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89" i="7" l="1"/>
  <c r="F72" i="7"/>
  <c r="G108" i="7"/>
  <c r="H113" i="7"/>
  <c r="G145" i="7"/>
  <c r="H126" i="7"/>
  <c r="G67" i="7"/>
  <c r="H125" i="7"/>
  <c r="G165" i="7"/>
  <c r="F124" i="7"/>
  <c r="H106" i="7"/>
  <c r="H81" i="7"/>
  <c r="H109" i="7"/>
  <c r="H117" i="7"/>
  <c r="G65" i="7"/>
  <c r="G70" i="7"/>
  <c r="F160" i="7"/>
  <c r="H71" i="7"/>
  <c r="H135" i="7"/>
  <c r="H93" i="7"/>
  <c r="G90" i="7"/>
  <c r="H144" i="7"/>
  <c r="F73" i="7"/>
  <c r="F122" i="7"/>
  <c r="G95" i="7"/>
  <c r="H159" i="7"/>
  <c r="G118" i="7"/>
  <c r="G168" i="7"/>
  <c r="F112" i="7"/>
  <c r="G78" i="7"/>
  <c r="F63" i="7"/>
  <c r="H73" i="7"/>
  <c r="H82" i="7"/>
  <c r="F92" i="7"/>
  <c r="H148" i="7"/>
  <c r="H173" i="7"/>
  <c r="F101" i="7"/>
  <c r="F89" i="7"/>
  <c r="H97" i="7"/>
  <c r="G160" i="7"/>
  <c r="G58" i="7"/>
  <c r="G125" i="7"/>
  <c r="H67" i="7"/>
  <c r="G99" i="7"/>
  <c r="G105" i="7"/>
  <c r="H104" i="7"/>
  <c r="F118" i="7"/>
  <c r="G75" i="7"/>
  <c r="G143" i="7"/>
  <c r="H174" i="7"/>
  <c r="G61" i="7"/>
  <c r="F156" i="7"/>
  <c r="F93" i="7"/>
  <c r="F143" i="7"/>
  <c r="G91" i="7"/>
  <c r="H114" i="7"/>
  <c r="H151" i="7"/>
  <c r="H58" i="7"/>
  <c r="H123" i="7"/>
  <c r="F108" i="7"/>
  <c r="F158" i="7"/>
  <c r="H112" i="7"/>
  <c r="H66" i="7"/>
  <c r="H65" i="7"/>
  <c r="F100" i="7"/>
  <c r="F76" i="7"/>
  <c r="F79" i="7"/>
  <c r="H134" i="7"/>
  <c r="H119" i="7"/>
  <c r="F129" i="7"/>
  <c r="G103" i="7"/>
  <c r="G131" i="7"/>
  <c r="H130" i="7"/>
  <c r="G104" i="7"/>
  <c r="H140" i="7"/>
  <c r="H110" i="7"/>
  <c r="G128" i="7"/>
  <c r="G107" i="7"/>
  <c r="F59" i="7"/>
  <c r="F102" i="7"/>
  <c r="H57" i="7"/>
  <c r="F133" i="7"/>
  <c r="H70" i="7"/>
  <c r="G60" i="7"/>
  <c r="H64" i="7"/>
  <c r="F120" i="7"/>
  <c r="G62" i="7"/>
  <c r="H59" i="7"/>
  <c r="F82" i="7"/>
  <c r="H69" i="7"/>
  <c r="H88" i="7"/>
  <c r="H143" i="7"/>
  <c r="H89" i="7"/>
  <c r="F121" i="7"/>
  <c r="G81" i="7"/>
  <c r="F61" i="7"/>
  <c r="G96" i="7"/>
  <c r="G64" i="7"/>
  <c r="F148" i="7"/>
  <c r="G126" i="7"/>
  <c r="G94" i="7"/>
  <c r="F125" i="7"/>
  <c r="H168" i="7"/>
  <c r="H62" i="7"/>
  <c r="F68" i="7"/>
  <c r="F58"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91" i="7"/>
  <c r="H147" i="7"/>
  <c r="H107" i="7"/>
  <c r="F110" i="7"/>
  <c r="G153" i="7"/>
  <c r="H137" i="7"/>
  <c r="G122" i="7"/>
  <c r="G129" i="7"/>
  <c r="F78" i="7"/>
  <c r="F164" i="7"/>
  <c r="F57" i="7"/>
  <c r="F115" i="7"/>
  <c r="F113" i="7"/>
  <c r="G83" i="7"/>
  <c r="H75" i="7"/>
  <c r="H116" i="7"/>
  <c r="H170" i="7"/>
  <c r="H156" i="7"/>
  <c r="H120" i="7"/>
  <c r="H127" i="7"/>
  <c r="F172" i="7"/>
  <c r="H85" i="7"/>
  <c r="H63" i="7"/>
  <c r="F87" i="7"/>
  <c r="G139" i="7"/>
  <c r="G172" i="7"/>
  <c r="F170" i="7"/>
  <c r="G159" i="7"/>
  <c r="F60" i="7"/>
  <c r="H77" i="7"/>
  <c r="F132" i="7"/>
  <c r="G66" i="7"/>
  <c r="F126" i="7"/>
  <c r="F152" i="7"/>
  <c r="F138" i="7"/>
  <c r="H79" i="7"/>
  <c r="H115" i="7"/>
  <c r="G98" i="7"/>
  <c r="H96" i="7"/>
  <c r="H128" i="7"/>
  <c r="H100" i="7"/>
  <c r="F65" i="7"/>
  <c r="H74" i="7"/>
  <c r="H99" i="7"/>
  <c r="F103" i="7"/>
  <c r="G116" i="7"/>
  <c r="G76" i="7"/>
  <c r="G138" i="7"/>
  <c r="G73" i="7"/>
  <c r="G88" i="7"/>
  <c r="H149" i="7"/>
  <c r="F161" i="7"/>
  <c r="H163" i="7"/>
  <c r="G157" i="7"/>
  <c r="G121" i="7"/>
  <c r="G167" i="7"/>
  <c r="G69" i="7"/>
  <c r="G135" i="7"/>
  <c r="H102" i="7"/>
  <c r="F163" i="7"/>
  <c r="F159" i="7"/>
  <c r="G152" i="7"/>
  <c r="G141" i="7"/>
  <c r="H136" i="7"/>
  <c r="F140" i="7"/>
  <c r="H86" i="7"/>
  <c r="F117" i="7"/>
  <c r="F86" i="7"/>
  <c r="F80" i="7"/>
  <c r="F98" i="7"/>
  <c r="F83" i="7"/>
  <c r="G156" i="7"/>
  <c r="G120" i="7"/>
  <c r="G148" i="7"/>
  <c r="G155" i="7"/>
  <c r="F166" i="7"/>
  <c r="G162" i="7"/>
  <c r="F151" i="7"/>
  <c r="G151" i="7"/>
  <c r="G115" i="7"/>
  <c r="H90" i="7"/>
  <c r="G112" i="7"/>
  <c r="G113" i="7"/>
  <c r="F135" i="7"/>
  <c r="F116" i="7"/>
  <c r="F155" i="7"/>
  <c r="F173" i="7"/>
  <c r="G163" i="7"/>
  <c r="F144" i="7"/>
  <c r="F96" i="7"/>
  <c r="H133" i="7"/>
  <c r="H76" i="7"/>
  <c r="F150" i="7"/>
  <c r="G59" i="7"/>
  <c r="F169" i="7"/>
  <c r="H157" i="7"/>
  <c r="G140" i="7"/>
  <c r="F85" i="7"/>
  <c r="G84" i="7"/>
  <c r="G171" i="7"/>
  <c r="G74" i="7"/>
  <c r="H87" i="7"/>
  <c r="H129" i="7"/>
  <c r="G80" i="7"/>
  <c r="F64" i="7"/>
  <c r="F131" i="7"/>
  <c r="G142" i="7"/>
  <c r="F130" i="7"/>
  <c r="G175" i="7"/>
  <c r="G169" i="7"/>
  <c r="F114" i="7"/>
  <c r="G79" i="7"/>
  <c r="G136" i="7"/>
  <c r="F90" i="7"/>
  <c r="F70" i="7"/>
  <c r="H146" i="7"/>
  <c r="G119" i="7"/>
  <c r="G97" i="7"/>
  <c r="F62" i="7"/>
  <c r="F154" i="7"/>
  <c r="F88" i="7"/>
  <c r="G77" i="7"/>
  <c r="G158" i="7"/>
  <c r="F99" i="7"/>
  <c r="H118" i="7"/>
  <c r="F165" i="7"/>
  <c r="G93" i="7"/>
  <c r="F149" i="7"/>
  <c r="G133" i="7"/>
  <c r="H145" i="7"/>
  <c r="H80" i="7"/>
  <c r="F127" i="7"/>
  <c r="H111" i="7"/>
  <c r="H122" i="7"/>
  <c r="G109" i="7"/>
  <c r="F128" i="7"/>
  <c r="H95" i="7"/>
  <c r="F162" i="7"/>
  <c r="F84" i="7"/>
  <c r="G149" i="7"/>
  <c r="H171" i="7"/>
  <c r="H60" i="7"/>
  <c r="F106" i="7"/>
  <c r="H68" i="7"/>
  <c r="G101" i="7"/>
  <c r="F137" i="7"/>
  <c r="H121" i="7"/>
  <c r="H172" i="7"/>
  <c r="H138" i="7"/>
  <c r="F174" i="7"/>
  <c r="G147" i="7"/>
  <c r="G154" i="7"/>
  <c r="G134" i="7"/>
  <c r="G85" i="7"/>
  <c r="H141" i="7"/>
  <c r="F175" i="7"/>
  <c r="F157" i="7"/>
  <c r="F123" i="7"/>
  <c r="H61" i="7"/>
  <c r="H169" i="7"/>
  <c r="G71" i="7"/>
  <c r="H108" i="7"/>
  <c r="F104" i="7"/>
  <c r="F111" i="7"/>
  <c r="G124" i="7"/>
  <c r="G127" i="7"/>
  <c r="G114" i="7"/>
  <c r="F171" i="7"/>
  <c r="H154" i="7"/>
  <c r="G164" i="7"/>
  <c r="H139" i="7"/>
  <c r="G132" i="7"/>
  <c r="G144" i="7"/>
  <c r="G173" i="7"/>
  <c r="G161" i="7"/>
  <c r="H72" i="7"/>
  <c r="G111" i="7"/>
  <c r="F109" i="7"/>
  <c r="F107" i="7"/>
  <c r="G166" i="7"/>
  <c r="G123" i="7"/>
  <c r="F167" i="7"/>
  <c r="F145" i="7"/>
  <c r="F147" i="7"/>
  <c r="H166" i="7"/>
  <c r="H150" i="7"/>
  <c r="F66" i="7"/>
  <c r="H155" i="7"/>
  <c r="H158" i="7"/>
  <c r="F119" i="7"/>
  <c r="H162" i="7"/>
  <c r="H94" i="7"/>
  <c r="F136" i="7"/>
  <c r="G102" i="7"/>
  <c r="G63" i="7"/>
  <c r="F142" i="7"/>
  <c r="F168" i="7"/>
  <c r="F139" i="7"/>
  <c r="F74" i="7"/>
  <c r="F94" i="7"/>
  <c r="G170" i="7"/>
  <c r="H98" i="7"/>
  <c r="H83" i="7"/>
  <c r="H165" i="7"/>
  <c r="H91" i="7"/>
  <c r="H175" i="7"/>
  <c r="H160" i="7"/>
  <c r="G86" i="7"/>
  <c r="G174" i="7"/>
  <c r="H167"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G212" i="7"/>
  <c r="J39" i="7"/>
  <c r="I38" i="7"/>
  <c r="M32" i="7"/>
  <c r="E38" i="7"/>
  <c r="Q38" i="7"/>
  <c r="S33" i="7"/>
  <c r="J33" i="7"/>
  <c r="N33" i="7"/>
  <c r="T32" i="7"/>
  <c r="L32" i="7"/>
  <c r="G208" i="7"/>
  <c r="H39" i="7"/>
  <c r="H207" i="7"/>
  <c r="K39" i="7"/>
  <c r="S39" i="7"/>
  <c r="F208" i="7"/>
  <c r="T38" i="7"/>
  <c r="P32" i="7"/>
  <c r="S38" i="7"/>
  <c r="D32" i="7"/>
  <c r="O32" i="7"/>
  <c r="L39" i="7"/>
  <c r="G32" i="7"/>
  <c r="T33" i="7"/>
  <c r="O39" i="7"/>
  <c r="D33" i="7"/>
  <c r="F39" i="7"/>
  <c r="O38" i="7"/>
  <c r="J38" i="7"/>
  <c r="P33" i="7"/>
  <c r="F33" i="7"/>
  <c r="E32" i="7"/>
  <c r="R33" i="7"/>
  <c r="P39" i="7"/>
  <c r="H33" i="7"/>
  <c r="R32" i="7"/>
  <c r="D39" i="7"/>
  <c r="G39" i="7"/>
  <c r="E39" i="7"/>
  <c r="H32" i="7"/>
  <c r="H212" i="7"/>
  <c r="C39" i="7"/>
  <c r="M33" i="7"/>
  <c r="S32" i="7"/>
  <c r="H208" i="7"/>
  <c r="I32" i="7"/>
  <c r="M39" i="7"/>
  <c r="G33" i="7"/>
  <c r="F207" i="7"/>
  <c r="H38" i="7"/>
  <c r="O33" i="7"/>
  <c r="J32" i="7"/>
  <c r="R38" i="7"/>
  <c r="I39" i="7"/>
  <c r="D38" i="7"/>
  <c r="T39" i="7"/>
  <c r="Q39" i="7"/>
  <c r="C38" i="7"/>
  <c r="M38" i="7"/>
  <c r="F32" i="7"/>
  <c r="H211" i="7"/>
  <c r="R39" i="7"/>
  <c r="F38" i="7"/>
  <c r="G207" i="7"/>
  <c r="E33" i="7"/>
  <c r="G38" i="7"/>
  <c r="C33" i="7"/>
  <c r="C32" i="7"/>
  <c r="N39" i="7"/>
  <c r="L38" i="7"/>
  <c r="I33" i="7"/>
  <c r="K38" i="7"/>
  <c r="N32" i="7"/>
  <c r="L33" i="7"/>
  <c r="G211" i="7"/>
  <c r="K32" i="7"/>
  <c r="N38" i="7"/>
  <c r="Q32" i="7"/>
  <c r="Q33" i="7"/>
  <c r="P38" i="7"/>
  <c r="K33" i="7"/>
  <c r="F211" i="7"/>
  <c r="F212" i="7"/>
  <c r="J42" i="7" l="1"/>
  <c r="T43" i="7"/>
  <c r="N43" i="7"/>
  <c r="C101" i="7"/>
  <c r="J43" i="7"/>
  <c r="L42" i="7"/>
  <c r="D43" i="7"/>
  <c r="O43" i="7"/>
  <c r="G42" i="7"/>
  <c r="S43" i="7"/>
  <c r="E101" i="7"/>
  <c r="E124" i="7"/>
  <c r="P43" i="7"/>
  <c r="G43" i="7"/>
  <c r="D75" i="7"/>
  <c r="C60" i="7"/>
  <c r="D136" i="7"/>
  <c r="D114" i="7"/>
  <c r="E80" i="7"/>
  <c r="R42" i="7"/>
  <c r="E168" i="7"/>
  <c r="C149" i="7"/>
  <c r="D99" i="7"/>
  <c r="H43" i="7"/>
  <c r="E82" i="7"/>
  <c r="D137" i="7"/>
  <c r="D108" i="7"/>
  <c r="C73" i="7"/>
  <c r="D59" i="7"/>
  <c r="E72" i="7"/>
  <c r="C156" i="7"/>
  <c r="C103" i="7"/>
  <c r="D74" i="7"/>
  <c r="D171" i="7"/>
  <c r="C74" i="7"/>
  <c r="D120" i="7"/>
  <c r="U39" i="7"/>
  <c r="C43" i="7"/>
  <c r="C131" i="7"/>
  <c r="Q43" i="7"/>
  <c r="H42" i="7"/>
  <c r="C97" i="7"/>
  <c r="I43" i="7"/>
  <c r="C165" i="7"/>
  <c r="S42" i="7"/>
  <c r="E85" i="7"/>
  <c r="E156" i="7"/>
  <c r="D140" i="7"/>
  <c r="E115" i="7"/>
  <c r="D112" i="7"/>
  <c r="E43" i="7"/>
  <c r="D131" i="7"/>
  <c r="C85" i="7"/>
  <c r="T42" i="7"/>
  <c r="D67" i="7"/>
  <c r="D130" i="7"/>
  <c r="E126" i="7"/>
  <c r="E73" i="7"/>
  <c r="C135" i="7"/>
  <c r="E108" i="7"/>
  <c r="E59" i="7"/>
  <c r="D155" i="7"/>
  <c r="E109" i="7"/>
  <c r="E57" i="7"/>
  <c r="C132" i="7"/>
  <c r="C133" i="7"/>
  <c r="C171" i="7"/>
  <c r="D151" i="7"/>
  <c r="R43" i="7"/>
  <c r="C99" i="7"/>
  <c r="C142" i="7"/>
  <c r="D78" i="7"/>
  <c r="E146" i="7"/>
  <c r="C126" i="7"/>
  <c r="E78" i="7"/>
  <c r="C78" i="7"/>
  <c r="E83" i="7"/>
  <c r="K42" i="7"/>
  <c r="I42" i="7"/>
  <c r="E158" i="7"/>
  <c r="C104" i="7"/>
  <c r="E93" i="7"/>
  <c r="E94" i="7"/>
  <c r="E141" i="7"/>
  <c r="D135" i="7"/>
  <c r="D166" i="7"/>
  <c r="D147" i="7"/>
  <c r="C109" i="7"/>
  <c r="F43" i="7"/>
  <c r="C157" i="7"/>
  <c r="C42" i="7"/>
  <c r="U38" i="7"/>
  <c r="D170" i="7"/>
  <c r="E66" i="7"/>
  <c r="E100" i="7"/>
  <c r="D103" i="7"/>
  <c r="E71" i="7"/>
  <c r="E68" i="7"/>
  <c r="E135" i="7"/>
  <c r="D89" i="7"/>
  <c r="L43" i="7"/>
  <c r="D134" i="7"/>
  <c r="D158" i="7"/>
  <c r="E96" i="7"/>
  <c r="E150" i="7"/>
  <c r="C170" i="7"/>
  <c r="C125" i="7"/>
  <c r="C108" i="7"/>
  <c r="D42" i="7"/>
  <c r="E105" i="7"/>
  <c r="D109" i="7"/>
  <c r="D60" i="7"/>
  <c r="C111" i="7"/>
  <c r="D124" i="7"/>
  <c r="E143" i="7"/>
  <c r="P42" i="7"/>
  <c r="C164" i="7"/>
  <c r="D159" i="7"/>
  <c r="D100" i="7"/>
  <c r="C123" i="7"/>
  <c r="K43" i="7"/>
  <c r="D154" i="7"/>
  <c r="E99" i="7"/>
  <c r="D157" i="7"/>
  <c r="C144" i="7"/>
  <c r="D111" i="7"/>
  <c r="C77" i="7"/>
  <c r="D118" i="7"/>
  <c r="D138" i="7"/>
  <c r="D73" i="7"/>
  <c r="E65" i="7"/>
  <c r="E125" i="7"/>
  <c r="E122" i="7"/>
  <c r="E102" i="7"/>
  <c r="F42" i="7"/>
  <c r="D66" i="7"/>
  <c r="D128" i="7"/>
  <c r="C155" i="7"/>
  <c r="E132" i="7"/>
  <c r="D102" i="7"/>
  <c r="C152" i="7"/>
  <c r="M42" i="7"/>
  <c r="C107" i="7"/>
  <c r="E123" i="7"/>
  <c r="D173" i="7"/>
  <c r="C145" i="7"/>
  <c r="D76" i="7"/>
  <c r="E121" i="7"/>
  <c r="C172" i="7"/>
  <c r="E170" i="7"/>
  <c r="D160" i="7"/>
  <c r="D150" i="7"/>
  <c r="C110" i="7"/>
  <c r="C75" i="7"/>
  <c r="D175" i="7"/>
  <c r="D123" i="7"/>
  <c r="E147" i="7"/>
  <c r="D121" i="7"/>
  <c r="C88" i="7"/>
  <c r="D83" i="7"/>
  <c r="C92" i="7"/>
  <c r="E163" i="7"/>
  <c r="C66" i="7"/>
  <c r="C174" i="7"/>
  <c r="C79" i="7"/>
  <c r="O42"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88" i="7"/>
  <c r="C168" i="7"/>
  <c r="D69" i="7"/>
  <c r="E76" i="7"/>
  <c r="C162" i="7"/>
  <c r="E58" i="7"/>
  <c r="E155" i="7"/>
  <c r="E119" i="7"/>
  <c r="C173" i="7"/>
  <c r="E116" i="7"/>
  <c r="D58" i="7"/>
  <c r="E131" i="7"/>
  <c r="D92" i="7"/>
  <c r="D90" i="7"/>
  <c r="C96" i="7"/>
  <c r="E61" i="7"/>
  <c r="E104" i="7"/>
  <c r="E98" i="7"/>
  <c r="E145" i="7"/>
  <c r="C102" i="7"/>
  <c r="E74" i="7"/>
  <c r="D80" i="7"/>
  <c r="C65" i="7"/>
  <c r="E171" i="7"/>
  <c r="D148" i="7"/>
  <c r="D139" i="7"/>
  <c r="D110" i="7"/>
  <c r="C151"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76" i="7"/>
  <c r="C136" i="7"/>
  <c r="C63" i="7"/>
  <c r="C160" i="7"/>
  <c r="C84"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13" i="7"/>
  <c r="F213" i="7"/>
  <c r="G209" i="7"/>
  <c r="H209" i="7"/>
  <c r="G213" i="7"/>
  <c r="F209" i="7"/>
  <c r="F215" i="7" l="1"/>
  <c r="M34" i="12" s="1"/>
  <c r="G215" i="7"/>
  <c r="N34" i="12" s="1"/>
  <c r="H215" i="7"/>
  <c r="O34" i="12" s="1"/>
</calcChain>
</file>

<file path=xl/sharedStrings.xml><?xml version="1.0" encoding="utf-8"?>
<sst xmlns="http://schemas.openxmlformats.org/spreadsheetml/2006/main" count="14985" uniqueCount="216">
  <si>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</si>
  <si>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</si>
  <si>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</si>
  <si>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</si>
  <si>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</si>
  <si>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</si>
  <si>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</si>
  <si>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</si>
  <si>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</si>
  <si>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</si>
  <si>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</si>
  <si>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</si>
  <si>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</si>
  <si>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</si>
  <si>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</si>
  <si>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</si>
  <si>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</si>
  <si>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</si>
  <si>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</si>
  <si>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</si>
  <si>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</si>
  <si>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</si>
  <si>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</si>
  <si>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</si>
  <si>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</si>
  <si>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</si>
  <si>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</si>
  <si>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</si>
  <si>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</si>
  <si>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</si>
  <si>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</si>
  <si>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</si>
  <si>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</si>
  <si>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</si>
  <si>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</si>
  <si>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</si>
  <si>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</si>
  <si>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</si>
  <si>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</si>
  <si>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</si>
  <si>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</si>
  <si>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</si>
  <si>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</si>
  <si>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</si>
  <si>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</si>
  <si>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</si>
  <si>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</si>
  <si>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</si>
  <si>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</si>
  <si>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</si>
  <si>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</si>
  <si>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</si>
  <si>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</si>
  <si>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</si>
  <si>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</si>
  <si>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</si>
  <si>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</si>
  <si>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</si>
  <si>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</si>
  <si>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</si>
  <si>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</si>
  <si>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</si>
  <si>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</si>
  <si>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</si>
  <si>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</si>
  <si>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</si>
  <si>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</si>
  <si>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</si>
  <si>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</si>
  <si>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</si>
  <si>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</si>
  <si>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</si>
  <si>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</si>
  <si>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</si>
  <si>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</si>
  <si>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</si>
  <si>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</si>
  <si>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</si>
  <si>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</si>
  <si>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</si>
  <si>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</si>
  <si>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</si>
  <si>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</si>
  <si>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</si>
  <si>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</si>
  <si>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</si>
  <si>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</si>
  <si>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</si>
  <si>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</si>
  <si>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</si>
  <si>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</si>
  <si>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</si>
  <si>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</si>
  <si>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</si>
  <si>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</si>
  <si>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</si>
  <si>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</si>
  <si>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</si>
  <si>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</si>
  <si>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</si>
  <si>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</si>
  <si>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</si>
  <si>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</si>
  <si>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</si>
  <si>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</si>
  <si>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</si>
  <si>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</si>
  <si>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</si>
  <si>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</si>
  <si>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</si>
  <si>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</si>
  <si>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</si>
  <si>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</si>
  <si>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</si>
  <si>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</si>
  <si>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</si>
  <si>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</si>
  <si>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</si>
  <si>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</si>
  <si>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</si>
  <si>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</si>
  <si>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</si>
  <si>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</si>
  <si>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</si>
  <si>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</si>
  <si>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</si>
  <si>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</si>
  <si>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</si>
  <si>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</si>
  <si>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</si>
  <si>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</si>
  <si>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</si>
  <si>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</si>
  <si>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</si>
  <si>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</si>
  <si>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</si>
  <si>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</si>
  <si>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</si>
  <si>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</si>
  <si>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</si>
  <si>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</si>
  <si>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</si>
  <si>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</si>
  <si>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</si>
  <si>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</si>
  <si>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</si>
  <si>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</si>
  <si>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</si>
  <si>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</si>
  <si>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</si>
  <si>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</si>
  <si>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</si>
  <si>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</si>
  <si>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</si>
  <si>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</si>
  <si>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</si>
  <si>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</si>
  <si>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</si>
  <si>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</si>
  <si>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</si>
  <si>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</si>
  <si>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</si>
  <si>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</si>
  <si>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</si>
  <si>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</si>
  <si>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</si>
  <si>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</si>
  <si>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</si>
  <si>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</si>
  <si>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</si>
  <si>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</si>
  <si>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</si>
  <si>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</si>
  <si>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</si>
  <si>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</si>
  <si>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</si>
  <si>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</si>
  <si>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</si>
  <si>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</si>
  <si>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</si>
  <si>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</si>
  <si>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</si>
  <si>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</si>
  <si>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</si>
  <si>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</si>
  <si>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</si>
  <si>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</si>
  <si>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</si>
  <si>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</si>
  <si>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</si>
  <si>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</si>
  <si>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</si>
  <si>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</si>
  <si>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</si>
  <si>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</si>
  <si>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</si>
  <si>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</si>
  <si>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</si>
  <si>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</si>
  <si>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</si>
  <si>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</si>
  <si>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</si>
  <si>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GRIM1306</t>
  </si>
  <si>
    <t>Rheumatoid arthritis (ICD-10 M05, M06), 1979–2014</t>
  </si>
  <si>
    <t>Final</t>
  </si>
  <si>
    <t>Final Recast</t>
  </si>
  <si>
    <t>Revised</t>
  </si>
  <si>
    <t>Preliminary</t>
  </si>
  <si>
    <t>year</t>
  </si>
  <si>
    <t>SnapshotId</t>
  </si>
  <si>
    <t>Rheumatoid arthritis</t>
  </si>
  <si>
    <t>M05, M06</t>
  </si>
  <si>
    <t>All diseases of the musculoskeletal system and connective tissue</t>
  </si>
  <si>
    <t>M00–M99</t>
  </si>
  <si>
    <t>714.0–714.2, 714.4–714.9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</si>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</sst>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Rheumatoid arthritis (ICD-10 M05, M06),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62</c:v>
                </c:pt>
                <c:pt idx="1">
                  <c:v>47</c:v>
                </c:pt>
                <c:pt idx="2">
                  <c:v>54</c:v>
                </c:pt>
                <c:pt idx="3">
                  <c:v>66</c:v>
                </c:pt>
                <c:pt idx="4">
                  <c:v>52</c:v>
                </c:pt>
                <c:pt idx="5">
                  <c:v>57</c:v>
                </c:pt>
                <c:pt idx="6">
                  <c:v>64</c:v>
                </c:pt>
                <c:pt idx="7">
                  <c:v>52</c:v>
                </c:pt>
                <c:pt idx="8">
                  <c:v>52</c:v>
                </c:pt>
                <c:pt idx="9">
                  <c:v>55</c:v>
                </c:pt>
                <c:pt idx="10">
                  <c:v>61</c:v>
                </c:pt>
                <c:pt idx="11">
                  <c:v>46</c:v>
                </c:pt>
                <c:pt idx="12">
                  <c:v>41</c:v>
                </c:pt>
                <c:pt idx="13">
                  <c:v>54</c:v>
                </c:pt>
                <c:pt idx="14">
                  <c:v>58</c:v>
                </c:pt>
                <c:pt idx="15">
                  <c:v>58</c:v>
                </c:pt>
                <c:pt idx="16">
                  <c:v>44</c:v>
                </c:pt>
                <c:pt idx="17">
                  <c:v>55</c:v>
                </c:pt>
                <c:pt idx="18">
                  <c:v>45</c:v>
                </c:pt>
                <c:pt idx="19">
                  <c:v>35</c:v>
                </c:pt>
                <c:pt idx="20">
                  <c:v>54</c:v>
                </c:pt>
                <c:pt idx="21">
                  <c:v>50</c:v>
                </c:pt>
                <c:pt idx="22">
                  <c:v>49</c:v>
                </c:pt>
                <c:pt idx="23">
                  <c:v>50</c:v>
                </c:pt>
                <c:pt idx="24">
                  <c:v>50</c:v>
                </c:pt>
                <c:pt idx="25">
                  <c:v>51</c:v>
                </c:pt>
                <c:pt idx="26">
                  <c:v>37</c:v>
                </c:pt>
                <c:pt idx="27">
                  <c:v>47</c:v>
                </c:pt>
                <c:pt idx="28">
                  <c:v>43</c:v>
                </c:pt>
                <c:pt idx="29">
                  <c:v>57</c:v>
                </c:pt>
                <c:pt idx="30">
                  <c:v>41</c:v>
                </c:pt>
                <c:pt idx="31">
                  <c:v>61</c:v>
                </c:pt>
                <c:pt idx="32">
                  <c:v>48</c:v>
                </c:pt>
                <c:pt idx="33">
                  <c:v>37</c:v>
                </c:pt>
                <c:pt idx="34">
                  <c:v>48</c:v>
                </c:pt>
                <c:pt idx="35">
                  <c:v>55</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116</c:v>
                </c:pt>
                <c:pt idx="1">
                  <c:v>116</c:v>
                </c:pt>
                <c:pt idx="2">
                  <c:v>124</c:v>
                </c:pt>
                <c:pt idx="3">
                  <c:v>134</c:v>
                </c:pt>
                <c:pt idx="4">
                  <c:v>125</c:v>
                </c:pt>
                <c:pt idx="5">
                  <c:v>143</c:v>
                </c:pt>
                <c:pt idx="6">
                  <c:v>129</c:v>
                </c:pt>
                <c:pt idx="7">
                  <c:v>138</c:v>
                </c:pt>
                <c:pt idx="8">
                  <c:v>142</c:v>
                </c:pt>
                <c:pt idx="9">
                  <c:v>121</c:v>
                </c:pt>
                <c:pt idx="10">
                  <c:v>153</c:v>
                </c:pt>
                <c:pt idx="11">
                  <c:v>141</c:v>
                </c:pt>
                <c:pt idx="12">
                  <c:v>164</c:v>
                </c:pt>
                <c:pt idx="13">
                  <c:v>157</c:v>
                </c:pt>
                <c:pt idx="14">
                  <c:v>146</c:v>
                </c:pt>
                <c:pt idx="15">
                  <c:v>155</c:v>
                </c:pt>
                <c:pt idx="16">
                  <c:v>162</c:v>
                </c:pt>
                <c:pt idx="17">
                  <c:v>153</c:v>
                </c:pt>
                <c:pt idx="18">
                  <c:v>129</c:v>
                </c:pt>
                <c:pt idx="19">
                  <c:v>120</c:v>
                </c:pt>
                <c:pt idx="20">
                  <c:v>123</c:v>
                </c:pt>
                <c:pt idx="21">
                  <c:v>130</c:v>
                </c:pt>
                <c:pt idx="22">
                  <c:v>117</c:v>
                </c:pt>
                <c:pt idx="23">
                  <c:v>129</c:v>
                </c:pt>
                <c:pt idx="24">
                  <c:v>134</c:v>
                </c:pt>
                <c:pt idx="25">
                  <c:v>139</c:v>
                </c:pt>
                <c:pt idx="26">
                  <c:v>138</c:v>
                </c:pt>
                <c:pt idx="27">
                  <c:v>125</c:v>
                </c:pt>
                <c:pt idx="28">
                  <c:v>118</c:v>
                </c:pt>
                <c:pt idx="29">
                  <c:v>140</c:v>
                </c:pt>
                <c:pt idx="30">
                  <c:v>153</c:v>
                </c:pt>
                <c:pt idx="31">
                  <c:v>126</c:v>
                </c:pt>
                <c:pt idx="32">
                  <c:v>136</c:v>
                </c:pt>
                <c:pt idx="33">
                  <c:v>123</c:v>
                </c:pt>
                <c:pt idx="34">
                  <c:v>146</c:v>
                </c:pt>
                <c:pt idx="35">
                  <c:v>156</c:v>
                </c:pt>
              </c:numCache>
            </c:numRef>
          </c:yVal>
          <c:smooth val="0"/>
        </c:ser>
        <c:dLbls>
          <c:showLegendKey val="0"/>
          <c:showVal val="0"/>
          <c:showCatName val="0"/>
          <c:showSerName val="0"/>
          <c:showPercent val="0"/>
          <c:showBubbleSize val="0"/>
        </c:dLbls>
        <c:axId val="55145984"/>
        <c:axId val="55160832"/>
      </c:scatterChart>
      <c:valAx>
        <c:axId val="551459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60832"/>
        <c:crosses val="autoZero"/>
        <c:crossBetween val="midCat"/>
        <c:minorUnit val="10"/>
      </c:valAx>
      <c:valAx>
        <c:axId val="5516083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459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Rheumatoid arthritis (ICD-10 M05, M06),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1.3742188</c:v>
                </c:pt>
                <c:pt idx="1">
                  <c:v>1.0763571999999999</c:v>
                </c:pt>
                <c:pt idx="2">
                  <c:v>1.1382296999999999</c:v>
                </c:pt>
                <c:pt idx="3">
                  <c:v>1.3015026000000001</c:v>
                </c:pt>
                <c:pt idx="4">
                  <c:v>1.1048770999999999</c:v>
                </c:pt>
                <c:pt idx="5">
                  <c:v>1.1357009</c:v>
                </c:pt>
                <c:pt idx="6">
                  <c:v>1.1534903000000001</c:v>
                </c:pt>
                <c:pt idx="7">
                  <c:v>0.93239510000000003</c:v>
                </c:pt>
                <c:pt idx="8">
                  <c:v>0.94048739999999997</c:v>
                </c:pt>
                <c:pt idx="9">
                  <c:v>0.96460170000000001</c:v>
                </c:pt>
                <c:pt idx="10">
                  <c:v>1.1433180999999999</c:v>
                </c:pt>
                <c:pt idx="11">
                  <c:v>0.76640759999999997</c:v>
                </c:pt>
                <c:pt idx="12">
                  <c:v>0.68619560000000002</c:v>
                </c:pt>
                <c:pt idx="13">
                  <c:v>0.89371210000000001</c:v>
                </c:pt>
                <c:pt idx="14">
                  <c:v>0.9079412</c:v>
                </c:pt>
                <c:pt idx="15">
                  <c:v>0.86769260000000004</c:v>
                </c:pt>
                <c:pt idx="16">
                  <c:v>0.63238629999999996</c:v>
                </c:pt>
                <c:pt idx="17">
                  <c:v>0.80299980000000004</c:v>
                </c:pt>
                <c:pt idx="18">
                  <c:v>0.63134670000000004</c:v>
                </c:pt>
                <c:pt idx="19">
                  <c:v>0.4551248</c:v>
                </c:pt>
                <c:pt idx="20">
                  <c:v>0.71182570000000001</c:v>
                </c:pt>
                <c:pt idx="21">
                  <c:v>0.63867309999999999</c:v>
                </c:pt>
                <c:pt idx="22">
                  <c:v>0.61176200000000003</c:v>
                </c:pt>
                <c:pt idx="23">
                  <c:v>0.60741129999999999</c:v>
                </c:pt>
                <c:pt idx="24">
                  <c:v>0.55932959999999998</c:v>
                </c:pt>
                <c:pt idx="25">
                  <c:v>0.6027207</c:v>
                </c:pt>
                <c:pt idx="26">
                  <c:v>0.41241729999999999</c:v>
                </c:pt>
                <c:pt idx="27">
                  <c:v>0.48909900000000001</c:v>
                </c:pt>
                <c:pt idx="28">
                  <c:v>0.43403330000000001</c:v>
                </c:pt>
                <c:pt idx="29">
                  <c:v>0.57630320000000002</c:v>
                </c:pt>
                <c:pt idx="30">
                  <c:v>0.3803299</c:v>
                </c:pt>
                <c:pt idx="31">
                  <c:v>0.57821069999999997</c:v>
                </c:pt>
                <c:pt idx="32">
                  <c:v>0.44294250000000002</c:v>
                </c:pt>
                <c:pt idx="33">
                  <c:v>0.32185839999999999</c:v>
                </c:pt>
                <c:pt idx="34">
                  <c:v>0.40484350000000002</c:v>
                </c:pt>
                <c:pt idx="35">
                  <c:v>0.44529879999999999</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1.9536435000000001</c:v>
                </c:pt>
                <c:pt idx="1">
                  <c:v>1.8590009999999999</c:v>
                </c:pt>
                <c:pt idx="2">
                  <c:v>1.9373393999999999</c:v>
                </c:pt>
                <c:pt idx="3">
                  <c:v>1.9970332</c:v>
                </c:pt>
                <c:pt idx="4">
                  <c:v>1.8769761</c:v>
                </c:pt>
                <c:pt idx="5">
                  <c:v>2.0457592</c:v>
                </c:pt>
                <c:pt idx="6">
                  <c:v>1.7953051</c:v>
                </c:pt>
                <c:pt idx="7">
                  <c:v>1.8607254</c:v>
                </c:pt>
                <c:pt idx="8">
                  <c:v>1.8516790999999999</c:v>
                </c:pt>
                <c:pt idx="9">
                  <c:v>1.5440195000000001</c:v>
                </c:pt>
                <c:pt idx="10">
                  <c:v>1.8955203</c:v>
                </c:pt>
                <c:pt idx="11">
                  <c:v>1.6943900999999999</c:v>
                </c:pt>
                <c:pt idx="12">
                  <c:v>1.9437831000000001</c:v>
                </c:pt>
                <c:pt idx="13">
                  <c:v>1.7923328000000001</c:v>
                </c:pt>
                <c:pt idx="14">
                  <c:v>1.6109958</c:v>
                </c:pt>
                <c:pt idx="15">
                  <c:v>1.701468</c:v>
                </c:pt>
                <c:pt idx="16">
                  <c:v>1.7262402999999999</c:v>
                </c:pt>
                <c:pt idx="17">
                  <c:v>1.5821482</c:v>
                </c:pt>
                <c:pt idx="18">
                  <c:v>1.2868413000000001</c:v>
                </c:pt>
                <c:pt idx="19">
                  <c:v>1.1746357000000001</c:v>
                </c:pt>
                <c:pt idx="20">
                  <c:v>1.1591868999999999</c:v>
                </c:pt>
                <c:pt idx="21">
                  <c:v>1.1934435999999999</c:v>
                </c:pt>
                <c:pt idx="22">
                  <c:v>1.0498746000000001</c:v>
                </c:pt>
                <c:pt idx="23">
                  <c:v>1.1309492999999999</c:v>
                </c:pt>
                <c:pt idx="24">
                  <c:v>1.1327119000000001</c:v>
                </c:pt>
                <c:pt idx="25">
                  <c:v>1.1582334000000001</c:v>
                </c:pt>
                <c:pt idx="26">
                  <c:v>1.1113678</c:v>
                </c:pt>
                <c:pt idx="27">
                  <c:v>0.98588690000000001</c:v>
                </c:pt>
                <c:pt idx="28">
                  <c:v>0.90704859999999998</c:v>
                </c:pt>
                <c:pt idx="29">
                  <c:v>0.99921680000000002</c:v>
                </c:pt>
                <c:pt idx="30">
                  <c:v>1.1367342</c:v>
                </c:pt>
                <c:pt idx="31">
                  <c:v>0.91706290000000001</c:v>
                </c:pt>
                <c:pt idx="32">
                  <c:v>0.91146740000000004</c:v>
                </c:pt>
                <c:pt idx="33">
                  <c:v>0.7874852</c:v>
                </c:pt>
                <c:pt idx="34">
                  <c:v>0.93097750000000001</c:v>
                </c:pt>
                <c:pt idx="35">
                  <c:v>0.98521099999999995</c:v>
                </c:pt>
              </c:numCache>
            </c:numRef>
          </c:yVal>
          <c:smooth val="0"/>
        </c:ser>
        <c:dLbls>
          <c:showLegendKey val="0"/>
          <c:showVal val="0"/>
          <c:showCatName val="0"/>
          <c:showSerName val="0"/>
          <c:showPercent val="0"/>
          <c:showBubbleSize val="0"/>
        </c:dLbls>
        <c:axId val="66593152"/>
        <c:axId val="66595456"/>
      </c:scatterChart>
      <c:valAx>
        <c:axId val="665931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5456"/>
        <c:crosses val="autoZero"/>
        <c:crossBetween val="midCat"/>
        <c:minorUnit val="10"/>
      </c:valAx>
      <c:valAx>
        <c:axId val="665954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5931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Rheumatoid arthritis (ICD-10 M05, M06),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0.1311049</c:v>
                </c:pt>
                <c:pt idx="10">
                  <c:v>0</c:v>
                </c:pt>
                <c:pt idx="11">
                  <c:v>0.71223550000000002</c:v>
                </c:pt>
                <c:pt idx="12">
                  <c:v>0.80327870000000001</c:v>
                </c:pt>
                <c:pt idx="13">
                  <c:v>1.2641403</c:v>
                </c:pt>
                <c:pt idx="14">
                  <c:v>1.2471502999999999</c:v>
                </c:pt>
                <c:pt idx="15">
                  <c:v>4.1447197999999998</c:v>
                </c:pt>
                <c:pt idx="16">
                  <c:v>3.0483623</c:v>
                </c:pt>
                <c:pt idx="17">
                  <c:v>8.5588697000000007</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0.1189774</c:v>
                </c:pt>
                <c:pt idx="9">
                  <c:v>0</c:v>
                </c:pt>
                <c:pt idx="10">
                  <c:v>0.25367699999999999</c:v>
                </c:pt>
                <c:pt idx="11">
                  <c:v>0.55381639999999999</c:v>
                </c:pt>
                <c:pt idx="12">
                  <c:v>0.93712220000000002</c:v>
                </c:pt>
                <c:pt idx="13">
                  <c:v>1.7720127999999999</c:v>
                </c:pt>
                <c:pt idx="14">
                  <c:v>4.0689811999999996</c:v>
                </c:pt>
                <c:pt idx="15">
                  <c:v>8.6854831000000008</c:v>
                </c:pt>
                <c:pt idx="16">
                  <c:v>9.4872910000000008</c:v>
                </c:pt>
                <c:pt idx="17">
                  <c:v>22.025825000000001</c:v>
                </c:pt>
              </c:numCache>
            </c:numRef>
          </c:val>
        </c:ser>
        <c:dLbls>
          <c:showLegendKey val="0"/>
          <c:showVal val="0"/>
          <c:showCatName val="0"/>
          <c:showSerName val="0"/>
          <c:showPercent val="0"/>
          <c:showBubbleSize val="0"/>
        </c:dLbls>
        <c:gapWidth val="150"/>
        <c:axId val="56180096"/>
        <c:axId val="56190464"/>
      </c:barChart>
      <c:catAx>
        <c:axId val="5618009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190464"/>
        <c:crosses val="autoZero"/>
        <c:auto val="1"/>
        <c:lblAlgn val="ctr"/>
        <c:lblOffset val="100"/>
        <c:noMultiLvlLbl val="0"/>
      </c:catAx>
      <c:valAx>
        <c:axId val="5619046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18009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Rheumatoid arthritis (ICD-10 M05, M06),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-1</c:v>
                </c:pt>
                <c:pt idx="10">
                  <c:v>0</c:v>
                </c:pt>
                <c:pt idx="11">
                  <c:v>-5</c:v>
                </c:pt>
                <c:pt idx="12">
                  <c:v>-5</c:v>
                </c:pt>
                <c:pt idx="13">
                  <c:v>-7</c:v>
                </c:pt>
                <c:pt idx="14">
                  <c:v>-5</c:v>
                </c:pt>
                <c:pt idx="15">
                  <c:v>-12</c:v>
                </c:pt>
                <c:pt idx="16">
                  <c:v>-6</c:v>
                </c:pt>
                <c:pt idx="17">
                  <c:v>-14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1</c:v>
                </c:pt>
                <c:pt idx="9">
                  <c:v>0</c:v>
                </c:pt>
                <c:pt idx="10">
                  <c:v>2</c:v>
                </c:pt>
                <c:pt idx="11">
                  <c:v>4</c:v>
                </c:pt>
                <c:pt idx="12">
                  <c:v>6</c:v>
                </c:pt>
                <c:pt idx="13">
                  <c:v>10</c:v>
                </c:pt>
                <c:pt idx="14">
                  <c:v>17</c:v>
                </c:pt>
                <c:pt idx="15">
                  <c:v>28</c:v>
                </c:pt>
                <c:pt idx="16">
                  <c:v>24</c:v>
                </c:pt>
                <c:pt idx="17">
                  <c:v>64</c:v>
                </c:pt>
              </c:numCache>
            </c:numRef>
          </c:val>
        </c:ser>
        <c:dLbls>
          <c:showLegendKey val="0"/>
          <c:showVal val="0"/>
          <c:showCatName val="0"/>
          <c:showSerName val="0"/>
          <c:showPercent val="0"/>
          <c:showBubbleSize val="0"/>
        </c:dLbls>
        <c:gapWidth val="0"/>
        <c:overlap val="100"/>
        <c:axId val="56314496"/>
        <c:axId val="56316672"/>
      </c:barChart>
      <c:catAx>
        <c:axId val="5631449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16672"/>
        <c:crosses val="autoZero"/>
        <c:auto val="0"/>
        <c:lblAlgn val="ctr"/>
        <c:lblOffset val="100"/>
        <c:tickLblSkip val="1"/>
        <c:noMultiLvlLbl val="0"/>
      </c:catAx>
      <c:valAx>
        <c:axId val="5631667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144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Rheumatoid arthritis (ICD-10 M05, M06),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Rheumatoid arthritis (ICD-10 M05, M06), 1979–2014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Rheumatoid arthritis.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Rheumatoid arthritis (M05, M06) are from the ICD-10 chapter All diseases of the musculoskeletal system and connective tissue (M00–M99).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714.0–714.2, 714.4–714.9</v>
      </c>
    </row>
    <row r="30" spans="1:3" ht="15.75">
      <c r="A30" s="205"/>
      <c r="B30" s="230" t="s">
        <v>113</v>
      </c>
      <c r="C30" s="3" t="str">
        <f>IF(ISBLANK(Admin!$C$20)," ",Admin!$C$20)</f>
        <v>M05, M06</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0.96</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Rheumatoid arthritis (ICD-10 M05, M06),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Rheumatoid arthritis (ICD-10 M05, M06),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Rheumatoid arthritis (ICD-10 M05, M06) in Australia, 1979–2014.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1979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1979</v>
      </c>
      <c r="D10" s="50"/>
      <c r="E10" s="53"/>
      <c r="F10" s="45"/>
      <c r="G10" s="88">
        <v>2014</v>
      </c>
      <c r="H10" s="45"/>
      <c r="I10" s="45"/>
      <c r="J10" s="304" t="s">
        <v>121</v>
      </c>
      <c r="K10" s="80"/>
      <c r="L10" s="295" t="str">
        <f>Admin!$C$191</f>
        <v>1979 – 2014</v>
      </c>
      <c r="M10" s="298">
        <f>Admin!F$187</f>
        <v>-3.1684200062340628E-2</v>
      </c>
      <c r="N10" s="298">
        <f>Admin!G$187</f>
        <v>-1.9369819370895547E-2</v>
      </c>
      <c r="O10" s="298">
        <f>Admin!H$187</f>
        <v>-2.3653096725990919E-2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1979 – 2014</v>
      </c>
      <c r="M12" s="298">
        <f>Admin!F$186</f>
        <v>-0.67596222668471717</v>
      </c>
      <c r="N12" s="298">
        <f>Admin!G$186</f>
        <v>-0.49570584397818745</v>
      </c>
      <c r="O12" s="298">
        <f>Admin!H$186</f>
        <v>-0.56734138127055112</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Rheumatoid arthritis (ICD-10 M05, M06) in Australia, 1979–2014,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1979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1979</v>
      </c>
      <c r="D34" s="34"/>
      <c r="E34" s="88">
        <v>2014</v>
      </c>
      <c r="F34" s="34"/>
      <c r="G34" s="88" t="s">
        <v>6</v>
      </c>
      <c r="H34" s="34"/>
      <c r="I34" s="89" t="s">
        <v>23</v>
      </c>
      <c r="J34" s="72"/>
      <c r="K34" s="72"/>
      <c r="L34" s="311" t="str">
        <f>Admin!$C$219</f>
        <v>1979 – 2014</v>
      </c>
      <c r="M34" s="315">
        <f ca="1">Admin!F$215</f>
        <v>0.55332566217824619</v>
      </c>
      <c r="N34" s="315">
        <f ca="1">Admin!G$215</f>
        <v>1.4640169574804967</v>
      </c>
      <c r="O34" s="315">
        <f ca="1">Admin!H$215</f>
        <v>1.0106878916864706</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62</v>
      </c>
      <c r="D86" s="100">
        <v>0.85472890000000001</v>
      </c>
      <c r="E86" s="100">
        <v>1.3742188</v>
      </c>
      <c r="F86" s="100">
        <v>1.3192501000000001</v>
      </c>
      <c r="G86" s="100">
        <v>1.6120125999999999</v>
      </c>
      <c r="H86" s="100">
        <v>0.90293789999999996</v>
      </c>
      <c r="I86" s="100">
        <v>0.75710949999999999</v>
      </c>
      <c r="J86" s="100">
        <v>70.5</v>
      </c>
      <c r="K86" s="100">
        <v>70</v>
      </c>
      <c r="L86" s="100">
        <v>41.891891999999999</v>
      </c>
      <c r="M86" s="100">
        <v>0.104629</v>
      </c>
      <c r="N86" s="100">
        <v>378</v>
      </c>
      <c r="O86" s="100">
        <v>5.3376899999999998E-2</v>
      </c>
      <c r="P86" s="100">
        <v>4.8172E-2</v>
      </c>
      <c r="R86" s="123">
        <v>1979</v>
      </c>
      <c r="S86" s="100">
        <v>116</v>
      </c>
      <c r="T86" s="100">
        <v>1.5973634000000001</v>
      </c>
      <c r="U86" s="100">
        <v>1.9536435000000001</v>
      </c>
      <c r="V86" s="100">
        <v>1.8754978</v>
      </c>
      <c r="W86" s="100">
        <v>2.3026377999999998</v>
      </c>
      <c r="X86" s="100">
        <v>1.2426714999999999</v>
      </c>
      <c r="Y86" s="100">
        <v>1.0255027000000001</v>
      </c>
      <c r="Z86" s="100">
        <v>73.594828000000007</v>
      </c>
      <c r="AA86" s="100">
        <v>75</v>
      </c>
      <c r="AB86" s="100">
        <v>38.926174000000003</v>
      </c>
      <c r="AC86" s="100">
        <v>0.24518609999999999</v>
      </c>
      <c r="AD86" s="100">
        <v>576</v>
      </c>
      <c r="AE86" s="100">
        <v>8.2865999999999995E-2</v>
      </c>
      <c r="AF86" s="100">
        <v>0.13836409999999999</v>
      </c>
      <c r="AH86" s="123">
        <v>1979</v>
      </c>
      <c r="AI86" s="100">
        <v>178</v>
      </c>
      <c r="AJ86" s="100">
        <v>1.226256</v>
      </c>
      <c r="AK86" s="100">
        <v>1.7385573000000001</v>
      </c>
      <c r="AL86" s="100">
        <v>1.6690149999999999</v>
      </c>
      <c r="AM86" s="100">
        <v>2.0514638999999999</v>
      </c>
      <c r="AN86" s="100">
        <v>1.1108176999999999</v>
      </c>
      <c r="AO86" s="100">
        <v>0.91745810000000005</v>
      </c>
      <c r="AP86" s="100">
        <v>72.516853999999995</v>
      </c>
      <c r="AQ86" s="100">
        <v>74</v>
      </c>
      <c r="AR86" s="100">
        <v>39.910314</v>
      </c>
      <c r="AS86" s="100">
        <v>0.1670295</v>
      </c>
      <c r="AT86" s="100">
        <v>954</v>
      </c>
      <c r="AU86" s="100">
        <v>6.7984100000000006E-2</v>
      </c>
      <c r="AV86" s="100">
        <v>7.9435000000000006E-2</v>
      </c>
      <c r="AW86" s="100">
        <v>0.70341330000000002</v>
      </c>
      <c r="AY86" s="123">
        <v>1979</v>
      </c>
    </row>
    <row r="87" spans="2:51">
      <c r="B87" s="123">
        <v>1980</v>
      </c>
      <c r="C87" s="100">
        <v>47</v>
      </c>
      <c r="D87" s="100">
        <v>0.64049630000000002</v>
      </c>
      <c r="E87" s="100">
        <v>1.0763571999999999</v>
      </c>
      <c r="F87" s="100">
        <v>1.0333029</v>
      </c>
      <c r="G87" s="100">
        <v>1.2614163</v>
      </c>
      <c r="H87" s="100">
        <v>0.68661179999999999</v>
      </c>
      <c r="I87" s="100">
        <v>0.58246609999999999</v>
      </c>
      <c r="J87" s="100">
        <v>70.978723000000002</v>
      </c>
      <c r="K87" s="100">
        <v>71</v>
      </c>
      <c r="L87" s="100">
        <v>33.812950000000001</v>
      </c>
      <c r="M87" s="100">
        <v>7.7662800000000004E-2</v>
      </c>
      <c r="N87" s="100">
        <v>301</v>
      </c>
      <c r="O87" s="100">
        <v>4.2043799999999999E-2</v>
      </c>
      <c r="P87" s="100">
        <v>3.8656299999999998E-2</v>
      </c>
      <c r="R87" s="123">
        <v>1980</v>
      </c>
      <c r="S87" s="100">
        <v>116</v>
      </c>
      <c r="T87" s="100">
        <v>1.5766662</v>
      </c>
      <c r="U87" s="100">
        <v>1.8590009999999999</v>
      </c>
      <c r="V87" s="100">
        <v>1.7846409000000001</v>
      </c>
      <c r="W87" s="100">
        <v>2.1781375000000001</v>
      </c>
      <c r="X87" s="100">
        <v>1.2107462</v>
      </c>
      <c r="Y87" s="100">
        <v>1.0226748000000001</v>
      </c>
      <c r="Z87" s="100">
        <v>72.965517000000006</v>
      </c>
      <c r="AA87" s="100">
        <v>73</v>
      </c>
      <c r="AB87" s="100">
        <v>35.258358999999999</v>
      </c>
      <c r="AC87" s="100">
        <v>0.24077879999999999</v>
      </c>
      <c r="AD87" s="100">
        <v>609</v>
      </c>
      <c r="AE87" s="100">
        <v>8.6547899999999997E-2</v>
      </c>
      <c r="AF87" s="100">
        <v>0.1503641</v>
      </c>
      <c r="AH87" s="123">
        <v>1980</v>
      </c>
      <c r="AI87" s="100">
        <v>163</v>
      </c>
      <c r="AJ87" s="100">
        <v>1.109194</v>
      </c>
      <c r="AK87" s="100">
        <v>1.5367377</v>
      </c>
      <c r="AL87" s="100">
        <v>1.4752681000000001</v>
      </c>
      <c r="AM87" s="100">
        <v>1.8028675000000001</v>
      </c>
      <c r="AN87" s="100">
        <v>0.98768599999999995</v>
      </c>
      <c r="AO87" s="100">
        <v>0.83094440000000003</v>
      </c>
      <c r="AP87" s="100">
        <v>72.392638000000005</v>
      </c>
      <c r="AQ87" s="100">
        <v>72</v>
      </c>
      <c r="AR87" s="100">
        <v>34.829059999999998</v>
      </c>
      <c r="AS87" s="100">
        <v>0.14996090000000001</v>
      </c>
      <c r="AT87" s="100">
        <v>910</v>
      </c>
      <c r="AU87" s="100">
        <v>6.4103599999999997E-2</v>
      </c>
      <c r="AV87" s="100">
        <v>7.6879199999999995E-2</v>
      </c>
      <c r="AW87" s="100">
        <v>0.5789976</v>
      </c>
      <c r="AY87" s="123">
        <v>1980</v>
      </c>
    </row>
    <row r="88" spans="2:51">
      <c r="B88" s="123">
        <v>1981</v>
      </c>
      <c r="C88" s="100">
        <v>54</v>
      </c>
      <c r="D88" s="100">
        <v>0.72500089999999995</v>
      </c>
      <c r="E88" s="100">
        <v>1.1382296999999999</v>
      </c>
      <c r="F88" s="100">
        <v>1.0927005000000001</v>
      </c>
      <c r="G88" s="100">
        <v>1.3045125</v>
      </c>
      <c r="H88" s="100">
        <v>0.74048329999999996</v>
      </c>
      <c r="I88" s="100">
        <v>0.62458659999999999</v>
      </c>
      <c r="J88" s="100">
        <v>70.611110999999994</v>
      </c>
      <c r="K88" s="100">
        <v>72</v>
      </c>
      <c r="L88" s="100">
        <v>31.395349</v>
      </c>
      <c r="M88" s="100">
        <v>8.8968000000000005E-2</v>
      </c>
      <c r="N88" s="100">
        <v>314</v>
      </c>
      <c r="O88" s="100">
        <v>4.3237400000000002E-2</v>
      </c>
      <c r="P88" s="100">
        <v>4.1225299999999999E-2</v>
      </c>
      <c r="R88" s="123">
        <v>1981</v>
      </c>
      <c r="S88" s="100">
        <v>124</v>
      </c>
      <c r="T88" s="100">
        <v>1.6588643999999999</v>
      </c>
      <c r="U88" s="100">
        <v>1.9373393999999999</v>
      </c>
      <c r="V88" s="100">
        <v>1.8598458</v>
      </c>
      <c r="W88" s="100">
        <v>2.2738583000000001</v>
      </c>
      <c r="X88" s="100">
        <v>1.2557141999999999</v>
      </c>
      <c r="Y88" s="100">
        <v>1.0402302999999999</v>
      </c>
      <c r="Z88" s="100">
        <v>73.112903000000003</v>
      </c>
      <c r="AA88" s="100">
        <v>74</v>
      </c>
      <c r="AB88" s="100">
        <v>39.116719000000003</v>
      </c>
      <c r="AC88" s="100">
        <v>0.25669160000000002</v>
      </c>
      <c r="AD88" s="100">
        <v>630</v>
      </c>
      <c r="AE88" s="100">
        <v>8.8189600000000007E-2</v>
      </c>
      <c r="AF88" s="100">
        <v>0.15966179999999999</v>
      </c>
      <c r="AH88" s="123">
        <v>1981</v>
      </c>
      <c r="AI88" s="100">
        <v>178</v>
      </c>
      <c r="AJ88" s="100">
        <v>1.1927688999999999</v>
      </c>
      <c r="AK88" s="100">
        <v>1.6266187999999999</v>
      </c>
      <c r="AL88" s="100">
        <v>1.5615540000000001</v>
      </c>
      <c r="AM88" s="100">
        <v>1.9027970999999999</v>
      </c>
      <c r="AN88" s="100">
        <v>1.0445945000000001</v>
      </c>
      <c r="AO88" s="100">
        <v>0.86365990000000004</v>
      </c>
      <c r="AP88" s="100">
        <v>72.353932999999998</v>
      </c>
      <c r="AQ88" s="100">
        <v>74</v>
      </c>
      <c r="AR88" s="100">
        <v>36.400818000000001</v>
      </c>
      <c r="AS88" s="100">
        <v>0.16329830000000001</v>
      </c>
      <c r="AT88" s="100">
        <v>944</v>
      </c>
      <c r="AU88" s="100">
        <v>6.5528500000000003E-2</v>
      </c>
      <c r="AV88" s="100">
        <v>8.1643099999999996E-2</v>
      </c>
      <c r="AW88" s="100">
        <v>0.58752210000000005</v>
      </c>
      <c r="AY88" s="123">
        <v>1981</v>
      </c>
    </row>
    <row r="89" spans="2:51">
      <c r="B89" s="123">
        <v>1982</v>
      </c>
      <c r="C89" s="100">
        <v>66</v>
      </c>
      <c r="D89" s="100">
        <v>0.87060740000000003</v>
      </c>
      <c r="E89" s="100">
        <v>1.3015026000000001</v>
      </c>
      <c r="F89" s="100">
        <v>1.2494425</v>
      </c>
      <c r="G89" s="100">
        <v>1.5005558999999999</v>
      </c>
      <c r="H89" s="100">
        <v>0.86897469999999999</v>
      </c>
      <c r="I89" s="100">
        <v>0.74386140000000001</v>
      </c>
      <c r="J89" s="100">
        <v>70.121212</v>
      </c>
      <c r="K89" s="100">
        <v>71</v>
      </c>
      <c r="L89" s="100">
        <v>34.375</v>
      </c>
      <c r="M89" s="100">
        <v>0.10427359999999999</v>
      </c>
      <c r="N89" s="100">
        <v>418</v>
      </c>
      <c r="O89" s="100">
        <v>5.6587600000000002E-2</v>
      </c>
      <c r="P89" s="100">
        <v>5.3281099999999998E-2</v>
      </c>
      <c r="R89" s="123">
        <v>1982</v>
      </c>
      <c r="S89" s="100">
        <v>134</v>
      </c>
      <c r="T89" s="100">
        <v>1.7623850000000001</v>
      </c>
      <c r="U89" s="100">
        <v>1.9970332</v>
      </c>
      <c r="V89" s="100">
        <v>1.9171518999999999</v>
      </c>
      <c r="W89" s="100">
        <v>2.3617149</v>
      </c>
      <c r="X89" s="100">
        <v>1.3048461</v>
      </c>
      <c r="Y89" s="100">
        <v>1.0801023000000001</v>
      </c>
      <c r="Z89" s="100">
        <v>73.708955000000003</v>
      </c>
      <c r="AA89" s="100">
        <v>74</v>
      </c>
      <c r="AB89" s="100">
        <v>38.840580000000003</v>
      </c>
      <c r="AC89" s="100">
        <v>0.26031549999999998</v>
      </c>
      <c r="AD89" s="100">
        <v>606</v>
      </c>
      <c r="AE89" s="100">
        <v>8.3475800000000003E-2</v>
      </c>
      <c r="AF89" s="100">
        <v>0.14802509999999999</v>
      </c>
      <c r="AH89" s="123">
        <v>1982</v>
      </c>
      <c r="AI89" s="100">
        <v>200</v>
      </c>
      <c r="AJ89" s="100">
        <v>1.3171545</v>
      </c>
      <c r="AK89" s="100">
        <v>1.7327231999999999</v>
      </c>
      <c r="AL89" s="100">
        <v>1.6634142999999999</v>
      </c>
      <c r="AM89" s="100">
        <v>2.0355248000000001</v>
      </c>
      <c r="AN89" s="100">
        <v>1.1320178999999999</v>
      </c>
      <c r="AO89" s="100">
        <v>0.94147959999999997</v>
      </c>
      <c r="AP89" s="100">
        <v>72.525000000000006</v>
      </c>
      <c r="AQ89" s="100">
        <v>72.5</v>
      </c>
      <c r="AR89" s="100">
        <v>37.243948000000003</v>
      </c>
      <c r="AS89" s="100">
        <v>0.17426</v>
      </c>
      <c r="AT89" s="100">
        <v>1024</v>
      </c>
      <c r="AU89" s="100">
        <v>6.9915000000000005E-2</v>
      </c>
      <c r="AV89" s="100">
        <v>8.5768800000000006E-2</v>
      </c>
      <c r="AW89" s="100">
        <v>0.65171809999999997</v>
      </c>
      <c r="AY89" s="123">
        <v>1982</v>
      </c>
    </row>
    <row r="90" spans="2:51">
      <c r="B90" s="123">
        <v>1983</v>
      </c>
      <c r="C90" s="100">
        <v>52</v>
      </c>
      <c r="D90" s="100">
        <v>0.67652429999999997</v>
      </c>
      <c r="E90" s="100">
        <v>1.1048770999999999</v>
      </c>
      <c r="F90" s="100">
        <v>1.0606819999999999</v>
      </c>
      <c r="G90" s="100">
        <v>1.3050117999999999</v>
      </c>
      <c r="H90" s="100">
        <v>0.69306950000000001</v>
      </c>
      <c r="I90" s="100">
        <v>0.54926370000000002</v>
      </c>
      <c r="J90" s="100">
        <v>73.480768999999995</v>
      </c>
      <c r="K90" s="100">
        <v>74</v>
      </c>
      <c r="L90" s="100">
        <v>28.888888999999999</v>
      </c>
      <c r="M90" s="100">
        <v>8.6021500000000001E-2</v>
      </c>
      <c r="N90" s="100">
        <v>210</v>
      </c>
      <c r="O90" s="100">
        <v>2.8059500000000001E-2</v>
      </c>
      <c r="P90" s="100">
        <v>2.85674E-2</v>
      </c>
      <c r="R90" s="123">
        <v>1983</v>
      </c>
      <c r="S90" s="100">
        <v>125</v>
      </c>
      <c r="T90" s="100">
        <v>1.6218756999999999</v>
      </c>
      <c r="U90" s="100">
        <v>1.8769761</v>
      </c>
      <c r="V90" s="100">
        <v>1.8018970999999999</v>
      </c>
      <c r="W90" s="100">
        <v>2.1868748</v>
      </c>
      <c r="X90" s="100">
        <v>1.1585856999999999</v>
      </c>
      <c r="Y90" s="100">
        <v>0.90915500000000005</v>
      </c>
      <c r="Z90" s="100">
        <v>74.888000000000005</v>
      </c>
      <c r="AA90" s="100">
        <v>76</v>
      </c>
      <c r="AB90" s="100">
        <v>36.337209000000001</v>
      </c>
      <c r="AC90" s="100">
        <v>0.2518435</v>
      </c>
      <c r="AD90" s="100">
        <v>466</v>
      </c>
      <c r="AE90" s="100">
        <v>6.3404699999999994E-2</v>
      </c>
      <c r="AF90" s="100">
        <v>0.1171567</v>
      </c>
      <c r="AH90" s="123">
        <v>1983</v>
      </c>
      <c r="AI90" s="100">
        <v>177</v>
      </c>
      <c r="AJ90" s="100">
        <v>1.1498381</v>
      </c>
      <c r="AK90" s="100">
        <v>1.5736038000000001</v>
      </c>
      <c r="AL90" s="100">
        <v>1.5106596000000001</v>
      </c>
      <c r="AM90" s="100">
        <v>1.8462101</v>
      </c>
      <c r="AN90" s="100">
        <v>0.96942709999999999</v>
      </c>
      <c r="AO90" s="100">
        <v>0.76058740000000002</v>
      </c>
      <c r="AP90" s="100">
        <v>74.474575999999999</v>
      </c>
      <c r="AQ90" s="100">
        <v>75</v>
      </c>
      <c r="AR90" s="100">
        <v>33.778626000000003</v>
      </c>
      <c r="AS90" s="100">
        <v>0.16078629999999999</v>
      </c>
      <c r="AT90" s="100">
        <v>676</v>
      </c>
      <c r="AU90" s="100">
        <v>4.5571899999999999E-2</v>
      </c>
      <c r="AV90" s="100">
        <v>5.96719E-2</v>
      </c>
      <c r="AW90" s="100">
        <v>0.58864740000000004</v>
      </c>
      <c r="AY90" s="123">
        <v>1983</v>
      </c>
    </row>
    <row r="91" spans="2:51">
      <c r="B91" s="123">
        <v>1984</v>
      </c>
      <c r="C91" s="100">
        <v>57</v>
      </c>
      <c r="D91" s="100">
        <v>0.73281620000000003</v>
      </c>
      <c r="E91" s="100">
        <v>1.1357009</v>
      </c>
      <c r="F91" s="100">
        <v>1.0902727999999999</v>
      </c>
      <c r="G91" s="100">
        <v>1.3560901000000001</v>
      </c>
      <c r="H91" s="100">
        <v>0.73635759999999995</v>
      </c>
      <c r="I91" s="100">
        <v>0.62220019999999998</v>
      </c>
      <c r="J91" s="100">
        <v>70.736841999999996</v>
      </c>
      <c r="K91" s="100">
        <v>71</v>
      </c>
      <c r="L91" s="100">
        <v>33.333333000000003</v>
      </c>
      <c r="M91" s="100">
        <v>9.5020599999999997E-2</v>
      </c>
      <c r="N91" s="100">
        <v>357</v>
      </c>
      <c r="O91" s="100">
        <v>4.7182500000000002E-2</v>
      </c>
      <c r="P91" s="100">
        <v>5.0560800000000003E-2</v>
      </c>
      <c r="R91" s="123">
        <v>1984</v>
      </c>
      <c r="S91" s="100">
        <v>143</v>
      </c>
      <c r="T91" s="100">
        <v>1.8330563</v>
      </c>
      <c r="U91" s="100">
        <v>2.0457592</v>
      </c>
      <c r="V91" s="100">
        <v>1.9639287999999999</v>
      </c>
      <c r="W91" s="100">
        <v>2.4159443999999999</v>
      </c>
      <c r="X91" s="100">
        <v>1.3530006000000001</v>
      </c>
      <c r="Y91" s="100">
        <v>1.1355763000000001</v>
      </c>
      <c r="Z91" s="100">
        <v>72.825175000000002</v>
      </c>
      <c r="AA91" s="100">
        <v>74</v>
      </c>
      <c r="AB91" s="100">
        <v>39.071038000000001</v>
      </c>
      <c r="AC91" s="100">
        <v>0.28641820000000001</v>
      </c>
      <c r="AD91" s="100">
        <v>793</v>
      </c>
      <c r="AE91" s="100">
        <v>0.1067466</v>
      </c>
      <c r="AF91" s="100">
        <v>0.20792910000000001</v>
      </c>
      <c r="AH91" s="123">
        <v>1984</v>
      </c>
      <c r="AI91" s="100">
        <v>200</v>
      </c>
      <c r="AJ91" s="100">
        <v>1.2837472000000001</v>
      </c>
      <c r="AK91" s="100">
        <v>1.6624895</v>
      </c>
      <c r="AL91" s="100">
        <v>1.59599</v>
      </c>
      <c r="AM91" s="100">
        <v>1.9738658</v>
      </c>
      <c r="AN91" s="100">
        <v>1.0835701</v>
      </c>
      <c r="AO91" s="100">
        <v>0.90576259999999997</v>
      </c>
      <c r="AP91" s="100">
        <v>72.23</v>
      </c>
      <c r="AQ91" s="100">
        <v>73</v>
      </c>
      <c r="AR91" s="100">
        <v>37.243948000000003</v>
      </c>
      <c r="AS91" s="100">
        <v>0.18196039999999999</v>
      </c>
      <c r="AT91" s="100">
        <v>1150</v>
      </c>
      <c r="AU91" s="100">
        <v>7.6691400000000007E-2</v>
      </c>
      <c r="AV91" s="100">
        <v>0.105751</v>
      </c>
      <c r="AW91" s="100">
        <v>0.55514889999999995</v>
      </c>
      <c r="AY91" s="123">
        <v>1984</v>
      </c>
    </row>
    <row r="92" spans="2:51">
      <c r="B92" s="123">
        <v>1985</v>
      </c>
      <c r="C92" s="100">
        <v>64</v>
      </c>
      <c r="D92" s="100">
        <v>0.81190169999999995</v>
      </c>
      <c r="E92" s="100">
        <v>1.1534903000000001</v>
      </c>
      <c r="F92" s="100">
        <v>1.1073507</v>
      </c>
      <c r="G92" s="100">
        <v>1.3214667</v>
      </c>
      <c r="H92" s="100">
        <v>0.7640922</v>
      </c>
      <c r="I92" s="100">
        <v>0.63967839999999998</v>
      </c>
      <c r="J92" s="100">
        <v>71.0625</v>
      </c>
      <c r="K92" s="100">
        <v>72</v>
      </c>
      <c r="L92" s="100">
        <v>32.820512999999998</v>
      </c>
      <c r="M92" s="100">
        <v>9.9756800000000007E-2</v>
      </c>
      <c r="N92" s="100">
        <v>335</v>
      </c>
      <c r="O92" s="100">
        <v>4.3730400000000003E-2</v>
      </c>
      <c r="P92" s="100">
        <v>4.4595700000000002E-2</v>
      </c>
      <c r="R92" s="123">
        <v>1985</v>
      </c>
      <c r="S92" s="100">
        <v>129</v>
      </c>
      <c r="T92" s="100">
        <v>1.631758</v>
      </c>
      <c r="U92" s="100">
        <v>1.7953051</v>
      </c>
      <c r="V92" s="100">
        <v>1.7234929000000001</v>
      </c>
      <c r="W92" s="100">
        <v>2.0912389</v>
      </c>
      <c r="X92" s="100">
        <v>1.1420116</v>
      </c>
      <c r="Y92" s="100">
        <v>0.92666760000000004</v>
      </c>
      <c r="Z92" s="100">
        <v>74.240309999999994</v>
      </c>
      <c r="AA92" s="100">
        <v>75</v>
      </c>
      <c r="AB92" s="100">
        <v>33.333333000000003</v>
      </c>
      <c r="AC92" s="100">
        <v>0.2360389</v>
      </c>
      <c r="AD92" s="100">
        <v>524</v>
      </c>
      <c r="AE92" s="100">
        <v>6.9705100000000006E-2</v>
      </c>
      <c r="AF92" s="100">
        <v>0.1286572</v>
      </c>
      <c r="AH92" s="123">
        <v>1985</v>
      </c>
      <c r="AI92" s="100">
        <v>193</v>
      </c>
      <c r="AJ92" s="100">
        <v>1.2224233</v>
      </c>
      <c r="AK92" s="100">
        <v>1.5583943</v>
      </c>
      <c r="AL92" s="100">
        <v>1.4960586</v>
      </c>
      <c r="AM92" s="100">
        <v>1.811223</v>
      </c>
      <c r="AN92" s="100">
        <v>0.9955948</v>
      </c>
      <c r="AO92" s="100">
        <v>0.81356399999999995</v>
      </c>
      <c r="AP92" s="100">
        <v>73.186527999999996</v>
      </c>
      <c r="AQ92" s="100">
        <v>74</v>
      </c>
      <c r="AR92" s="100">
        <v>33.161512000000002</v>
      </c>
      <c r="AS92" s="100">
        <v>0.16244700000000001</v>
      </c>
      <c r="AT92" s="100">
        <v>859</v>
      </c>
      <c r="AU92" s="100">
        <v>5.6595199999999998E-2</v>
      </c>
      <c r="AV92" s="100">
        <v>7.4149000000000007E-2</v>
      </c>
      <c r="AW92" s="100">
        <v>0.64250379999999996</v>
      </c>
      <c r="AY92" s="123">
        <v>1985</v>
      </c>
    </row>
    <row r="93" spans="2:51">
      <c r="B93" s="123">
        <v>1986</v>
      </c>
      <c r="C93" s="100">
        <v>52</v>
      </c>
      <c r="D93" s="100">
        <v>0.64998480000000003</v>
      </c>
      <c r="E93" s="100">
        <v>0.93239510000000003</v>
      </c>
      <c r="F93" s="100">
        <v>0.89509930000000004</v>
      </c>
      <c r="G93" s="100">
        <v>1.0933839000000001</v>
      </c>
      <c r="H93" s="100">
        <v>0.61902840000000003</v>
      </c>
      <c r="I93" s="100">
        <v>0.52429899999999996</v>
      </c>
      <c r="J93" s="100">
        <v>70.538461999999996</v>
      </c>
      <c r="K93" s="100">
        <v>70.5</v>
      </c>
      <c r="L93" s="100">
        <v>26.804124000000002</v>
      </c>
      <c r="M93" s="100">
        <v>8.3587800000000004E-2</v>
      </c>
      <c r="N93" s="100">
        <v>329</v>
      </c>
      <c r="O93" s="100">
        <v>4.2361999999999997E-2</v>
      </c>
      <c r="P93" s="100">
        <v>4.5463799999999999E-2</v>
      </c>
      <c r="R93" s="123">
        <v>1986</v>
      </c>
      <c r="S93" s="100">
        <v>138</v>
      </c>
      <c r="T93" s="100">
        <v>1.7210924999999999</v>
      </c>
      <c r="U93" s="100">
        <v>1.8607254</v>
      </c>
      <c r="V93" s="100">
        <v>1.7862963999999999</v>
      </c>
      <c r="W93" s="100">
        <v>2.2003263</v>
      </c>
      <c r="X93" s="100">
        <v>1.1842520999999999</v>
      </c>
      <c r="Y93" s="100">
        <v>0.96296360000000003</v>
      </c>
      <c r="Z93" s="100">
        <v>74.804348000000005</v>
      </c>
      <c r="AA93" s="100">
        <v>75</v>
      </c>
      <c r="AB93" s="100">
        <v>38.333333000000003</v>
      </c>
      <c r="AC93" s="100">
        <v>0.2615073</v>
      </c>
      <c r="AD93" s="100">
        <v>557</v>
      </c>
      <c r="AE93" s="100">
        <v>7.3162500000000005E-2</v>
      </c>
      <c r="AF93" s="100">
        <v>0.14277909999999999</v>
      </c>
      <c r="AH93" s="123">
        <v>1986</v>
      </c>
      <c r="AI93" s="100">
        <v>190</v>
      </c>
      <c r="AJ93" s="100">
        <v>1.1861396</v>
      </c>
      <c r="AK93" s="100">
        <v>1.498448</v>
      </c>
      <c r="AL93" s="100">
        <v>1.4385101</v>
      </c>
      <c r="AM93" s="100">
        <v>1.7736985999999999</v>
      </c>
      <c r="AN93" s="100">
        <v>0.95589769999999996</v>
      </c>
      <c r="AO93" s="100">
        <v>0.78173230000000005</v>
      </c>
      <c r="AP93" s="100">
        <v>73.636842000000001</v>
      </c>
      <c r="AQ93" s="100">
        <v>74</v>
      </c>
      <c r="AR93" s="100">
        <v>34.296028999999997</v>
      </c>
      <c r="AS93" s="100">
        <v>0.16524469999999999</v>
      </c>
      <c r="AT93" s="100">
        <v>886</v>
      </c>
      <c r="AU93" s="100">
        <v>5.7608800000000002E-2</v>
      </c>
      <c r="AV93" s="100">
        <v>7.9549900000000007E-2</v>
      </c>
      <c r="AW93" s="100">
        <v>0.50109230000000005</v>
      </c>
      <c r="AY93" s="123">
        <v>1986</v>
      </c>
    </row>
    <row r="94" spans="2:51">
      <c r="B94" s="123">
        <v>1987</v>
      </c>
      <c r="C94" s="100">
        <v>52</v>
      </c>
      <c r="D94" s="100">
        <v>0.64053170000000004</v>
      </c>
      <c r="E94" s="100">
        <v>0.94048739999999997</v>
      </c>
      <c r="F94" s="100">
        <v>0.90286789999999995</v>
      </c>
      <c r="G94" s="100">
        <v>1.1066602000000001</v>
      </c>
      <c r="H94" s="100">
        <v>0.60144850000000005</v>
      </c>
      <c r="I94" s="100">
        <v>0.49066379999999998</v>
      </c>
      <c r="J94" s="100">
        <v>72.076922999999994</v>
      </c>
      <c r="K94" s="100">
        <v>71.5</v>
      </c>
      <c r="L94" s="100">
        <v>27.083333</v>
      </c>
      <c r="M94" s="100">
        <v>8.17494E-2</v>
      </c>
      <c r="N94" s="100">
        <v>270</v>
      </c>
      <c r="O94" s="100">
        <v>3.42902E-2</v>
      </c>
      <c r="P94" s="100">
        <v>3.7481300000000002E-2</v>
      </c>
      <c r="R94" s="123">
        <v>1987</v>
      </c>
      <c r="S94" s="100">
        <v>142</v>
      </c>
      <c r="T94" s="100">
        <v>1.7432684000000001</v>
      </c>
      <c r="U94" s="100">
        <v>1.8516790999999999</v>
      </c>
      <c r="V94" s="100">
        <v>1.7776118999999999</v>
      </c>
      <c r="W94" s="100">
        <v>2.1933264000000001</v>
      </c>
      <c r="X94" s="100">
        <v>1.1643169</v>
      </c>
      <c r="Y94" s="100">
        <v>0.95391060000000005</v>
      </c>
      <c r="Z94" s="100">
        <v>75.408450999999999</v>
      </c>
      <c r="AA94" s="100">
        <v>75.5</v>
      </c>
      <c r="AB94" s="100">
        <v>34.549878</v>
      </c>
      <c r="AC94" s="100">
        <v>0.26438279999999997</v>
      </c>
      <c r="AD94" s="100">
        <v>498</v>
      </c>
      <c r="AE94" s="100">
        <v>6.4459600000000006E-2</v>
      </c>
      <c r="AF94" s="100">
        <v>0.13133990000000001</v>
      </c>
      <c r="AH94" s="123">
        <v>1987</v>
      </c>
      <c r="AI94" s="100">
        <v>194</v>
      </c>
      <c r="AJ94" s="100">
        <v>1.1928277</v>
      </c>
      <c r="AK94" s="100">
        <v>1.4940694000000001</v>
      </c>
      <c r="AL94" s="100">
        <v>1.4343066</v>
      </c>
      <c r="AM94" s="100">
        <v>1.7723822</v>
      </c>
      <c r="AN94" s="100">
        <v>0.93446309999999999</v>
      </c>
      <c r="AO94" s="100">
        <v>0.76074759999999997</v>
      </c>
      <c r="AP94" s="100">
        <v>74.515463999999994</v>
      </c>
      <c r="AQ94" s="100">
        <v>75</v>
      </c>
      <c r="AR94" s="100">
        <v>32.172471000000002</v>
      </c>
      <c r="AS94" s="100">
        <v>0.16536110000000001</v>
      </c>
      <c r="AT94" s="100">
        <v>768</v>
      </c>
      <c r="AU94" s="100">
        <v>4.92316E-2</v>
      </c>
      <c r="AV94" s="100">
        <v>6.9848099999999996E-2</v>
      </c>
      <c r="AW94" s="100">
        <v>0.50791059999999999</v>
      </c>
      <c r="AY94" s="123">
        <v>1987</v>
      </c>
    </row>
    <row r="95" spans="2:51">
      <c r="B95" s="123">
        <v>1988</v>
      </c>
      <c r="C95" s="100">
        <v>55</v>
      </c>
      <c r="D95" s="100">
        <v>0.66675189999999995</v>
      </c>
      <c r="E95" s="100">
        <v>0.96460170000000001</v>
      </c>
      <c r="F95" s="100">
        <v>0.92601770000000005</v>
      </c>
      <c r="G95" s="100">
        <v>1.1335626999999999</v>
      </c>
      <c r="H95" s="100">
        <v>0.62571719999999997</v>
      </c>
      <c r="I95" s="100">
        <v>0.50208549999999996</v>
      </c>
      <c r="J95" s="100">
        <v>71.236363999999995</v>
      </c>
      <c r="K95" s="100">
        <v>72</v>
      </c>
      <c r="L95" s="100">
        <v>23.404254999999999</v>
      </c>
      <c r="M95" s="100">
        <v>8.45114E-2</v>
      </c>
      <c r="N95" s="100">
        <v>328</v>
      </c>
      <c r="O95" s="100">
        <v>4.1030299999999999E-2</v>
      </c>
      <c r="P95" s="100">
        <v>4.4327900000000003E-2</v>
      </c>
      <c r="R95" s="123">
        <v>1988</v>
      </c>
      <c r="S95" s="100">
        <v>121</v>
      </c>
      <c r="T95" s="100">
        <v>1.4607848000000001</v>
      </c>
      <c r="U95" s="100">
        <v>1.5440195000000001</v>
      </c>
      <c r="V95" s="100">
        <v>1.4822587</v>
      </c>
      <c r="W95" s="100">
        <v>1.8134768999999999</v>
      </c>
      <c r="X95" s="100">
        <v>0.96473109999999995</v>
      </c>
      <c r="Y95" s="100">
        <v>0.74728130000000004</v>
      </c>
      <c r="Z95" s="100">
        <v>74.685950000000005</v>
      </c>
      <c r="AA95" s="100">
        <v>77</v>
      </c>
      <c r="AB95" s="100">
        <v>28.809524</v>
      </c>
      <c r="AC95" s="100">
        <v>0.22086739999999999</v>
      </c>
      <c r="AD95" s="100">
        <v>459</v>
      </c>
      <c r="AE95" s="100">
        <v>5.8482600000000003E-2</v>
      </c>
      <c r="AF95" s="100">
        <v>0.11720750000000001</v>
      </c>
      <c r="AH95" s="123">
        <v>1988</v>
      </c>
      <c r="AI95" s="100">
        <v>176</v>
      </c>
      <c r="AJ95" s="100">
        <v>1.0645914000000001</v>
      </c>
      <c r="AK95" s="100">
        <v>1.3212718000000001</v>
      </c>
      <c r="AL95" s="100">
        <v>1.2684209</v>
      </c>
      <c r="AM95" s="100">
        <v>1.5552241</v>
      </c>
      <c r="AN95" s="100">
        <v>0.83115839999999996</v>
      </c>
      <c r="AO95" s="100">
        <v>0.64956780000000003</v>
      </c>
      <c r="AP95" s="100">
        <v>73.607955000000004</v>
      </c>
      <c r="AQ95" s="100">
        <v>76</v>
      </c>
      <c r="AR95" s="100">
        <v>26.870228999999998</v>
      </c>
      <c r="AS95" s="100">
        <v>0.14683309999999999</v>
      </c>
      <c r="AT95" s="100">
        <v>787</v>
      </c>
      <c r="AU95" s="100">
        <v>4.9676199999999997E-2</v>
      </c>
      <c r="AV95" s="100">
        <v>6.9550399999999998E-2</v>
      </c>
      <c r="AW95" s="100">
        <v>0.62473420000000002</v>
      </c>
      <c r="AY95" s="123">
        <v>1988</v>
      </c>
    </row>
    <row r="96" spans="2:51">
      <c r="B96" s="123">
        <v>1989</v>
      </c>
      <c r="C96" s="100">
        <v>61</v>
      </c>
      <c r="D96" s="100">
        <v>0.72726500000000005</v>
      </c>
      <c r="E96" s="100">
        <v>1.1433180999999999</v>
      </c>
      <c r="F96" s="100">
        <v>1.0975854</v>
      </c>
      <c r="G96" s="100">
        <v>1.3659992000000001</v>
      </c>
      <c r="H96" s="100">
        <v>0.68881199999999998</v>
      </c>
      <c r="I96" s="100">
        <v>0.5477784</v>
      </c>
      <c r="J96" s="100">
        <v>74.491803000000004</v>
      </c>
      <c r="K96" s="100">
        <v>75</v>
      </c>
      <c r="L96" s="100">
        <v>28.240741</v>
      </c>
      <c r="M96" s="100">
        <v>9.1145400000000001E-2</v>
      </c>
      <c r="N96" s="100">
        <v>236</v>
      </c>
      <c r="O96" s="100">
        <v>2.9061400000000001E-2</v>
      </c>
      <c r="P96" s="100">
        <v>3.2738200000000002E-2</v>
      </c>
      <c r="R96" s="123">
        <v>1989</v>
      </c>
      <c r="S96" s="100">
        <v>153</v>
      </c>
      <c r="T96" s="100">
        <v>1.8156300000000001</v>
      </c>
      <c r="U96" s="100">
        <v>1.8955203</v>
      </c>
      <c r="V96" s="100">
        <v>1.8196995</v>
      </c>
      <c r="W96" s="100">
        <v>2.2396368</v>
      </c>
      <c r="X96" s="100">
        <v>1.1719913</v>
      </c>
      <c r="Y96" s="100">
        <v>0.94448840000000001</v>
      </c>
      <c r="Z96" s="100">
        <v>76.156863000000001</v>
      </c>
      <c r="AA96" s="100">
        <v>76</v>
      </c>
      <c r="AB96" s="100">
        <v>32.142856999999999</v>
      </c>
      <c r="AC96" s="100">
        <v>0.26698769999999999</v>
      </c>
      <c r="AD96" s="100">
        <v>485</v>
      </c>
      <c r="AE96" s="100">
        <v>6.0814800000000002E-2</v>
      </c>
      <c r="AF96" s="100">
        <v>0.12603230000000001</v>
      </c>
      <c r="AH96" s="123">
        <v>1989</v>
      </c>
      <c r="AI96" s="100">
        <v>214</v>
      </c>
      <c r="AJ96" s="100">
        <v>1.2727174000000001</v>
      </c>
      <c r="AK96" s="100">
        <v>1.5857085</v>
      </c>
      <c r="AL96" s="100">
        <v>1.5222800999999999</v>
      </c>
      <c r="AM96" s="100">
        <v>1.8827834999999999</v>
      </c>
      <c r="AN96" s="100">
        <v>0.96721789999999996</v>
      </c>
      <c r="AO96" s="100">
        <v>0.77352189999999998</v>
      </c>
      <c r="AP96" s="100">
        <v>75.682243</v>
      </c>
      <c r="AQ96" s="100">
        <v>76</v>
      </c>
      <c r="AR96" s="100">
        <v>30.924855000000001</v>
      </c>
      <c r="AS96" s="100">
        <v>0.17225840000000001</v>
      </c>
      <c r="AT96" s="100">
        <v>721</v>
      </c>
      <c r="AU96" s="100">
        <v>4.4794399999999998E-2</v>
      </c>
      <c r="AV96" s="100">
        <v>6.5208000000000002E-2</v>
      </c>
      <c r="AW96" s="100">
        <v>0.6031685</v>
      </c>
      <c r="AY96" s="123">
        <v>1989</v>
      </c>
    </row>
    <row r="97" spans="2:51">
      <c r="B97" s="123">
        <v>1990</v>
      </c>
      <c r="C97" s="100">
        <v>46</v>
      </c>
      <c r="D97" s="100">
        <v>0.54045989999999999</v>
      </c>
      <c r="E97" s="100">
        <v>0.76640759999999997</v>
      </c>
      <c r="F97" s="100">
        <v>0.73575120000000005</v>
      </c>
      <c r="G97" s="100">
        <v>0.90498089999999998</v>
      </c>
      <c r="H97" s="100">
        <v>0.49845050000000002</v>
      </c>
      <c r="I97" s="100">
        <v>0.42762329999999998</v>
      </c>
      <c r="J97" s="100">
        <v>69.891304000000005</v>
      </c>
      <c r="K97" s="100">
        <v>71</v>
      </c>
      <c r="L97" s="100">
        <v>20.444444000000001</v>
      </c>
      <c r="M97" s="100">
        <v>7.1143600000000001E-2</v>
      </c>
      <c r="N97" s="100">
        <v>345</v>
      </c>
      <c r="O97" s="100">
        <v>4.1897499999999997E-2</v>
      </c>
      <c r="P97" s="100">
        <v>4.8345100000000002E-2</v>
      </c>
      <c r="R97" s="123">
        <v>1990</v>
      </c>
      <c r="S97" s="100">
        <v>141</v>
      </c>
      <c r="T97" s="100">
        <v>1.6483787999999999</v>
      </c>
      <c r="U97" s="100">
        <v>1.6943900999999999</v>
      </c>
      <c r="V97" s="100">
        <v>1.6266145000000001</v>
      </c>
      <c r="W97" s="100">
        <v>2.0073853000000002</v>
      </c>
      <c r="X97" s="100">
        <v>1.0652269999999999</v>
      </c>
      <c r="Y97" s="100">
        <v>0.8784168</v>
      </c>
      <c r="Z97" s="100">
        <v>75.524822999999998</v>
      </c>
      <c r="AA97" s="100">
        <v>76</v>
      </c>
      <c r="AB97" s="100">
        <v>32.563510000000001</v>
      </c>
      <c r="AC97" s="100">
        <v>0.25450339999999999</v>
      </c>
      <c r="AD97" s="100">
        <v>485</v>
      </c>
      <c r="AE97" s="100">
        <v>5.9963599999999999E-2</v>
      </c>
      <c r="AF97" s="100">
        <v>0.12845709999999999</v>
      </c>
      <c r="AH97" s="123">
        <v>1990</v>
      </c>
      <c r="AI97" s="100">
        <v>187</v>
      </c>
      <c r="AJ97" s="100">
        <v>1.0958019000000001</v>
      </c>
      <c r="AK97" s="100">
        <v>1.3250630000000001</v>
      </c>
      <c r="AL97" s="100">
        <v>1.2720605</v>
      </c>
      <c r="AM97" s="100">
        <v>1.5713667</v>
      </c>
      <c r="AN97" s="100">
        <v>0.83318510000000001</v>
      </c>
      <c r="AO97" s="100">
        <v>0.69034569999999995</v>
      </c>
      <c r="AP97" s="100">
        <v>74.139037000000002</v>
      </c>
      <c r="AQ97" s="100">
        <v>75</v>
      </c>
      <c r="AR97" s="100">
        <v>28.419453000000001</v>
      </c>
      <c r="AS97" s="100">
        <v>0.15575549999999999</v>
      </c>
      <c r="AT97" s="100">
        <v>830</v>
      </c>
      <c r="AU97" s="100">
        <v>5.0849699999999998E-2</v>
      </c>
      <c r="AV97" s="100">
        <v>7.6064599999999996E-2</v>
      </c>
      <c r="AW97" s="100">
        <v>0.45232060000000002</v>
      </c>
      <c r="AY97" s="123">
        <v>1990</v>
      </c>
    </row>
    <row r="98" spans="2:51">
      <c r="B98" s="123">
        <v>1991</v>
      </c>
      <c r="C98" s="100">
        <v>41</v>
      </c>
      <c r="D98" s="100">
        <v>0.47589150000000002</v>
      </c>
      <c r="E98" s="100">
        <v>0.68619560000000002</v>
      </c>
      <c r="F98" s="100">
        <v>0.65874779999999999</v>
      </c>
      <c r="G98" s="100">
        <v>0.80181639999999998</v>
      </c>
      <c r="H98" s="100">
        <v>0.4275639</v>
      </c>
      <c r="I98" s="100">
        <v>0.34225539999999999</v>
      </c>
      <c r="J98" s="100">
        <v>72.878049000000004</v>
      </c>
      <c r="K98" s="100">
        <v>75</v>
      </c>
      <c r="L98" s="100">
        <v>20.812183000000001</v>
      </c>
      <c r="M98" s="100">
        <v>6.3995499999999997E-2</v>
      </c>
      <c r="N98" s="100">
        <v>190</v>
      </c>
      <c r="O98" s="100">
        <v>2.2815200000000001E-2</v>
      </c>
      <c r="P98" s="100">
        <v>2.8029100000000001E-2</v>
      </c>
      <c r="R98" s="123">
        <v>1991</v>
      </c>
      <c r="S98" s="100">
        <v>164</v>
      </c>
      <c r="T98" s="100">
        <v>1.8918797999999999</v>
      </c>
      <c r="U98" s="100">
        <v>1.9437831000000001</v>
      </c>
      <c r="V98" s="100">
        <v>1.8660317</v>
      </c>
      <c r="W98" s="100">
        <v>2.2916696000000001</v>
      </c>
      <c r="X98" s="100">
        <v>1.1981835000000001</v>
      </c>
      <c r="Y98" s="100">
        <v>0.94729450000000004</v>
      </c>
      <c r="Z98" s="100">
        <v>75.920732000000001</v>
      </c>
      <c r="AA98" s="100">
        <v>77</v>
      </c>
      <c r="AB98" s="100">
        <v>35.421165999999999</v>
      </c>
      <c r="AC98" s="100">
        <v>0.29775410000000002</v>
      </c>
      <c r="AD98" s="100">
        <v>538</v>
      </c>
      <c r="AE98" s="100">
        <v>6.5708500000000003E-2</v>
      </c>
      <c r="AF98" s="100">
        <v>0.14654610000000001</v>
      </c>
      <c r="AH98" s="123">
        <v>1991</v>
      </c>
      <c r="AI98" s="100">
        <v>205</v>
      </c>
      <c r="AJ98" s="100">
        <v>1.1860656000000001</v>
      </c>
      <c r="AK98" s="100">
        <v>1.4398078000000001</v>
      </c>
      <c r="AL98" s="100">
        <v>1.3822154</v>
      </c>
      <c r="AM98" s="100">
        <v>1.7007131</v>
      </c>
      <c r="AN98" s="100">
        <v>0.87873920000000005</v>
      </c>
      <c r="AO98" s="100">
        <v>0.6907934</v>
      </c>
      <c r="AP98" s="100">
        <v>75.312195000000003</v>
      </c>
      <c r="AQ98" s="100">
        <v>77</v>
      </c>
      <c r="AR98" s="100">
        <v>31.060606</v>
      </c>
      <c r="AS98" s="100">
        <v>0.17205780000000001</v>
      </c>
      <c r="AT98" s="100">
        <v>728</v>
      </c>
      <c r="AU98" s="100">
        <v>4.4079899999999998E-2</v>
      </c>
      <c r="AV98" s="100">
        <v>6.9666000000000006E-2</v>
      </c>
      <c r="AW98" s="100">
        <v>0.35302070000000002</v>
      </c>
      <c r="AY98" s="123">
        <v>1991</v>
      </c>
    </row>
    <row r="99" spans="2:51">
      <c r="B99" s="123">
        <v>1992</v>
      </c>
      <c r="C99" s="100">
        <v>54</v>
      </c>
      <c r="D99" s="100">
        <v>0.62010120000000002</v>
      </c>
      <c r="E99" s="100">
        <v>0.89371210000000001</v>
      </c>
      <c r="F99" s="100">
        <v>0.85796360000000005</v>
      </c>
      <c r="G99" s="100">
        <v>1.0775216999999999</v>
      </c>
      <c r="H99" s="100">
        <v>0.55192419999999998</v>
      </c>
      <c r="I99" s="100">
        <v>0.46151759999999997</v>
      </c>
      <c r="J99" s="100">
        <v>74.388889000000006</v>
      </c>
      <c r="K99" s="100">
        <v>74</v>
      </c>
      <c r="L99" s="100">
        <v>24.215247000000002</v>
      </c>
      <c r="M99" s="100">
        <v>8.1675899999999996E-2</v>
      </c>
      <c r="N99" s="100">
        <v>206</v>
      </c>
      <c r="O99" s="100">
        <v>2.44926E-2</v>
      </c>
      <c r="P99" s="100">
        <v>3.0484799999999999E-2</v>
      </c>
      <c r="R99" s="123">
        <v>1992</v>
      </c>
      <c r="S99" s="100">
        <v>157</v>
      </c>
      <c r="T99" s="100">
        <v>1.7901165000000001</v>
      </c>
      <c r="U99" s="100">
        <v>1.7923328000000001</v>
      </c>
      <c r="V99" s="100">
        <v>1.7206394</v>
      </c>
      <c r="W99" s="100">
        <v>2.1137776000000001</v>
      </c>
      <c r="X99" s="100">
        <v>1.1712598999999999</v>
      </c>
      <c r="Y99" s="100">
        <v>0.98582890000000001</v>
      </c>
      <c r="Z99" s="100">
        <v>73.859872999999993</v>
      </c>
      <c r="AA99" s="100">
        <v>75</v>
      </c>
      <c r="AB99" s="100">
        <v>31.462926</v>
      </c>
      <c r="AC99" s="100">
        <v>0.27283000000000002</v>
      </c>
      <c r="AD99" s="100">
        <v>722</v>
      </c>
      <c r="AE99" s="100">
        <v>8.7253700000000003E-2</v>
      </c>
      <c r="AF99" s="100">
        <v>0.19792319999999999</v>
      </c>
      <c r="AH99" s="123">
        <v>1992</v>
      </c>
      <c r="AI99" s="100">
        <v>211</v>
      </c>
      <c r="AJ99" s="100">
        <v>1.2071881</v>
      </c>
      <c r="AK99" s="100">
        <v>1.3979841</v>
      </c>
      <c r="AL99" s="100">
        <v>1.3420647000000001</v>
      </c>
      <c r="AM99" s="100">
        <v>1.6609434999999999</v>
      </c>
      <c r="AN99" s="100">
        <v>0.89271040000000002</v>
      </c>
      <c r="AO99" s="100">
        <v>0.74491269999999998</v>
      </c>
      <c r="AP99" s="100">
        <v>73.995260999999999</v>
      </c>
      <c r="AQ99" s="100">
        <v>74</v>
      </c>
      <c r="AR99" s="100">
        <v>29.224377</v>
      </c>
      <c r="AS99" s="100">
        <v>0.17062910000000001</v>
      </c>
      <c r="AT99" s="100">
        <v>928</v>
      </c>
      <c r="AU99" s="100">
        <v>5.5617399999999997E-2</v>
      </c>
      <c r="AV99" s="100">
        <v>8.9185E-2</v>
      </c>
      <c r="AW99" s="100">
        <v>0.49863069999999998</v>
      </c>
      <c r="AY99" s="123">
        <v>1992</v>
      </c>
    </row>
    <row r="100" spans="2:51">
      <c r="B100" s="123">
        <v>1993</v>
      </c>
      <c r="C100" s="100">
        <v>58</v>
      </c>
      <c r="D100" s="100">
        <v>0.66044329999999996</v>
      </c>
      <c r="E100" s="100">
        <v>0.9079412</v>
      </c>
      <c r="F100" s="100">
        <v>0.8716235</v>
      </c>
      <c r="G100" s="100">
        <v>1.073529</v>
      </c>
      <c r="H100" s="100">
        <v>0.57172369999999995</v>
      </c>
      <c r="I100" s="100">
        <v>0.4638737</v>
      </c>
      <c r="J100" s="100">
        <v>72.844828000000007</v>
      </c>
      <c r="K100" s="100">
        <v>74</v>
      </c>
      <c r="L100" s="100">
        <v>26.008969</v>
      </c>
      <c r="M100" s="100">
        <v>8.9108800000000002E-2</v>
      </c>
      <c r="N100" s="100">
        <v>274</v>
      </c>
      <c r="O100" s="100">
        <v>3.2328099999999999E-2</v>
      </c>
      <c r="P100" s="100">
        <v>4.1965000000000002E-2</v>
      </c>
      <c r="R100" s="123">
        <v>1993</v>
      </c>
      <c r="S100" s="100">
        <v>146</v>
      </c>
      <c r="T100" s="100">
        <v>1.6491905</v>
      </c>
      <c r="U100" s="100">
        <v>1.6109958</v>
      </c>
      <c r="V100" s="100">
        <v>1.5465559</v>
      </c>
      <c r="W100" s="100">
        <v>1.9264147</v>
      </c>
      <c r="X100" s="100">
        <v>0.96856549999999997</v>
      </c>
      <c r="Y100" s="100">
        <v>0.76912849999999999</v>
      </c>
      <c r="Z100" s="100">
        <v>77.712328999999997</v>
      </c>
      <c r="AA100" s="100">
        <v>78.5</v>
      </c>
      <c r="AB100" s="100">
        <v>31.877728999999999</v>
      </c>
      <c r="AC100" s="100">
        <v>0.25836140000000002</v>
      </c>
      <c r="AD100" s="100">
        <v>326</v>
      </c>
      <c r="AE100" s="100">
        <v>3.9071799999999997E-2</v>
      </c>
      <c r="AF100" s="100">
        <v>9.3449099999999993E-2</v>
      </c>
      <c r="AH100" s="123">
        <v>1993</v>
      </c>
      <c r="AI100" s="100">
        <v>204</v>
      </c>
      <c r="AJ100" s="100">
        <v>1.1568031000000001</v>
      </c>
      <c r="AK100" s="100">
        <v>1.3462329</v>
      </c>
      <c r="AL100" s="100">
        <v>1.2923836</v>
      </c>
      <c r="AM100" s="100">
        <v>1.6093251</v>
      </c>
      <c r="AN100" s="100">
        <v>0.81496100000000005</v>
      </c>
      <c r="AO100" s="100">
        <v>0.64905230000000003</v>
      </c>
      <c r="AP100" s="100">
        <v>76.328430999999995</v>
      </c>
      <c r="AQ100" s="100">
        <v>76</v>
      </c>
      <c r="AR100" s="100">
        <v>29.955946999999998</v>
      </c>
      <c r="AS100" s="100">
        <v>0.16776450000000001</v>
      </c>
      <c r="AT100" s="100">
        <v>600</v>
      </c>
      <c r="AU100" s="100">
        <v>3.5673499999999997E-2</v>
      </c>
      <c r="AV100" s="100">
        <v>5.9893500000000002E-2</v>
      </c>
      <c r="AW100" s="100">
        <v>0.56359000000000004</v>
      </c>
      <c r="AY100" s="123">
        <v>1993</v>
      </c>
    </row>
    <row r="101" spans="2:51">
      <c r="B101" s="123">
        <v>1994</v>
      </c>
      <c r="C101" s="100">
        <v>58</v>
      </c>
      <c r="D101" s="100">
        <v>0.65435600000000005</v>
      </c>
      <c r="E101" s="100">
        <v>0.86769260000000004</v>
      </c>
      <c r="F101" s="100">
        <v>0.83298490000000003</v>
      </c>
      <c r="G101" s="100">
        <v>1.0160385999999999</v>
      </c>
      <c r="H101" s="100">
        <v>0.551979</v>
      </c>
      <c r="I101" s="100">
        <v>0.43382660000000001</v>
      </c>
      <c r="J101" s="100">
        <v>72.896552</v>
      </c>
      <c r="K101" s="100">
        <v>75</v>
      </c>
      <c r="L101" s="100">
        <v>25.327511000000001</v>
      </c>
      <c r="M101" s="100">
        <v>8.5971800000000001E-2</v>
      </c>
      <c r="N101" s="100">
        <v>277</v>
      </c>
      <c r="O101" s="100">
        <v>3.2400199999999997E-2</v>
      </c>
      <c r="P101" s="100">
        <v>4.2797700000000001E-2</v>
      </c>
      <c r="R101" s="123">
        <v>1994</v>
      </c>
      <c r="S101" s="100">
        <v>155</v>
      </c>
      <c r="T101" s="100">
        <v>1.7334335000000001</v>
      </c>
      <c r="U101" s="100">
        <v>1.701468</v>
      </c>
      <c r="V101" s="100">
        <v>1.6334093000000001</v>
      </c>
      <c r="W101" s="100">
        <v>2.0004998999999999</v>
      </c>
      <c r="X101" s="100">
        <v>1.0711501999999999</v>
      </c>
      <c r="Y101" s="100">
        <v>0.86381050000000004</v>
      </c>
      <c r="Z101" s="100">
        <v>75.948386999999997</v>
      </c>
      <c r="AA101" s="100">
        <v>77</v>
      </c>
      <c r="AB101" s="100">
        <v>28.388278</v>
      </c>
      <c r="AC101" s="100">
        <v>0.2617005</v>
      </c>
      <c r="AD101" s="100">
        <v>555</v>
      </c>
      <c r="AE101" s="100">
        <v>6.5908400000000006E-2</v>
      </c>
      <c r="AF101" s="100">
        <v>0.16050159999999999</v>
      </c>
      <c r="AH101" s="123">
        <v>1994</v>
      </c>
      <c r="AI101" s="100">
        <v>213</v>
      </c>
      <c r="AJ101" s="100">
        <v>1.1962617</v>
      </c>
      <c r="AK101" s="100">
        <v>1.3634101000000001</v>
      </c>
      <c r="AL101" s="100">
        <v>1.3088736999999999</v>
      </c>
      <c r="AM101" s="100">
        <v>1.6069431999999999</v>
      </c>
      <c r="AN101" s="100">
        <v>0.85198779999999996</v>
      </c>
      <c r="AO101" s="100">
        <v>0.67897580000000002</v>
      </c>
      <c r="AP101" s="100">
        <v>75.117371000000006</v>
      </c>
      <c r="AQ101" s="100">
        <v>76</v>
      </c>
      <c r="AR101" s="100">
        <v>27.483871000000001</v>
      </c>
      <c r="AS101" s="100">
        <v>0.1681243</v>
      </c>
      <c r="AT101" s="100">
        <v>832</v>
      </c>
      <c r="AU101" s="100">
        <v>4.9027399999999999E-2</v>
      </c>
      <c r="AV101" s="100">
        <v>8.3784600000000001E-2</v>
      </c>
      <c r="AW101" s="100">
        <v>0.50996699999999995</v>
      </c>
      <c r="AY101" s="123">
        <v>1994</v>
      </c>
    </row>
    <row r="102" spans="2:51">
      <c r="B102" s="123">
        <v>1995</v>
      </c>
      <c r="C102" s="100">
        <v>44</v>
      </c>
      <c r="D102" s="100">
        <v>0.49104789999999998</v>
      </c>
      <c r="E102" s="100">
        <v>0.63238629999999996</v>
      </c>
      <c r="F102" s="100">
        <v>0.60709080000000004</v>
      </c>
      <c r="G102" s="100">
        <v>0.73884919999999998</v>
      </c>
      <c r="H102" s="100">
        <v>0.41415920000000001</v>
      </c>
      <c r="I102" s="100">
        <v>0.35371960000000002</v>
      </c>
      <c r="J102" s="100">
        <v>69.840908999999996</v>
      </c>
      <c r="K102" s="100">
        <v>73</v>
      </c>
      <c r="L102" s="100">
        <v>21.890547000000002</v>
      </c>
      <c r="M102" s="100">
        <v>6.6414100000000004E-2</v>
      </c>
      <c r="N102" s="100">
        <v>344</v>
      </c>
      <c r="O102" s="100">
        <v>3.9848399999999999E-2</v>
      </c>
      <c r="P102" s="100">
        <v>5.357E-2</v>
      </c>
      <c r="R102" s="123">
        <v>1995</v>
      </c>
      <c r="S102" s="100">
        <v>162</v>
      </c>
      <c r="T102" s="100">
        <v>1.7911532999999999</v>
      </c>
      <c r="U102" s="100">
        <v>1.7262402999999999</v>
      </c>
      <c r="V102" s="100">
        <v>1.6571906000000001</v>
      </c>
      <c r="W102" s="100">
        <v>2.0503965000000002</v>
      </c>
      <c r="X102" s="100">
        <v>1.0673275</v>
      </c>
      <c r="Y102" s="100">
        <v>0.86350519999999997</v>
      </c>
      <c r="Z102" s="100">
        <v>76.722222000000002</v>
      </c>
      <c r="AA102" s="100">
        <v>79</v>
      </c>
      <c r="AB102" s="100">
        <v>30.393996000000001</v>
      </c>
      <c r="AC102" s="100">
        <v>0.2751265</v>
      </c>
      <c r="AD102" s="100">
        <v>539</v>
      </c>
      <c r="AE102" s="100">
        <v>6.3364500000000004E-2</v>
      </c>
      <c r="AF102" s="100">
        <v>0.15465619999999999</v>
      </c>
      <c r="AH102" s="123">
        <v>1995</v>
      </c>
      <c r="AI102" s="100">
        <v>206</v>
      </c>
      <c r="AJ102" s="100">
        <v>1.1441341</v>
      </c>
      <c r="AK102" s="100">
        <v>1.2905234999999999</v>
      </c>
      <c r="AL102" s="100">
        <v>1.2389026000000001</v>
      </c>
      <c r="AM102" s="100">
        <v>1.5323644000000001</v>
      </c>
      <c r="AN102" s="100">
        <v>0.79846649999999997</v>
      </c>
      <c r="AO102" s="100">
        <v>0.64918730000000002</v>
      </c>
      <c r="AP102" s="100">
        <v>75.252426999999997</v>
      </c>
      <c r="AQ102" s="100">
        <v>77.5</v>
      </c>
      <c r="AR102" s="100">
        <v>28.065394999999999</v>
      </c>
      <c r="AS102" s="100">
        <v>0.16462479999999999</v>
      </c>
      <c r="AT102" s="100">
        <v>883</v>
      </c>
      <c r="AU102" s="100">
        <v>5.1519799999999998E-2</v>
      </c>
      <c r="AV102" s="100">
        <v>8.9132000000000003E-2</v>
      </c>
      <c r="AW102" s="100">
        <v>0.36633739999999998</v>
      </c>
      <c r="AY102" s="123">
        <v>1995</v>
      </c>
    </row>
    <row r="103" spans="2:51">
      <c r="B103" s="123">
        <v>1996</v>
      </c>
      <c r="C103" s="100">
        <v>55</v>
      </c>
      <c r="D103" s="100">
        <v>0.60670749999999996</v>
      </c>
      <c r="E103" s="100">
        <v>0.80299980000000004</v>
      </c>
      <c r="F103" s="100">
        <v>0.7708798</v>
      </c>
      <c r="G103" s="100">
        <v>0.96497880000000003</v>
      </c>
      <c r="H103" s="100">
        <v>0.50970879999999996</v>
      </c>
      <c r="I103" s="100">
        <v>0.43381720000000001</v>
      </c>
      <c r="J103" s="100">
        <v>72.8</v>
      </c>
      <c r="K103" s="100">
        <v>73</v>
      </c>
      <c r="L103" s="100">
        <v>23.404254999999999</v>
      </c>
      <c r="M103" s="100">
        <v>8.0638100000000004E-2</v>
      </c>
      <c r="N103" s="100">
        <v>292</v>
      </c>
      <c r="O103" s="100">
        <v>3.3481299999999999E-2</v>
      </c>
      <c r="P103" s="100">
        <v>4.5200799999999999E-2</v>
      </c>
      <c r="R103" s="123">
        <v>1996</v>
      </c>
      <c r="S103" s="100">
        <v>153</v>
      </c>
      <c r="T103" s="100">
        <v>1.6704072999999999</v>
      </c>
      <c r="U103" s="100">
        <v>1.5821482</v>
      </c>
      <c r="V103" s="100">
        <v>1.5188623000000001</v>
      </c>
      <c r="W103" s="100">
        <v>1.8808750000000001</v>
      </c>
      <c r="X103" s="100">
        <v>0.97149560000000001</v>
      </c>
      <c r="Y103" s="100">
        <v>0.77293080000000003</v>
      </c>
      <c r="Z103" s="100">
        <v>77.189542000000003</v>
      </c>
      <c r="AA103" s="100">
        <v>78</v>
      </c>
      <c r="AB103" s="100">
        <v>27.370304000000001</v>
      </c>
      <c r="AC103" s="100">
        <v>0.25283820000000001</v>
      </c>
      <c r="AD103" s="100">
        <v>448</v>
      </c>
      <c r="AE103" s="100">
        <v>5.2091800000000001E-2</v>
      </c>
      <c r="AF103" s="100">
        <v>0.13130939999999999</v>
      </c>
      <c r="AH103" s="123">
        <v>1996</v>
      </c>
      <c r="AI103" s="100">
        <v>208</v>
      </c>
      <c r="AJ103" s="100">
        <v>1.1413040000000001</v>
      </c>
      <c r="AK103" s="100">
        <v>1.267889</v>
      </c>
      <c r="AL103" s="100">
        <v>1.2171734000000001</v>
      </c>
      <c r="AM103" s="100">
        <v>1.5159028000000001</v>
      </c>
      <c r="AN103" s="100">
        <v>0.78025599999999995</v>
      </c>
      <c r="AO103" s="100">
        <v>0.63016910000000004</v>
      </c>
      <c r="AP103" s="100">
        <v>76.028846000000001</v>
      </c>
      <c r="AQ103" s="100">
        <v>76</v>
      </c>
      <c r="AR103" s="100">
        <v>26.196473999999998</v>
      </c>
      <c r="AS103" s="100">
        <v>0.16159229999999999</v>
      </c>
      <c r="AT103" s="100">
        <v>740</v>
      </c>
      <c r="AU103" s="100">
        <v>4.2721500000000003E-2</v>
      </c>
      <c r="AV103" s="100">
        <v>7.4960600000000002E-2</v>
      </c>
      <c r="AW103" s="100">
        <v>0.50753769999999998</v>
      </c>
      <c r="AY103" s="123">
        <v>1996</v>
      </c>
    </row>
    <row r="104" spans="2:51">
      <c r="B104" s="124">
        <v>1997</v>
      </c>
      <c r="C104" s="100">
        <v>45</v>
      </c>
      <c r="D104" s="100">
        <v>0.49147150000000001</v>
      </c>
      <c r="E104" s="100">
        <v>0.63134670000000004</v>
      </c>
      <c r="F104" s="100">
        <v>0.63134670000000004</v>
      </c>
      <c r="G104" s="100">
        <v>0.75349600000000005</v>
      </c>
      <c r="H104" s="100">
        <v>0.39282339999999999</v>
      </c>
      <c r="I104" s="100">
        <v>0.32727479999999998</v>
      </c>
      <c r="J104" s="100">
        <v>74.044443999999999</v>
      </c>
      <c r="K104" s="100">
        <v>74</v>
      </c>
      <c r="L104" s="100">
        <v>18.145161000000002</v>
      </c>
      <c r="M104" s="100">
        <v>6.6418699999999997E-2</v>
      </c>
      <c r="N104" s="100">
        <v>182</v>
      </c>
      <c r="O104" s="100">
        <v>2.0692700000000001E-2</v>
      </c>
      <c r="P104" s="100">
        <v>2.8657499999999999E-2</v>
      </c>
      <c r="R104" s="124">
        <v>1997</v>
      </c>
      <c r="S104" s="100">
        <v>129</v>
      </c>
      <c r="T104" s="100">
        <v>1.3920573000000001</v>
      </c>
      <c r="U104" s="100">
        <v>1.2868413000000001</v>
      </c>
      <c r="V104" s="100">
        <v>1.2868413000000001</v>
      </c>
      <c r="W104" s="100">
        <v>1.5067573000000001</v>
      </c>
      <c r="X104" s="100">
        <v>0.78748960000000001</v>
      </c>
      <c r="Y104" s="100">
        <v>0.6354052</v>
      </c>
      <c r="Z104" s="100">
        <v>76.875968999999998</v>
      </c>
      <c r="AA104" s="100">
        <v>77</v>
      </c>
      <c r="AB104" s="100">
        <v>23.713235000000001</v>
      </c>
      <c r="AC104" s="100">
        <v>0.20942240000000001</v>
      </c>
      <c r="AD104" s="100">
        <v>354</v>
      </c>
      <c r="AE104" s="100">
        <v>4.0763800000000003E-2</v>
      </c>
      <c r="AF104" s="100">
        <v>0.10156800000000001</v>
      </c>
      <c r="AH104" s="124">
        <v>1997</v>
      </c>
      <c r="AI104" s="100">
        <v>174</v>
      </c>
      <c r="AJ104" s="100">
        <v>0.94446969999999997</v>
      </c>
      <c r="AK104" s="100">
        <v>1.0149306</v>
      </c>
      <c r="AL104" s="100">
        <v>1.0149306</v>
      </c>
      <c r="AM104" s="100">
        <v>1.1983079000000001</v>
      </c>
      <c r="AN104" s="100">
        <v>0.61998399999999998</v>
      </c>
      <c r="AO104" s="100">
        <v>0.50288889999999997</v>
      </c>
      <c r="AP104" s="100">
        <v>76.143677999999994</v>
      </c>
      <c r="AQ104" s="100">
        <v>77</v>
      </c>
      <c r="AR104" s="100">
        <v>21.969697</v>
      </c>
      <c r="AS104" s="100">
        <v>0.13451869999999999</v>
      </c>
      <c r="AT104" s="100">
        <v>536</v>
      </c>
      <c r="AU104" s="100">
        <v>3.0664400000000001E-2</v>
      </c>
      <c r="AV104" s="100">
        <v>5.4492499999999999E-2</v>
      </c>
      <c r="AW104" s="100">
        <v>0.49061739999999998</v>
      </c>
      <c r="AY104" s="124">
        <v>1997</v>
      </c>
    </row>
    <row r="105" spans="2:51">
      <c r="B105" s="124">
        <v>1998</v>
      </c>
      <c r="C105" s="100">
        <v>35</v>
      </c>
      <c r="D105" s="100">
        <v>0.37865910000000003</v>
      </c>
      <c r="E105" s="100">
        <v>0.4551248</v>
      </c>
      <c r="F105" s="100">
        <v>0.4551248</v>
      </c>
      <c r="G105" s="100">
        <v>0.5364215</v>
      </c>
      <c r="H105" s="100">
        <v>0.29948999999999998</v>
      </c>
      <c r="I105" s="100">
        <v>0.24991369999999999</v>
      </c>
      <c r="J105" s="100">
        <v>71.542856999999998</v>
      </c>
      <c r="K105" s="100">
        <v>72</v>
      </c>
      <c r="L105" s="100">
        <v>15.418502</v>
      </c>
      <c r="M105" s="100">
        <v>5.2181999999999999E-2</v>
      </c>
      <c r="N105" s="100">
        <v>198</v>
      </c>
      <c r="O105" s="100">
        <v>2.2333700000000001E-2</v>
      </c>
      <c r="P105" s="100">
        <v>3.1581699999999997E-2</v>
      </c>
      <c r="R105" s="124">
        <v>1998</v>
      </c>
      <c r="S105" s="100">
        <v>120</v>
      </c>
      <c r="T105" s="100">
        <v>1.2814433000000001</v>
      </c>
      <c r="U105" s="100">
        <v>1.1746357000000001</v>
      </c>
      <c r="V105" s="100">
        <v>1.1746357000000001</v>
      </c>
      <c r="W105" s="100">
        <v>1.3985627</v>
      </c>
      <c r="X105" s="100">
        <v>0.73825589999999996</v>
      </c>
      <c r="Y105" s="100">
        <v>0.61547450000000004</v>
      </c>
      <c r="Z105" s="100">
        <v>76.558333000000005</v>
      </c>
      <c r="AA105" s="100">
        <v>77</v>
      </c>
      <c r="AB105" s="100">
        <v>22.900763000000001</v>
      </c>
      <c r="AC105" s="100">
        <v>0.1995709</v>
      </c>
      <c r="AD105" s="100">
        <v>384</v>
      </c>
      <c r="AE105" s="100">
        <v>4.38348E-2</v>
      </c>
      <c r="AF105" s="100">
        <v>0.1137629</v>
      </c>
      <c r="AH105" s="124">
        <v>1998</v>
      </c>
      <c r="AI105" s="100">
        <v>155</v>
      </c>
      <c r="AJ105" s="100">
        <v>0.83299369999999995</v>
      </c>
      <c r="AK105" s="100">
        <v>0.88071200000000005</v>
      </c>
      <c r="AL105" s="100">
        <v>0.88071200000000005</v>
      </c>
      <c r="AM105" s="100">
        <v>1.0503967999999999</v>
      </c>
      <c r="AN105" s="100">
        <v>0.55236079999999999</v>
      </c>
      <c r="AO105" s="100">
        <v>0.45777099999999998</v>
      </c>
      <c r="AP105" s="100">
        <v>75.425805999999994</v>
      </c>
      <c r="AQ105" s="100">
        <v>76</v>
      </c>
      <c r="AR105" s="100">
        <v>20.639147999999999</v>
      </c>
      <c r="AS105" s="100">
        <v>0.1218534</v>
      </c>
      <c r="AT105" s="100">
        <v>582</v>
      </c>
      <c r="AU105" s="100">
        <v>3.3020000000000001E-2</v>
      </c>
      <c r="AV105" s="100">
        <v>6.0342800000000002E-2</v>
      </c>
      <c r="AW105" s="100">
        <v>0.38746039999999998</v>
      </c>
      <c r="AY105" s="124">
        <v>1998</v>
      </c>
    </row>
    <row r="106" spans="2:51">
      <c r="B106" s="124">
        <v>1999</v>
      </c>
      <c r="C106" s="100">
        <v>54</v>
      </c>
      <c r="D106" s="100">
        <v>0.57815170000000005</v>
      </c>
      <c r="E106" s="100">
        <v>0.71182570000000001</v>
      </c>
      <c r="F106" s="100">
        <v>0.71182570000000001</v>
      </c>
      <c r="G106" s="100">
        <v>0.83995889999999995</v>
      </c>
      <c r="H106" s="100">
        <v>0.43584349999999999</v>
      </c>
      <c r="I106" s="100">
        <v>0.35759619999999998</v>
      </c>
      <c r="J106" s="100">
        <v>74.703704000000002</v>
      </c>
      <c r="K106" s="100">
        <v>74.5</v>
      </c>
      <c r="L106" s="100">
        <v>18</v>
      </c>
      <c r="M106" s="100">
        <v>8.0324900000000005E-2</v>
      </c>
      <c r="N106" s="100">
        <v>192</v>
      </c>
      <c r="O106" s="100">
        <v>2.1464799999999999E-2</v>
      </c>
      <c r="P106" s="100">
        <v>3.0774699999999999E-2</v>
      </c>
      <c r="R106" s="124">
        <v>1999</v>
      </c>
      <c r="S106" s="100">
        <v>123</v>
      </c>
      <c r="T106" s="100">
        <v>1.2985428999999999</v>
      </c>
      <c r="U106" s="100">
        <v>1.1591868999999999</v>
      </c>
      <c r="V106" s="100">
        <v>1.1591868999999999</v>
      </c>
      <c r="W106" s="100">
        <v>1.3764810999999999</v>
      </c>
      <c r="X106" s="100">
        <v>0.71262219999999998</v>
      </c>
      <c r="Y106" s="100">
        <v>0.57570189999999999</v>
      </c>
      <c r="Z106" s="100">
        <v>77.422764000000001</v>
      </c>
      <c r="AA106" s="100">
        <v>78</v>
      </c>
      <c r="AB106" s="100">
        <v>21.886120999999999</v>
      </c>
      <c r="AC106" s="100">
        <v>0.20205339999999999</v>
      </c>
      <c r="AD106" s="100">
        <v>354</v>
      </c>
      <c r="AE106" s="100">
        <v>4.0018999999999999E-2</v>
      </c>
      <c r="AF106" s="100">
        <v>0.1052237</v>
      </c>
      <c r="AH106" s="124">
        <v>1999</v>
      </c>
      <c r="AI106" s="100">
        <v>177</v>
      </c>
      <c r="AJ106" s="100">
        <v>0.94087560000000003</v>
      </c>
      <c r="AK106" s="100">
        <v>0.97566900000000001</v>
      </c>
      <c r="AL106" s="100">
        <v>0.97566900000000001</v>
      </c>
      <c r="AM106" s="100">
        <v>1.1588727000000001</v>
      </c>
      <c r="AN106" s="100">
        <v>0.59511709999999995</v>
      </c>
      <c r="AO106" s="100">
        <v>0.48103580000000001</v>
      </c>
      <c r="AP106" s="100">
        <v>76.593220000000002</v>
      </c>
      <c r="AQ106" s="100">
        <v>77</v>
      </c>
      <c r="AR106" s="100">
        <v>20.533643000000001</v>
      </c>
      <c r="AS106" s="100">
        <v>0.13817109999999999</v>
      </c>
      <c r="AT106" s="100">
        <v>546</v>
      </c>
      <c r="AU106" s="100">
        <v>3.06903E-2</v>
      </c>
      <c r="AV106" s="100">
        <v>5.6856299999999999E-2</v>
      </c>
      <c r="AW106" s="100">
        <v>0.61407330000000004</v>
      </c>
      <c r="AY106" s="124">
        <v>1999</v>
      </c>
    </row>
    <row r="107" spans="2:51" s="92" customFormat="1">
      <c r="B107" s="125">
        <v>2000</v>
      </c>
      <c r="C107" s="100">
        <v>50</v>
      </c>
      <c r="D107" s="100">
        <v>0.52946669999999996</v>
      </c>
      <c r="E107" s="100">
        <v>0.63867309999999999</v>
      </c>
      <c r="F107" s="100">
        <v>0.63867309999999999</v>
      </c>
      <c r="G107" s="100">
        <v>0.75008839999999999</v>
      </c>
      <c r="H107" s="100">
        <v>0.38369920000000002</v>
      </c>
      <c r="I107" s="100">
        <v>0.29393089999999999</v>
      </c>
      <c r="J107" s="100">
        <v>76.400000000000006</v>
      </c>
      <c r="K107" s="100">
        <v>77</v>
      </c>
      <c r="L107" s="100">
        <v>17.921147000000001</v>
      </c>
      <c r="M107" s="100">
        <v>7.4831300000000003E-2</v>
      </c>
      <c r="N107" s="100">
        <v>114</v>
      </c>
      <c r="O107" s="100">
        <v>1.26245E-2</v>
      </c>
      <c r="P107" s="100">
        <v>1.9094300000000002E-2</v>
      </c>
      <c r="R107" s="125">
        <v>2000</v>
      </c>
      <c r="S107" s="100">
        <v>130</v>
      </c>
      <c r="T107" s="100">
        <v>1.3562381999999999</v>
      </c>
      <c r="U107" s="100">
        <v>1.1934435999999999</v>
      </c>
      <c r="V107" s="100">
        <v>1.1934435999999999</v>
      </c>
      <c r="W107" s="100">
        <v>1.4184387000000001</v>
      </c>
      <c r="X107" s="100">
        <v>0.71865570000000001</v>
      </c>
      <c r="Y107" s="100">
        <v>0.55579880000000004</v>
      </c>
      <c r="Z107" s="100">
        <v>78.407691999999997</v>
      </c>
      <c r="AA107" s="100">
        <v>79</v>
      </c>
      <c r="AB107" s="100">
        <v>22.687608999999998</v>
      </c>
      <c r="AC107" s="100">
        <v>0.21147150000000001</v>
      </c>
      <c r="AD107" s="100">
        <v>236</v>
      </c>
      <c r="AE107" s="100">
        <v>2.6408500000000001E-2</v>
      </c>
      <c r="AF107" s="100">
        <v>7.0914699999999997E-2</v>
      </c>
      <c r="AH107" s="125">
        <v>2000</v>
      </c>
      <c r="AI107" s="100">
        <v>180</v>
      </c>
      <c r="AJ107" s="100">
        <v>0.94593450000000001</v>
      </c>
      <c r="AK107" s="100">
        <v>0.96674070000000001</v>
      </c>
      <c r="AL107" s="100">
        <v>0.96674070000000001</v>
      </c>
      <c r="AM107" s="100">
        <v>1.1481904999999999</v>
      </c>
      <c r="AN107" s="100">
        <v>0.57728389999999996</v>
      </c>
      <c r="AO107" s="100">
        <v>0.44312839999999998</v>
      </c>
      <c r="AP107" s="100">
        <v>77.849999999999994</v>
      </c>
      <c r="AQ107" s="100">
        <v>78.5</v>
      </c>
      <c r="AR107" s="100">
        <v>21.126760999999998</v>
      </c>
      <c r="AS107" s="100">
        <v>0.14030599999999999</v>
      </c>
      <c r="AT107" s="100">
        <v>350</v>
      </c>
      <c r="AU107" s="100">
        <v>1.9480600000000001E-2</v>
      </c>
      <c r="AV107" s="100">
        <v>3.76412E-2</v>
      </c>
      <c r="AW107" s="100">
        <v>0.5351515</v>
      </c>
      <c r="AY107" s="125">
        <v>2000</v>
      </c>
    </row>
    <row r="108" spans="2:51">
      <c r="B108" s="124">
        <v>2001</v>
      </c>
      <c r="C108" s="100">
        <v>49</v>
      </c>
      <c r="D108" s="100">
        <v>0.51245439999999998</v>
      </c>
      <c r="E108" s="100">
        <v>0.61176200000000003</v>
      </c>
      <c r="F108" s="100">
        <v>0.61176200000000003</v>
      </c>
      <c r="G108" s="100">
        <v>0.72888379999999997</v>
      </c>
      <c r="H108" s="100">
        <v>0.36660100000000001</v>
      </c>
      <c r="I108" s="100">
        <v>0.2840453</v>
      </c>
      <c r="J108" s="100">
        <v>76.102041</v>
      </c>
      <c r="K108" s="100">
        <v>78</v>
      </c>
      <c r="L108" s="100">
        <v>17.192982000000001</v>
      </c>
      <c r="M108" s="100">
        <v>7.3314900000000002E-2</v>
      </c>
      <c r="N108" s="100">
        <v>128</v>
      </c>
      <c r="O108" s="100">
        <v>1.4023900000000001E-2</v>
      </c>
      <c r="P108" s="100">
        <v>2.2025900000000001E-2</v>
      </c>
      <c r="R108" s="124">
        <v>2001</v>
      </c>
      <c r="S108" s="100">
        <v>117</v>
      </c>
      <c r="T108" s="100">
        <v>1.2045866999999999</v>
      </c>
      <c r="U108" s="100">
        <v>1.0498746000000001</v>
      </c>
      <c r="V108" s="100">
        <v>1.0498746000000001</v>
      </c>
      <c r="W108" s="100">
        <v>1.2445615999999999</v>
      </c>
      <c r="X108" s="100">
        <v>0.65870660000000003</v>
      </c>
      <c r="Y108" s="100">
        <v>0.53435759999999999</v>
      </c>
      <c r="Z108" s="100">
        <v>76.581197000000003</v>
      </c>
      <c r="AA108" s="100">
        <v>79</v>
      </c>
      <c r="AB108" s="100">
        <v>19.148935999999999</v>
      </c>
      <c r="AC108" s="100">
        <v>0.18959960000000001</v>
      </c>
      <c r="AD108" s="100">
        <v>383</v>
      </c>
      <c r="AE108" s="100">
        <v>4.2365699999999999E-2</v>
      </c>
      <c r="AF108" s="100">
        <v>0.1189896</v>
      </c>
      <c r="AH108" s="124">
        <v>2001</v>
      </c>
      <c r="AI108" s="100">
        <v>166</v>
      </c>
      <c r="AJ108" s="100">
        <v>0.86123260000000001</v>
      </c>
      <c r="AK108" s="100">
        <v>0.86091949999999995</v>
      </c>
      <c r="AL108" s="100">
        <v>0.86091949999999995</v>
      </c>
      <c r="AM108" s="100">
        <v>1.0248408</v>
      </c>
      <c r="AN108" s="100">
        <v>0.52805440000000003</v>
      </c>
      <c r="AO108" s="100">
        <v>0.42039769999999999</v>
      </c>
      <c r="AP108" s="100">
        <v>76.439758999999995</v>
      </c>
      <c r="AQ108" s="100">
        <v>78</v>
      </c>
      <c r="AR108" s="100">
        <v>18.526786000000001</v>
      </c>
      <c r="AS108" s="100">
        <v>0.1291387</v>
      </c>
      <c r="AT108" s="100">
        <v>511</v>
      </c>
      <c r="AU108" s="100">
        <v>2.8126999999999999E-2</v>
      </c>
      <c r="AV108" s="100">
        <v>5.6588399999999997E-2</v>
      </c>
      <c r="AW108" s="100">
        <v>0.5827</v>
      </c>
      <c r="AY108" s="124">
        <v>2001</v>
      </c>
    </row>
    <row r="109" spans="2:51">
      <c r="B109" s="125">
        <v>2002</v>
      </c>
      <c r="C109" s="100">
        <v>50</v>
      </c>
      <c r="D109" s="100">
        <v>0.51677010000000001</v>
      </c>
      <c r="E109" s="100">
        <v>0.60741129999999999</v>
      </c>
      <c r="F109" s="100">
        <v>0.60741129999999999</v>
      </c>
      <c r="G109" s="100">
        <v>0.73547229999999997</v>
      </c>
      <c r="H109" s="100">
        <v>0.3628343</v>
      </c>
      <c r="I109" s="100">
        <v>0.27858290000000002</v>
      </c>
      <c r="J109" s="100">
        <v>76.92</v>
      </c>
      <c r="K109" s="100">
        <v>78</v>
      </c>
      <c r="L109" s="100">
        <v>14.409222</v>
      </c>
      <c r="M109" s="100">
        <v>7.2584700000000002E-2</v>
      </c>
      <c r="N109" s="100">
        <v>116</v>
      </c>
      <c r="O109" s="100">
        <v>1.25761E-2</v>
      </c>
      <c r="P109" s="100">
        <v>2.035E-2</v>
      </c>
      <c r="R109" s="125">
        <v>2002</v>
      </c>
      <c r="S109" s="100">
        <v>129</v>
      </c>
      <c r="T109" s="100">
        <v>1.3136821000000001</v>
      </c>
      <c r="U109" s="100">
        <v>1.1309492999999999</v>
      </c>
      <c r="V109" s="100">
        <v>1.1309492999999999</v>
      </c>
      <c r="W109" s="100">
        <v>1.3431009</v>
      </c>
      <c r="X109" s="100">
        <v>0.70095859999999999</v>
      </c>
      <c r="Y109" s="100">
        <v>0.56961240000000002</v>
      </c>
      <c r="Z109" s="100">
        <v>77.488371999999998</v>
      </c>
      <c r="AA109" s="100">
        <v>79</v>
      </c>
      <c r="AB109" s="100">
        <v>19.311377</v>
      </c>
      <c r="AC109" s="100">
        <v>0.1990065</v>
      </c>
      <c r="AD109" s="100">
        <v>404</v>
      </c>
      <c r="AE109" s="100">
        <v>4.4248200000000001E-2</v>
      </c>
      <c r="AF109" s="100">
        <v>0.12310359999999999</v>
      </c>
      <c r="AH109" s="125">
        <v>2002</v>
      </c>
      <c r="AI109" s="100">
        <v>179</v>
      </c>
      <c r="AJ109" s="100">
        <v>0.9181743</v>
      </c>
      <c r="AK109" s="100">
        <v>0.90356879999999995</v>
      </c>
      <c r="AL109" s="100">
        <v>0.90356879999999995</v>
      </c>
      <c r="AM109" s="100">
        <v>1.0820363</v>
      </c>
      <c r="AN109" s="100">
        <v>0.54910539999999997</v>
      </c>
      <c r="AO109" s="100">
        <v>0.43732979999999999</v>
      </c>
      <c r="AP109" s="100">
        <v>77.329609000000005</v>
      </c>
      <c r="AQ109" s="100">
        <v>79</v>
      </c>
      <c r="AR109" s="100">
        <v>17.635467999999999</v>
      </c>
      <c r="AS109" s="100">
        <v>0.13387479999999999</v>
      </c>
      <c r="AT109" s="100">
        <v>520</v>
      </c>
      <c r="AU109" s="100">
        <v>2.8331499999999999E-2</v>
      </c>
      <c r="AV109" s="100">
        <v>5.7893300000000002E-2</v>
      </c>
      <c r="AW109" s="100">
        <v>0.53708100000000003</v>
      </c>
      <c r="AY109" s="125">
        <v>2002</v>
      </c>
    </row>
    <row r="110" spans="2:51">
      <c r="B110" s="124">
        <v>2003</v>
      </c>
      <c r="C110" s="100">
        <v>50</v>
      </c>
      <c r="D110" s="100">
        <v>0.51085060000000004</v>
      </c>
      <c r="E110" s="100">
        <v>0.55932959999999998</v>
      </c>
      <c r="F110" s="100">
        <v>0.55932959999999998</v>
      </c>
      <c r="G110" s="100">
        <v>0.65896909999999997</v>
      </c>
      <c r="H110" s="100">
        <v>0.36381639999999998</v>
      </c>
      <c r="I110" s="100">
        <v>0.29521350000000002</v>
      </c>
      <c r="J110" s="100">
        <v>73.28</v>
      </c>
      <c r="K110" s="100">
        <v>75.5</v>
      </c>
      <c r="L110" s="100">
        <v>15.822785</v>
      </c>
      <c r="M110" s="100">
        <v>7.3174299999999998E-2</v>
      </c>
      <c r="N110" s="100">
        <v>269</v>
      </c>
      <c r="O110" s="100">
        <v>2.8866099999999999E-2</v>
      </c>
      <c r="P110" s="100">
        <v>4.7565799999999998E-2</v>
      </c>
      <c r="R110" s="124">
        <v>2003</v>
      </c>
      <c r="S110" s="100">
        <v>134</v>
      </c>
      <c r="T110" s="100">
        <v>1.3490195</v>
      </c>
      <c r="U110" s="100">
        <v>1.1327119000000001</v>
      </c>
      <c r="V110" s="100">
        <v>1.1327119000000001</v>
      </c>
      <c r="W110" s="100">
        <v>1.3571939</v>
      </c>
      <c r="X110" s="100">
        <v>0.68279590000000001</v>
      </c>
      <c r="Y110" s="100">
        <v>0.54832669999999994</v>
      </c>
      <c r="Z110" s="100">
        <v>78.873133999999993</v>
      </c>
      <c r="AA110" s="100">
        <v>80</v>
      </c>
      <c r="AB110" s="100">
        <v>19.619326999999998</v>
      </c>
      <c r="AC110" s="100">
        <v>0.2094994</v>
      </c>
      <c r="AD110" s="100">
        <v>316</v>
      </c>
      <c r="AE110" s="100">
        <v>3.4246100000000002E-2</v>
      </c>
      <c r="AF110" s="100">
        <v>9.8326300000000005E-2</v>
      </c>
      <c r="AH110" s="124">
        <v>2003</v>
      </c>
      <c r="AI110" s="100">
        <v>184</v>
      </c>
      <c r="AJ110" s="100">
        <v>0.93302799999999997</v>
      </c>
      <c r="AK110" s="100">
        <v>0.90696379999999999</v>
      </c>
      <c r="AL110" s="100">
        <v>0.90696379999999999</v>
      </c>
      <c r="AM110" s="100">
        <v>1.0865971999999999</v>
      </c>
      <c r="AN110" s="100">
        <v>0.55326739999999996</v>
      </c>
      <c r="AO110" s="100">
        <v>0.44459579999999999</v>
      </c>
      <c r="AP110" s="100">
        <v>77.353261000000003</v>
      </c>
      <c r="AQ110" s="100">
        <v>79</v>
      </c>
      <c r="AR110" s="100">
        <v>18.418417999999999</v>
      </c>
      <c r="AS110" s="100">
        <v>0.1390863</v>
      </c>
      <c r="AT110" s="100">
        <v>585</v>
      </c>
      <c r="AU110" s="100">
        <v>3.1542800000000003E-2</v>
      </c>
      <c r="AV110" s="100">
        <v>6.5959299999999998E-2</v>
      </c>
      <c r="AW110" s="100">
        <v>0.49379679999999998</v>
      </c>
      <c r="AY110" s="124">
        <v>2003</v>
      </c>
    </row>
    <row r="111" spans="2:51">
      <c r="B111" s="125">
        <v>2004</v>
      </c>
      <c r="C111" s="100">
        <v>51</v>
      </c>
      <c r="D111" s="100">
        <v>0.51536230000000005</v>
      </c>
      <c r="E111" s="100">
        <v>0.6027207</v>
      </c>
      <c r="F111" s="100">
        <v>0.6027207</v>
      </c>
      <c r="G111" s="100">
        <v>0.73466540000000002</v>
      </c>
      <c r="H111" s="100">
        <v>0.34850720000000002</v>
      </c>
      <c r="I111" s="100">
        <v>0.2690205</v>
      </c>
      <c r="J111" s="100">
        <v>78.176471000000006</v>
      </c>
      <c r="K111" s="100">
        <v>78</v>
      </c>
      <c r="L111" s="100">
        <v>15.133531</v>
      </c>
      <c r="M111" s="100">
        <v>7.4566900000000005E-2</v>
      </c>
      <c r="N111" s="100">
        <v>133</v>
      </c>
      <c r="O111" s="100">
        <v>1.41324E-2</v>
      </c>
      <c r="P111" s="100">
        <v>2.4160999999999998E-2</v>
      </c>
      <c r="R111" s="125">
        <v>2004</v>
      </c>
      <c r="S111" s="100">
        <v>139</v>
      </c>
      <c r="T111" s="100">
        <v>1.3849076</v>
      </c>
      <c r="U111" s="100">
        <v>1.1582334000000001</v>
      </c>
      <c r="V111" s="100">
        <v>1.1582334000000001</v>
      </c>
      <c r="W111" s="100">
        <v>1.3802354999999999</v>
      </c>
      <c r="X111" s="100">
        <v>0.70488890000000004</v>
      </c>
      <c r="Y111" s="100">
        <v>0.55697070000000004</v>
      </c>
      <c r="Z111" s="100">
        <v>78.388489000000007</v>
      </c>
      <c r="AA111" s="100">
        <v>80</v>
      </c>
      <c r="AB111" s="100">
        <v>19.80057</v>
      </c>
      <c r="AC111" s="100">
        <v>0.21680469999999999</v>
      </c>
      <c r="AD111" s="100">
        <v>341</v>
      </c>
      <c r="AE111" s="100">
        <v>3.6602500000000003E-2</v>
      </c>
      <c r="AF111" s="100">
        <v>0.1085628</v>
      </c>
      <c r="AH111" s="125">
        <v>2004</v>
      </c>
      <c r="AI111" s="100">
        <v>190</v>
      </c>
      <c r="AJ111" s="100">
        <v>0.95320649999999996</v>
      </c>
      <c r="AK111" s="100">
        <v>0.91039049999999999</v>
      </c>
      <c r="AL111" s="100">
        <v>0.91039049999999999</v>
      </c>
      <c r="AM111" s="100">
        <v>1.0937618</v>
      </c>
      <c r="AN111" s="100">
        <v>0.54302740000000005</v>
      </c>
      <c r="AO111" s="100">
        <v>0.42386259999999998</v>
      </c>
      <c r="AP111" s="100">
        <v>78.331579000000005</v>
      </c>
      <c r="AQ111" s="100">
        <v>79.5</v>
      </c>
      <c r="AR111" s="100">
        <v>18.286814</v>
      </c>
      <c r="AS111" s="100">
        <v>0.1433876</v>
      </c>
      <c r="AT111" s="100">
        <v>474</v>
      </c>
      <c r="AU111" s="100">
        <v>2.5310699999999998E-2</v>
      </c>
      <c r="AV111" s="100">
        <v>5.4824400000000002E-2</v>
      </c>
      <c r="AW111" s="100">
        <v>0.52037929999999999</v>
      </c>
      <c r="AY111" s="125">
        <v>2004</v>
      </c>
    </row>
    <row r="112" spans="2:51">
      <c r="B112" s="124">
        <v>2005</v>
      </c>
      <c r="C112" s="100">
        <v>37</v>
      </c>
      <c r="D112" s="100">
        <v>0.36927500000000002</v>
      </c>
      <c r="E112" s="100">
        <v>0.41241729999999999</v>
      </c>
      <c r="F112" s="100">
        <v>0.41241729999999999</v>
      </c>
      <c r="G112" s="100">
        <v>0.49673640000000002</v>
      </c>
      <c r="H112" s="100">
        <v>0.2493967</v>
      </c>
      <c r="I112" s="100">
        <v>0.1987853</v>
      </c>
      <c r="J112" s="100">
        <v>76.243243000000007</v>
      </c>
      <c r="K112" s="100">
        <v>79</v>
      </c>
      <c r="L112" s="100">
        <v>12.292358999999999</v>
      </c>
      <c r="M112" s="100">
        <v>5.5025999999999999E-2</v>
      </c>
      <c r="N112" s="100">
        <v>125</v>
      </c>
      <c r="O112" s="100">
        <v>1.31336E-2</v>
      </c>
      <c r="P112" s="100">
        <v>2.2659499999999999E-2</v>
      </c>
      <c r="R112" s="124">
        <v>2005</v>
      </c>
      <c r="S112" s="100">
        <v>138</v>
      </c>
      <c r="T112" s="100">
        <v>1.3586407</v>
      </c>
      <c r="U112" s="100">
        <v>1.1113678</v>
      </c>
      <c r="V112" s="100">
        <v>1.1113678</v>
      </c>
      <c r="W112" s="100">
        <v>1.3299704999999999</v>
      </c>
      <c r="X112" s="100">
        <v>0.66798780000000002</v>
      </c>
      <c r="Y112" s="100">
        <v>0.5279549</v>
      </c>
      <c r="Z112" s="100">
        <v>78.905797000000007</v>
      </c>
      <c r="AA112" s="100">
        <v>81</v>
      </c>
      <c r="AB112" s="100">
        <v>18.878249</v>
      </c>
      <c r="AC112" s="100">
        <v>0.21741530000000001</v>
      </c>
      <c r="AD112" s="100">
        <v>333</v>
      </c>
      <c r="AE112" s="100">
        <v>3.5345300000000003E-2</v>
      </c>
      <c r="AF112" s="100">
        <v>0.10601480000000001</v>
      </c>
      <c r="AH112" s="124">
        <v>2005</v>
      </c>
      <c r="AI112" s="100">
        <v>175</v>
      </c>
      <c r="AJ112" s="100">
        <v>0.86733090000000002</v>
      </c>
      <c r="AK112" s="100">
        <v>0.8170077</v>
      </c>
      <c r="AL112" s="100">
        <v>0.8170077</v>
      </c>
      <c r="AM112" s="100">
        <v>0.98308949999999995</v>
      </c>
      <c r="AN112" s="100">
        <v>0.48636220000000002</v>
      </c>
      <c r="AO112" s="100">
        <v>0.38320870000000001</v>
      </c>
      <c r="AP112" s="100">
        <v>78.342856999999995</v>
      </c>
      <c r="AQ112" s="100">
        <v>80</v>
      </c>
      <c r="AR112" s="100">
        <v>16.957363999999998</v>
      </c>
      <c r="AS112" s="100">
        <v>0.1338801</v>
      </c>
      <c r="AT112" s="100">
        <v>458</v>
      </c>
      <c r="AU112" s="100">
        <v>2.4183E-2</v>
      </c>
      <c r="AV112" s="100">
        <v>5.2901999999999998E-2</v>
      </c>
      <c r="AW112" s="100">
        <v>0.37108989999999997</v>
      </c>
      <c r="AY112" s="124">
        <v>2005</v>
      </c>
    </row>
    <row r="113" spans="2:51">
      <c r="B113" s="124">
        <v>2006</v>
      </c>
      <c r="C113" s="100">
        <v>47</v>
      </c>
      <c r="D113" s="100">
        <v>0.4626247</v>
      </c>
      <c r="E113" s="100">
        <v>0.48909900000000001</v>
      </c>
      <c r="F113" s="100">
        <v>0.48909900000000001</v>
      </c>
      <c r="G113" s="100">
        <v>0.57268260000000004</v>
      </c>
      <c r="H113" s="100">
        <v>0.30074830000000002</v>
      </c>
      <c r="I113" s="100">
        <v>0.2256706</v>
      </c>
      <c r="J113" s="100">
        <v>74.893617000000006</v>
      </c>
      <c r="K113" s="100">
        <v>77</v>
      </c>
      <c r="L113" s="100">
        <v>14.329268000000001</v>
      </c>
      <c r="M113" s="100">
        <v>6.8557099999999996E-2</v>
      </c>
      <c r="N113" s="100">
        <v>179</v>
      </c>
      <c r="O113" s="100">
        <v>1.8565100000000001E-2</v>
      </c>
      <c r="P113" s="100">
        <v>3.3026800000000002E-2</v>
      </c>
      <c r="R113" s="124">
        <v>2006</v>
      </c>
      <c r="S113" s="100">
        <v>125</v>
      </c>
      <c r="T113" s="100">
        <v>1.2145896</v>
      </c>
      <c r="U113" s="100">
        <v>0.98588690000000001</v>
      </c>
      <c r="V113" s="100">
        <v>0.98588690000000001</v>
      </c>
      <c r="W113" s="100">
        <v>1.1795446000000001</v>
      </c>
      <c r="X113" s="100">
        <v>0.59228389999999997</v>
      </c>
      <c r="Y113" s="100">
        <v>0.4654702</v>
      </c>
      <c r="Z113" s="100">
        <v>78.959999999999994</v>
      </c>
      <c r="AA113" s="100">
        <v>80</v>
      </c>
      <c r="AB113" s="100">
        <v>16.600266000000001</v>
      </c>
      <c r="AC113" s="100">
        <v>0.19176779999999999</v>
      </c>
      <c r="AD113" s="100">
        <v>316</v>
      </c>
      <c r="AE113" s="100">
        <v>3.3115400000000003E-2</v>
      </c>
      <c r="AF113" s="100">
        <v>0.1010896</v>
      </c>
      <c r="AH113" s="124">
        <v>2006</v>
      </c>
      <c r="AI113" s="100">
        <v>172</v>
      </c>
      <c r="AJ113" s="100">
        <v>0.84103609999999995</v>
      </c>
      <c r="AK113" s="100">
        <v>0.78157719999999997</v>
      </c>
      <c r="AL113" s="100">
        <v>0.78157719999999997</v>
      </c>
      <c r="AM113" s="100">
        <v>0.93281970000000003</v>
      </c>
      <c r="AN113" s="100">
        <v>0.46809679999999998</v>
      </c>
      <c r="AO113" s="100">
        <v>0.36167529999999998</v>
      </c>
      <c r="AP113" s="100">
        <v>77.848837000000003</v>
      </c>
      <c r="AQ113" s="100">
        <v>79</v>
      </c>
      <c r="AR113" s="100">
        <v>15.911193000000001</v>
      </c>
      <c r="AS113" s="100">
        <v>0.12860869999999999</v>
      </c>
      <c r="AT113" s="100">
        <v>495</v>
      </c>
      <c r="AU113" s="100">
        <v>2.5802499999999999E-2</v>
      </c>
      <c r="AV113" s="100">
        <v>5.7923299999999997E-2</v>
      </c>
      <c r="AW113" s="100">
        <v>0.4961005</v>
      </c>
      <c r="AY113" s="124">
        <v>2006</v>
      </c>
    </row>
    <row r="114" spans="2:51">
      <c r="B114" s="124">
        <v>2007</v>
      </c>
      <c r="C114" s="100">
        <v>43</v>
      </c>
      <c r="D114" s="100">
        <v>0.41531299999999999</v>
      </c>
      <c r="E114" s="100">
        <v>0.43403330000000001</v>
      </c>
      <c r="F114" s="100">
        <v>0.43403330000000001</v>
      </c>
      <c r="G114" s="100">
        <v>0.52464409999999995</v>
      </c>
      <c r="H114" s="100">
        <v>0.27948250000000002</v>
      </c>
      <c r="I114" s="100">
        <v>0.24006189999999999</v>
      </c>
      <c r="J114" s="100">
        <v>73.790698000000006</v>
      </c>
      <c r="K114" s="100">
        <v>73</v>
      </c>
      <c r="L114" s="100">
        <v>12.427746000000001</v>
      </c>
      <c r="M114" s="100">
        <v>6.0933300000000003E-2</v>
      </c>
      <c r="N114" s="100">
        <v>202</v>
      </c>
      <c r="O114" s="100">
        <v>2.0567800000000001E-2</v>
      </c>
      <c r="P114" s="100">
        <v>3.6884699999999999E-2</v>
      </c>
      <c r="R114" s="124">
        <v>2007</v>
      </c>
      <c r="S114" s="100">
        <v>118</v>
      </c>
      <c r="T114" s="100">
        <v>1.1266007</v>
      </c>
      <c r="U114" s="100">
        <v>0.90704859999999998</v>
      </c>
      <c r="V114" s="100">
        <v>0.90704859999999998</v>
      </c>
      <c r="W114" s="100">
        <v>1.081472</v>
      </c>
      <c r="X114" s="100">
        <v>0.54268360000000004</v>
      </c>
      <c r="Y114" s="100">
        <v>0.43662020000000001</v>
      </c>
      <c r="Z114" s="100">
        <v>79.177965999999998</v>
      </c>
      <c r="AA114" s="100">
        <v>82</v>
      </c>
      <c r="AB114" s="100">
        <v>15.546772000000001</v>
      </c>
      <c r="AC114" s="100">
        <v>0.17537340000000001</v>
      </c>
      <c r="AD114" s="100">
        <v>305</v>
      </c>
      <c r="AE114" s="100">
        <v>3.1408499999999999E-2</v>
      </c>
      <c r="AF114" s="100">
        <v>9.4560199999999997E-2</v>
      </c>
      <c r="AH114" s="124">
        <v>2007</v>
      </c>
      <c r="AI114" s="100">
        <v>161</v>
      </c>
      <c r="AJ114" s="100">
        <v>0.77301189999999997</v>
      </c>
      <c r="AK114" s="100">
        <v>0.71088269999999998</v>
      </c>
      <c r="AL114" s="100">
        <v>0.71088269999999998</v>
      </c>
      <c r="AM114" s="100">
        <v>0.8543499</v>
      </c>
      <c r="AN114" s="100">
        <v>0.43114760000000002</v>
      </c>
      <c r="AO114" s="100">
        <v>0.35311520000000002</v>
      </c>
      <c r="AP114" s="100">
        <v>77.739130000000003</v>
      </c>
      <c r="AQ114" s="100">
        <v>79</v>
      </c>
      <c r="AR114" s="100">
        <v>14.570136</v>
      </c>
      <c r="AS114" s="100">
        <v>0.1167902</v>
      </c>
      <c r="AT114" s="100">
        <v>507</v>
      </c>
      <c r="AU114" s="100">
        <v>2.5957500000000001E-2</v>
      </c>
      <c r="AV114" s="100">
        <v>5.8262599999999998E-2</v>
      </c>
      <c r="AW114" s="100">
        <v>0.47851169999999998</v>
      </c>
      <c r="AY114" s="124">
        <v>2007</v>
      </c>
    </row>
    <row r="115" spans="2:51">
      <c r="B115" s="124">
        <v>2008</v>
      </c>
      <c r="C115" s="100">
        <v>57</v>
      </c>
      <c r="D115" s="100">
        <v>0.53915780000000002</v>
      </c>
      <c r="E115" s="100">
        <v>0.57630320000000002</v>
      </c>
      <c r="F115" s="100">
        <v>0.57630320000000002</v>
      </c>
      <c r="G115" s="100">
        <v>0.69127700000000003</v>
      </c>
      <c r="H115" s="100">
        <v>0.3490181</v>
      </c>
      <c r="I115" s="100">
        <v>0.28188960000000002</v>
      </c>
      <c r="J115" s="100">
        <v>76.175438999999997</v>
      </c>
      <c r="K115" s="100">
        <v>77</v>
      </c>
      <c r="L115" s="100">
        <v>14.214464</v>
      </c>
      <c r="M115" s="100">
        <v>7.7500399999999997E-2</v>
      </c>
      <c r="N115" s="100">
        <v>198</v>
      </c>
      <c r="O115" s="100">
        <v>1.97465E-2</v>
      </c>
      <c r="P115" s="100">
        <v>3.54265E-2</v>
      </c>
      <c r="R115" s="124">
        <v>2008</v>
      </c>
      <c r="S115" s="100">
        <v>140</v>
      </c>
      <c r="T115" s="100">
        <v>1.3112108</v>
      </c>
      <c r="U115" s="100">
        <v>0.99921680000000002</v>
      </c>
      <c r="V115" s="100">
        <v>0.99921680000000002</v>
      </c>
      <c r="W115" s="100">
        <v>1.2172763</v>
      </c>
      <c r="X115" s="100">
        <v>0.58379720000000002</v>
      </c>
      <c r="Y115" s="100">
        <v>0.46079229999999999</v>
      </c>
      <c r="Z115" s="100">
        <v>80.342856999999995</v>
      </c>
      <c r="AA115" s="100">
        <v>84</v>
      </c>
      <c r="AB115" s="100">
        <v>18.181818</v>
      </c>
      <c r="AC115" s="100">
        <v>0.1988693</v>
      </c>
      <c r="AD115" s="100">
        <v>350</v>
      </c>
      <c r="AE115" s="100">
        <v>3.5346500000000003E-2</v>
      </c>
      <c r="AF115" s="100">
        <v>0.1093074</v>
      </c>
      <c r="AH115" s="124">
        <v>2008</v>
      </c>
      <c r="AI115" s="100">
        <v>197</v>
      </c>
      <c r="AJ115" s="100">
        <v>0.92709379999999997</v>
      </c>
      <c r="AK115" s="100">
        <v>0.83216599999999996</v>
      </c>
      <c r="AL115" s="100">
        <v>0.83216599999999996</v>
      </c>
      <c r="AM115" s="100">
        <v>1.0120921000000001</v>
      </c>
      <c r="AN115" s="100">
        <v>0.48784070000000002</v>
      </c>
      <c r="AO115" s="100">
        <v>0.38702370000000003</v>
      </c>
      <c r="AP115" s="100">
        <v>79.137056000000001</v>
      </c>
      <c r="AQ115" s="100">
        <v>81</v>
      </c>
      <c r="AR115" s="100">
        <v>16.823228</v>
      </c>
      <c r="AS115" s="100">
        <v>0.1368569</v>
      </c>
      <c r="AT115" s="100">
        <v>548</v>
      </c>
      <c r="AU115" s="100">
        <v>2.7497500000000001E-2</v>
      </c>
      <c r="AV115" s="100">
        <v>6.23364E-2</v>
      </c>
      <c r="AW115" s="100">
        <v>0.57675489999999996</v>
      </c>
      <c r="AY115" s="124">
        <v>2008</v>
      </c>
    </row>
    <row r="116" spans="2:51">
      <c r="B116" s="124">
        <v>2009</v>
      </c>
      <c r="C116" s="100">
        <v>41</v>
      </c>
      <c r="D116" s="100">
        <v>0.37960159999999998</v>
      </c>
      <c r="E116" s="100">
        <v>0.3803299</v>
      </c>
      <c r="F116" s="100">
        <v>0.3803299</v>
      </c>
      <c r="G116" s="100">
        <v>0.45904739999999999</v>
      </c>
      <c r="H116" s="100">
        <v>0.25061670000000003</v>
      </c>
      <c r="I116" s="100">
        <v>0.21192649999999999</v>
      </c>
      <c r="J116" s="100">
        <v>72.756097999999994</v>
      </c>
      <c r="K116" s="100">
        <v>74</v>
      </c>
      <c r="L116" s="100">
        <v>13.099042000000001</v>
      </c>
      <c r="M116" s="100">
        <v>5.66925E-2</v>
      </c>
      <c r="N116" s="100">
        <v>265</v>
      </c>
      <c r="O116" s="100">
        <v>2.5870600000000001E-2</v>
      </c>
      <c r="P116" s="100">
        <v>4.7126599999999998E-2</v>
      </c>
      <c r="R116" s="124">
        <v>2009</v>
      </c>
      <c r="S116" s="100">
        <v>153</v>
      </c>
      <c r="T116" s="100">
        <v>1.4048483</v>
      </c>
      <c r="U116" s="100">
        <v>1.1367342</v>
      </c>
      <c r="V116" s="100">
        <v>1.1367342</v>
      </c>
      <c r="W116" s="100">
        <v>1.3525305000000001</v>
      </c>
      <c r="X116" s="100">
        <v>0.69164930000000002</v>
      </c>
      <c r="Y116" s="100">
        <v>0.56230219999999997</v>
      </c>
      <c r="Z116" s="100">
        <v>78.836601000000002</v>
      </c>
      <c r="AA116" s="100">
        <v>79</v>
      </c>
      <c r="AB116" s="100">
        <v>20</v>
      </c>
      <c r="AC116" s="100">
        <v>0.22355349999999999</v>
      </c>
      <c r="AD116" s="100">
        <v>368</v>
      </c>
      <c r="AE116" s="100">
        <v>3.64214E-2</v>
      </c>
      <c r="AF116" s="100">
        <v>0.1123407</v>
      </c>
      <c r="AH116" s="124">
        <v>2009</v>
      </c>
      <c r="AI116" s="100">
        <v>194</v>
      </c>
      <c r="AJ116" s="100">
        <v>0.89435319999999996</v>
      </c>
      <c r="AK116" s="100">
        <v>0.80952780000000002</v>
      </c>
      <c r="AL116" s="100">
        <v>0.80952780000000002</v>
      </c>
      <c r="AM116" s="100">
        <v>0.97024569999999999</v>
      </c>
      <c r="AN116" s="100">
        <v>0.49682539999999997</v>
      </c>
      <c r="AO116" s="100">
        <v>0.4061478</v>
      </c>
      <c r="AP116" s="100">
        <v>77.551546000000002</v>
      </c>
      <c r="AQ116" s="100">
        <v>79</v>
      </c>
      <c r="AR116" s="100">
        <v>17.996289000000001</v>
      </c>
      <c r="AS116" s="100">
        <v>0.13782320000000001</v>
      </c>
      <c r="AT116" s="100">
        <v>633</v>
      </c>
      <c r="AU116" s="100">
        <v>3.1109899999999999E-2</v>
      </c>
      <c r="AV116" s="100">
        <v>7.1132399999999998E-2</v>
      </c>
      <c r="AW116" s="100">
        <v>0.33458120000000002</v>
      </c>
      <c r="AY116" s="124">
        <v>2009</v>
      </c>
    </row>
    <row r="117" spans="2:51">
      <c r="B117" s="124">
        <v>2010</v>
      </c>
      <c r="C117" s="100">
        <v>61</v>
      </c>
      <c r="D117" s="100">
        <v>0.556172</v>
      </c>
      <c r="E117" s="100">
        <v>0.57821069999999997</v>
      </c>
      <c r="F117" s="100">
        <v>0.57821069999999997</v>
      </c>
      <c r="G117" s="100">
        <v>0.69856870000000004</v>
      </c>
      <c r="H117" s="100">
        <v>0.34238570000000002</v>
      </c>
      <c r="I117" s="100">
        <v>0.26995619999999998</v>
      </c>
      <c r="J117" s="100">
        <v>77.442622999999998</v>
      </c>
      <c r="K117" s="100">
        <v>79</v>
      </c>
      <c r="L117" s="100">
        <v>16.010498999999999</v>
      </c>
      <c r="M117" s="100">
        <v>8.3011299999999996E-2</v>
      </c>
      <c r="N117" s="100">
        <v>185</v>
      </c>
      <c r="O117" s="100">
        <v>1.7794999999999998E-2</v>
      </c>
      <c r="P117" s="100">
        <v>3.3042099999999998E-2</v>
      </c>
      <c r="R117" s="124">
        <v>2010</v>
      </c>
      <c r="S117" s="100">
        <v>126</v>
      </c>
      <c r="T117" s="100">
        <v>1.1388370000000001</v>
      </c>
      <c r="U117" s="100">
        <v>0.91706290000000001</v>
      </c>
      <c r="V117" s="100">
        <v>0.91706290000000001</v>
      </c>
      <c r="W117" s="100">
        <v>1.0869783</v>
      </c>
      <c r="X117" s="100">
        <v>0.54656939999999998</v>
      </c>
      <c r="Y117" s="100">
        <v>0.42712450000000002</v>
      </c>
      <c r="Z117" s="100">
        <v>79.785713999999999</v>
      </c>
      <c r="AA117" s="100">
        <v>80</v>
      </c>
      <c r="AB117" s="100">
        <v>15.75</v>
      </c>
      <c r="AC117" s="100">
        <v>0.1800283</v>
      </c>
      <c r="AD117" s="100">
        <v>234</v>
      </c>
      <c r="AE117" s="100">
        <v>2.2802099999999999E-2</v>
      </c>
      <c r="AF117" s="100">
        <v>7.3036900000000002E-2</v>
      </c>
      <c r="AH117" s="124">
        <v>2010</v>
      </c>
      <c r="AI117" s="100">
        <v>187</v>
      </c>
      <c r="AJ117" s="100">
        <v>0.8487751</v>
      </c>
      <c r="AK117" s="100">
        <v>0.76355490000000004</v>
      </c>
      <c r="AL117" s="100">
        <v>0.76355490000000004</v>
      </c>
      <c r="AM117" s="100">
        <v>0.91226470000000004</v>
      </c>
      <c r="AN117" s="100">
        <v>0.4529011</v>
      </c>
      <c r="AO117" s="100">
        <v>0.3544446</v>
      </c>
      <c r="AP117" s="100">
        <v>79.021389999999997</v>
      </c>
      <c r="AQ117" s="100">
        <v>80</v>
      </c>
      <c r="AR117" s="100">
        <v>15.834039000000001</v>
      </c>
      <c r="AS117" s="100">
        <v>0.13033810000000001</v>
      </c>
      <c r="AT117" s="100">
        <v>419</v>
      </c>
      <c r="AU117" s="100">
        <v>2.02823E-2</v>
      </c>
      <c r="AV117" s="100">
        <v>4.7598599999999998E-2</v>
      </c>
      <c r="AW117" s="100">
        <v>0.63050280000000003</v>
      </c>
      <c r="AY117" s="124">
        <v>2010</v>
      </c>
    </row>
    <row r="118" spans="2:51">
      <c r="B118" s="124">
        <v>2011</v>
      </c>
      <c r="C118" s="100">
        <v>48</v>
      </c>
      <c r="D118" s="100">
        <v>0.43172319999999997</v>
      </c>
      <c r="E118" s="100">
        <v>0.44294250000000002</v>
      </c>
      <c r="F118" s="100">
        <v>0.44294250000000002</v>
      </c>
      <c r="G118" s="100">
        <v>0.51155980000000001</v>
      </c>
      <c r="H118" s="100">
        <v>0.27708199999999999</v>
      </c>
      <c r="I118" s="100">
        <v>0.21887509999999999</v>
      </c>
      <c r="J118" s="100">
        <v>74.25</v>
      </c>
      <c r="K118" s="100">
        <v>76</v>
      </c>
      <c r="L118" s="100">
        <v>12.631579</v>
      </c>
      <c r="M118" s="100">
        <v>6.3719600000000001E-2</v>
      </c>
      <c r="N118" s="100">
        <v>204</v>
      </c>
      <c r="O118" s="100">
        <v>1.9372899999999998E-2</v>
      </c>
      <c r="P118" s="100">
        <v>3.75208E-2</v>
      </c>
      <c r="R118" s="124">
        <v>2011</v>
      </c>
      <c r="S118" s="100">
        <v>136</v>
      </c>
      <c r="T118" s="100">
        <v>1.2119279000000001</v>
      </c>
      <c r="U118" s="100">
        <v>0.91146740000000004</v>
      </c>
      <c r="V118" s="100">
        <v>0.91146740000000004</v>
      </c>
      <c r="W118" s="100">
        <v>1.1061307</v>
      </c>
      <c r="X118" s="100">
        <v>0.53191469999999996</v>
      </c>
      <c r="Y118" s="100">
        <v>0.42451250000000001</v>
      </c>
      <c r="Z118" s="100">
        <v>80.875</v>
      </c>
      <c r="AA118" s="100">
        <v>83</v>
      </c>
      <c r="AB118" s="100">
        <v>17.171717000000001</v>
      </c>
      <c r="AC118" s="100">
        <v>0.18993879999999999</v>
      </c>
      <c r="AD118" s="100">
        <v>235</v>
      </c>
      <c r="AE118" s="100">
        <v>2.2587800000000002E-2</v>
      </c>
      <c r="AF118" s="100">
        <v>7.1871199999999996E-2</v>
      </c>
      <c r="AH118" s="124">
        <v>2011</v>
      </c>
      <c r="AI118" s="100">
        <v>184</v>
      </c>
      <c r="AJ118" s="100">
        <v>0.82363390000000003</v>
      </c>
      <c r="AK118" s="100">
        <v>0.72211440000000005</v>
      </c>
      <c r="AL118" s="100">
        <v>0.72211440000000005</v>
      </c>
      <c r="AM118" s="100">
        <v>0.86774929999999995</v>
      </c>
      <c r="AN118" s="100">
        <v>0.4259404</v>
      </c>
      <c r="AO118" s="100">
        <v>0.3378295</v>
      </c>
      <c r="AP118" s="100">
        <v>79.146738999999997</v>
      </c>
      <c r="AQ118" s="100">
        <v>81</v>
      </c>
      <c r="AR118" s="100">
        <v>15.699659</v>
      </c>
      <c r="AS118" s="100">
        <v>0.12522800000000001</v>
      </c>
      <c r="AT118" s="100">
        <v>439</v>
      </c>
      <c r="AU118" s="100">
        <v>2.0970599999999999E-2</v>
      </c>
      <c r="AV118" s="100">
        <v>5.0420800000000002E-2</v>
      </c>
      <c r="AW118" s="100">
        <v>0.48596640000000002</v>
      </c>
      <c r="AY118" s="124">
        <v>2011</v>
      </c>
    </row>
    <row r="119" spans="2:51">
      <c r="B119" s="124">
        <v>2012</v>
      </c>
      <c r="C119" s="100">
        <v>37</v>
      </c>
      <c r="D119" s="100">
        <v>0.32706249999999998</v>
      </c>
      <c r="E119" s="100">
        <v>0.32185839999999999</v>
      </c>
      <c r="F119" s="100">
        <v>0.32185839999999999</v>
      </c>
      <c r="G119" s="100">
        <v>0.3846852</v>
      </c>
      <c r="H119" s="100">
        <v>0.2006481</v>
      </c>
      <c r="I119" s="100">
        <v>0.1636695</v>
      </c>
      <c r="J119" s="100">
        <v>76.135135000000005</v>
      </c>
      <c r="K119" s="100">
        <v>77</v>
      </c>
      <c r="L119" s="100">
        <v>9.7883598000000003</v>
      </c>
      <c r="M119" s="100">
        <v>4.9469199999999998E-2</v>
      </c>
      <c r="N119" s="100">
        <v>152</v>
      </c>
      <c r="O119" s="100">
        <v>1.4197700000000001E-2</v>
      </c>
      <c r="P119" s="100">
        <v>2.8742E-2</v>
      </c>
      <c r="R119" s="124">
        <v>2012</v>
      </c>
      <c r="S119" s="100">
        <v>123</v>
      </c>
      <c r="T119" s="100">
        <v>1.0774889000000001</v>
      </c>
      <c r="U119" s="100">
        <v>0.7874852</v>
      </c>
      <c r="V119" s="100">
        <v>0.7874852</v>
      </c>
      <c r="W119" s="100">
        <v>0.95670169999999999</v>
      </c>
      <c r="X119" s="100">
        <v>0.4538005</v>
      </c>
      <c r="Y119" s="100">
        <v>0.35800989999999999</v>
      </c>
      <c r="Z119" s="100">
        <v>80.983739999999997</v>
      </c>
      <c r="AA119" s="100">
        <v>84</v>
      </c>
      <c r="AB119" s="100">
        <v>15.728899999999999</v>
      </c>
      <c r="AC119" s="100">
        <v>0.17011509999999999</v>
      </c>
      <c r="AD119" s="100">
        <v>261</v>
      </c>
      <c r="AE119" s="100">
        <v>2.4661499999999999E-2</v>
      </c>
      <c r="AF119" s="100">
        <v>8.1685499999999994E-2</v>
      </c>
      <c r="AH119" s="124">
        <v>2012</v>
      </c>
      <c r="AI119" s="100">
        <v>160</v>
      </c>
      <c r="AJ119" s="100">
        <v>0.70396959999999997</v>
      </c>
      <c r="AK119" s="100">
        <v>0.59682919999999995</v>
      </c>
      <c r="AL119" s="100">
        <v>0.59682919999999995</v>
      </c>
      <c r="AM119" s="100">
        <v>0.72553100000000004</v>
      </c>
      <c r="AN119" s="100">
        <v>0.34747</v>
      </c>
      <c r="AO119" s="100">
        <v>0.27611000000000002</v>
      </c>
      <c r="AP119" s="100">
        <v>79.862499999999997</v>
      </c>
      <c r="AQ119" s="100">
        <v>82</v>
      </c>
      <c r="AR119" s="100">
        <v>13.793103</v>
      </c>
      <c r="AS119" s="100">
        <v>0.10877100000000001</v>
      </c>
      <c r="AT119" s="100">
        <v>413</v>
      </c>
      <c r="AU119" s="100">
        <v>1.9399400000000001E-2</v>
      </c>
      <c r="AV119" s="100">
        <v>4.8682099999999999E-2</v>
      </c>
      <c r="AW119" s="100">
        <v>0.40871679999999999</v>
      </c>
      <c r="AY119" s="124">
        <v>2012</v>
      </c>
    </row>
    <row r="120" spans="2:51">
      <c r="B120" s="124">
        <v>2013</v>
      </c>
      <c r="C120" s="100">
        <v>48</v>
      </c>
      <c r="D120" s="100">
        <v>0.41718860000000002</v>
      </c>
      <c r="E120" s="100">
        <v>0.40484350000000002</v>
      </c>
      <c r="F120" s="100">
        <v>0.40484350000000002</v>
      </c>
      <c r="G120" s="100">
        <v>0.48644730000000003</v>
      </c>
      <c r="H120" s="100">
        <v>0.25365080000000001</v>
      </c>
      <c r="I120" s="100">
        <v>0.2081452</v>
      </c>
      <c r="J120" s="100">
        <v>75.5625</v>
      </c>
      <c r="K120" s="100">
        <v>78.5</v>
      </c>
      <c r="L120" s="100">
        <v>12.732094999999999</v>
      </c>
      <c r="M120" s="100">
        <v>6.3339599999999996E-2</v>
      </c>
      <c r="N120" s="100">
        <v>232</v>
      </c>
      <c r="O120" s="100">
        <v>2.13268E-2</v>
      </c>
      <c r="P120" s="100">
        <v>4.3331799999999997E-2</v>
      </c>
      <c r="R120" s="124">
        <v>2013</v>
      </c>
      <c r="S120" s="100">
        <v>146</v>
      </c>
      <c r="T120" s="100">
        <v>1.2573453999999999</v>
      </c>
      <c r="U120" s="100">
        <v>0.93097750000000001</v>
      </c>
      <c r="V120" s="100">
        <v>0.93097750000000001</v>
      </c>
      <c r="W120" s="100">
        <v>1.1315402999999999</v>
      </c>
      <c r="X120" s="100">
        <v>0.54478579999999999</v>
      </c>
      <c r="Y120" s="100">
        <v>0.42519879999999999</v>
      </c>
      <c r="Z120" s="100">
        <v>80.849315000000004</v>
      </c>
      <c r="AA120" s="100">
        <v>82.5</v>
      </c>
      <c r="AB120" s="100">
        <v>18.114144</v>
      </c>
      <c r="AC120" s="100">
        <v>0.2030711</v>
      </c>
      <c r="AD120" s="100">
        <v>259</v>
      </c>
      <c r="AE120" s="100">
        <v>2.4061300000000001E-2</v>
      </c>
      <c r="AF120" s="100">
        <v>7.9541100000000003E-2</v>
      </c>
      <c r="AH120" s="124">
        <v>2013</v>
      </c>
      <c r="AI120" s="100">
        <v>194</v>
      </c>
      <c r="AJ120" s="100">
        <v>0.83919639999999995</v>
      </c>
      <c r="AK120" s="100">
        <v>0.70666390000000001</v>
      </c>
      <c r="AL120" s="100">
        <v>0.70666390000000001</v>
      </c>
      <c r="AM120" s="100">
        <v>0.85894729999999997</v>
      </c>
      <c r="AN120" s="100">
        <v>0.41835099999999997</v>
      </c>
      <c r="AO120" s="100">
        <v>0.33071509999999998</v>
      </c>
      <c r="AP120" s="100">
        <v>79.541236999999995</v>
      </c>
      <c r="AQ120" s="100">
        <v>82</v>
      </c>
      <c r="AR120" s="100">
        <v>16.398986000000001</v>
      </c>
      <c r="AS120" s="100">
        <v>0.13136690000000001</v>
      </c>
      <c r="AT120" s="100">
        <v>491</v>
      </c>
      <c r="AU120" s="100">
        <v>2.26868E-2</v>
      </c>
      <c r="AV120" s="100">
        <v>5.7025300000000001E-2</v>
      </c>
      <c r="AW120" s="100">
        <v>0.43485849999999998</v>
      </c>
      <c r="AY120" s="124">
        <v>2013</v>
      </c>
    </row>
    <row r="121" spans="2:51">
      <c r="B121" s="124">
        <v>2014</v>
      </c>
      <c r="C121" s="100">
        <v>55</v>
      </c>
      <c r="D121" s="100">
        <v>0.4713562</v>
      </c>
      <c r="E121" s="100">
        <v>0.44529879999999999</v>
      </c>
      <c r="F121" s="100">
        <v>0.44529879999999999</v>
      </c>
      <c r="G121" s="100">
        <v>0.53293520000000005</v>
      </c>
      <c r="H121" s="100">
        <v>0.27984870000000001</v>
      </c>
      <c r="I121" s="100">
        <v>0.2308374</v>
      </c>
      <c r="J121" s="100">
        <v>75</v>
      </c>
      <c r="K121" s="100">
        <v>77</v>
      </c>
      <c r="L121" s="100">
        <v>13.095238</v>
      </c>
      <c r="M121" s="100">
        <v>7.0205900000000002E-2</v>
      </c>
      <c r="N121" s="100">
        <v>252</v>
      </c>
      <c r="O121" s="100">
        <v>2.2870600000000001E-2</v>
      </c>
      <c r="P121" s="100">
        <v>4.6050300000000002E-2</v>
      </c>
      <c r="R121" s="124">
        <v>2014</v>
      </c>
      <c r="S121" s="100">
        <v>156</v>
      </c>
      <c r="T121" s="100">
        <v>1.3229043</v>
      </c>
      <c r="U121" s="100">
        <v>0.98521099999999995</v>
      </c>
      <c r="V121" s="100">
        <v>0.98521099999999995</v>
      </c>
      <c r="W121" s="100">
        <v>1.1817388</v>
      </c>
      <c r="X121" s="100">
        <v>0.58101510000000001</v>
      </c>
      <c r="Y121" s="100">
        <v>0.45842050000000001</v>
      </c>
      <c r="Z121" s="100">
        <v>80.076922999999994</v>
      </c>
      <c r="AA121" s="100">
        <v>82</v>
      </c>
      <c r="AB121" s="100">
        <v>19.141103999999999</v>
      </c>
      <c r="AC121" s="100">
        <v>0.2073393</v>
      </c>
      <c r="AD121" s="100">
        <v>345</v>
      </c>
      <c r="AE121" s="100">
        <v>3.1575100000000002E-2</v>
      </c>
      <c r="AF121" s="100">
        <v>0.10353859999999999</v>
      </c>
      <c r="AH121" s="124">
        <v>2014</v>
      </c>
      <c r="AI121" s="100">
        <v>211</v>
      </c>
      <c r="AJ121" s="100">
        <v>0.89937659999999997</v>
      </c>
      <c r="AK121" s="100">
        <v>0.75220180000000003</v>
      </c>
      <c r="AL121" s="100">
        <v>0.75220180000000003</v>
      </c>
      <c r="AM121" s="100">
        <v>0.90484500000000001</v>
      </c>
      <c r="AN121" s="100">
        <v>0.44858680000000001</v>
      </c>
      <c r="AO121" s="100">
        <v>0.35799399999999998</v>
      </c>
      <c r="AP121" s="100">
        <v>78.753555000000006</v>
      </c>
      <c r="AQ121" s="100">
        <v>80</v>
      </c>
      <c r="AR121" s="100">
        <v>17.08502</v>
      </c>
      <c r="AS121" s="100">
        <v>0.1373877</v>
      </c>
      <c r="AT121" s="100">
        <v>597</v>
      </c>
      <c r="AU121" s="100">
        <v>2.7204599999999999E-2</v>
      </c>
      <c r="AV121" s="100">
        <v>6.7807199999999998E-2</v>
      </c>
      <c r="AW121" s="100">
        <v>0.45198319999999997</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0</v>
      </c>
      <c r="D86" s="100">
        <v>0</v>
      </c>
      <c r="E86" s="100">
        <v>0</v>
      </c>
      <c r="F86" s="100">
        <v>0</v>
      </c>
      <c r="G86" s="100">
        <v>0</v>
      </c>
      <c r="H86" s="100">
        <v>0</v>
      </c>
      <c r="I86" s="100">
        <v>0</v>
      </c>
      <c r="J86" s="100">
        <v>0</v>
      </c>
      <c r="K86" s="100">
        <v>0</v>
      </c>
      <c r="L86" s="100">
        <v>0</v>
      </c>
      <c r="M86" s="100">
        <v>1</v>
      </c>
      <c r="N86" s="100">
        <v>8</v>
      </c>
      <c r="O86" s="100">
        <v>6</v>
      </c>
      <c r="P86" s="100">
        <v>15</v>
      </c>
      <c r="Q86" s="100">
        <v>10</v>
      </c>
      <c r="R86" s="100">
        <v>14</v>
      </c>
      <c r="S86" s="100">
        <v>4</v>
      </c>
      <c r="T86" s="100">
        <v>4</v>
      </c>
      <c r="U86" s="100">
        <v>0</v>
      </c>
      <c r="V86" s="100">
        <v>62</v>
      </c>
      <c r="W86" s="128"/>
      <c r="X86" s="123">
        <v>1979</v>
      </c>
      <c r="Y86" s="100">
        <v>0</v>
      </c>
      <c r="Z86" s="100">
        <v>0</v>
      </c>
      <c r="AA86" s="100">
        <v>0</v>
      </c>
      <c r="AB86" s="100">
        <v>0</v>
      </c>
      <c r="AC86" s="100">
        <v>0</v>
      </c>
      <c r="AD86" s="100">
        <v>0</v>
      </c>
      <c r="AE86" s="100">
        <v>0</v>
      </c>
      <c r="AF86" s="100">
        <v>0</v>
      </c>
      <c r="AG86" s="100">
        <v>1</v>
      </c>
      <c r="AH86" s="100">
        <v>3</v>
      </c>
      <c r="AI86" s="100">
        <v>2</v>
      </c>
      <c r="AJ86" s="100">
        <v>5</v>
      </c>
      <c r="AK86" s="100">
        <v>12</v>
      </c>
      <c r="AL86" s="100">
        <v>13</v>
      </c>
      <c r="AM86" s="100">
        <v>19</v>
      </c>
      <c r="AN86" s="100">
        <v>26</v>
      </c>
      <c r="AO86" s="100">
        <v>17</v>
      </c>
      <c r="AP86" s="100">
        <v>18</v>
      </c>
      <c r="AQ86" s="100">
        <v>0</v>
      </c>
      <c r="AR86" s="100">
        <v>116</v>
      </c>
      <c r="AS86" s="128"/>
      <c r="AT86" s="123">
        <v>1979</v>
      </c>
      <c r="AU86" s="100">
        <v>0</v>
      </c>
      <c r="AV86" s="100">
        <v>0</v>
      </c>
      <c r="AW86" s="100">
        <v>0</v>
      </c>
      <c r="AX86" s="100">
        <v>0</v>
      </c>
      <c r="AY86" s="100">
        <v>0</v>
      </c>
      <c r="AZ86" s="100">
        <v>0</v>
      </c>
      <c r="BA86" s="100">
        <v>0</v>
      </c>
      <c r="BB86" s="100">
        <v>0</v>
      </c>
      <c r="BC86" s="100">
        <v>1</v>
      </c>
      <c r="BD86" s="100">
        <v>3</v>
      </c>
      <c r="BE86" s="100">
        <v>3</v>
      </c>
      <c r="BF86" s="100">
        <v>13</v>
      </c>
      <c r="BG86" s="100">
        <v>18</v>
      </c>
      <c r="BH86" s="100">
        <v>28</v>
      </c>
      <c r="BI86" s="100">
        <v>29</v>
      </c>
      <c r="BJ86" s="100">
        <v>40</v>
      </c>
      <c r="BK86" s="100">
        <v>21</v>
      </c>
      <c r="BL86" s="100">
        <v>22</v>
      </c>
      <c r="BM86" s="100">
        <v>0</v>
      </c>
      <c r="BN86" s="100">
        <v>178</v>
      </c>
      <c r="BP86" s="123">
        <v>1979</v>
      </c>
    </row>
    <row r="87" spans="2:68">
      <c r="B87" s="123">
        <v>1980</v>
      </c>
      <c r="C87" s="100">
        <v>0</v>
      </c>
      <c r="D87" s="100">
        <v>0</v>
      </c>
      <c r="E87" s="100">
        <v>0</v>
      </c>
      <c r="F87" s="100">
        <v>0</v>
      </c>
      <c r="G87" s="100">
        <v>0</v>
      </c>
      <c r="H87" s="100">
        <v>0</v>
      </c>
      <c r="I87" s="100">
        <v>0</v>
      </c>
      <c r="J87" s="100">
        <v>0</v>
      </c>
      <c r="K87" s="100">
        <v>1</v>
      </c>
      <c r="L87" s="100">
        <v>0</v>
      </c>
      <c r="M87" s="100">
        <v>4</v>
      </c>
      <c r="N87" s="100">
        <v>2</v>
      </c>
      <c r="O87" s="100">
        <v>3</v>
      </c>
      <c r="P87" s="100">
        <v>9</v>
      </c>
      <c r="Q87" s="100">
        <v>13</v>
      </c>
      <c r="R87" s="100">
        <v>7</v>
      </c>
      <c r="S87" s="100">
        <v>3</v>
      </c>
      <c r="T87" s="100">
        <v>5</v>
      </c>
      <c r="U87" s="100">
        <v>0</v>
      </c>
      <c r="V87" s="100">
        <v>47</v>
      </c>
      <c r="W87" s="128"/>
      <c r="X87" s="123">
        <v>1980</v>
      </c>
      <c r="Y87" s="100">
        <v>0</v>
      </c>
      <c r="Z87" s="100">
        <v>0</v>
      </c>
      <c r="AA87" s="100">
        <v>0</v>
      </c>
      <c r="AB87" s="100">
        <v>0</v>
      </c>
      <c r="AC87" s="100">
        <v>0</v>
      </c>
      <c r="AD87" s="100">
        <v>0</v>
      </c>
      <c r="AE87" s="100">
        <v>0</v>
      </c>
      <c r="AF87" s="100">
        <v>1</v>
      </c>
      <c r="AG87" s="100">
        <v>0</v>
      </c>
      <c r="AH87" s="100">
        <v>2</v>
      </c>
      <c r="AI87" s="100">
        <v>3</v>
      </c>
      <c r="AJ87" s="100">
        <v>6</v>
      </c>
      <c r="AK87" s="100">
        <v>9</v>
      </c>
      <c r="AL87" s="100">
        <v>19</v>
      </c>
      <c r="AM87" s="100">
        <v>24</v>
      </c>
      <c r="AN87" s="100">
        <v>22</v>
      </c>
      <c r="AO87" s="100">
        <v>13</v>
      </c>
      <c r="AP87" s="100">
        <v>17</v>
      </c>
      <c r="AQ87" s="100">
        <v>0</v>
      </c>
      <c r="AR87" s="100">
        <v>116</v>
      </c>
      <c r="AS87" s="128"/>
      <c r="AT87" s="123">
        <v>1980</v>
      </c>
      <c r="AU87" s="100">
        <v>0</v>
      </c>
      <c r="AV87" s="100">
        <v>0</v>
      </c>
      <c r="AW87" s="100">
        <v>0</v>
      </c>
      <c r="AX87" s="100">
        <v>0</v>
      </c>
      <c r="AY87" s="100">
        <v>0</v>
      </c>
      <c r="AZ87" s="100">
        <v>0</v>
      </c>
      <c r="BA87" s="100">
        <v>0</v>
      </c>
      <c r="BB87" s="100">
        <v>1</v>
      </c>
      <c r="BC87" s="100">
        <v>1</v>
      </c>
      <c r="BD87" s="100">
        <v>2</v>
      </c>
      <c r="BE87" s="100">
        <v>7</v>
      </c>
      <c r="BF87" s="100">
        <v>8</v>
      </c>
      <c r="BG87" s="100">
        <v>12</v>
      </c>
      <c r="BH87" s="100">
        <v>28</v>
      </c>
      <c r="BI87" s="100">
        <v>37</v>
      </c>
      <c r="BJ87" s="100">
        <v>29</v>
      </c>
      <c r="BK87" s="100">
        <v>16</v>
      </c>
      <c r="BL87" s="100">
        <v>22</v>
      </c>
      <c r="BM87" s="100">
        <v>0</v>
      </c>
      <c r="BN87" s="100">
        <v>163</v>
      </c>
      <c r="BP87" s="123">
        <v>1980</v>
      </c>
    </row>
    <row r="88" spans="2:68">
      <c r="B88" s="123">
        <v>1981</v>
      </c>
      <c r="C88" s="100">
        <v>0</v>
      </c>
      <c r="D88" s="100">
        <v>0</v>
      </c>
      <c r="E88" s="100">
        <v>0</v>
      </c>
      <c r="F88" s="100">
        <v>0</v>
      </c>
      <c r="G88" s="100">
        <v>0</v>
      </c>
      <c r="H88" s="100">
        <v>1</v>
      </c>
      <c r="I88" s="100">
        <v>0</v>
      </c>
      <c r="J88" s="100">
        <v>0</v>
      </c>
      <c r="K88" s="100">
        <v>0</v>
      </c>
      <c r="L88" s="100">
        <v>1</v>
      </c>
      <c r="M88" s="100">
        <v>1</v>
      </c>
      <c r="N88" s="100">
        <v>2</v>
      </c>
      <c r="O88" s="100">
        <v>4</v>
      </c>
      <c r="P88" s="100">
        <v>10</v>
      </c>
      <c r="Q88" s="100">
        <v>16</v>
      </c>
      <c r="R88" s="100">
        <v>14</v>
      </c>
      <c r="S88" s="100">
        <v>2</v>
      </c>
      <c r="T88" s="100">
        <v>3</v>
      </c>
      <c r="U88" s="100">
        <v>0</v>
      </c>
      <c r="V88" s="100">
        <v>54</v>
      </c>
      <c r="W88" s="128"/>
      <c r="X88" s="123">
        <v>1981</v>
      </c>
      <c r="Y88" s="100">
        <v>0</v>
      </c>
      <c r="Z88" s="100">
        <v>0</v>
      </c>
      <c r="AA88" s="100">
        <v>0</v>
      </c>
      <c r="AB88" s="100">
        <v>0</v>
      </c>
      <c r="AC88" s="100">
        <v>0</v>
      </c>
      <c r="AD88" s="100">
        <v>0</v>
      </c>
      <c r="AE88" s="100">
        <v>1</v>
      </c>
      <c r="AF88" s="100">
        <v>0</v>
      </c>
      <c r="AG88" s="100">
        <v>0</v>
      </c>
      <c r="AH88" s="100">
        <v>1</v>
      </c>
      <c r="AI88" s="100">
        <v>7</v>
      </c>
      <c r="AJ88" s="100">
        <v>5</v>
      </c>
      <c r="AK88" s="100">
        <v>10</v>
      </c>
      <c r="AL88" s="100">
        <v>19</v>
      </c>
      <c r="AM88" s="100">
        <v>21</v>
      </c>
      <c r="AN88" s="100">
        <v>22</v>
      </c>
      <c r="AO88" s="100">
        <v>22</v>
      </c>
      <c r="AP88" s="100">
        <v>16</v>
      </c>
      <c r="AQ88" s="100">
        <v>0</v>
      </c>
      <c r="AR88" s="100">
        <v>124</v>
      </c>
      <c r="AS88" s="128"/>
      <c r="AT88" s="123">
        <v>1981</v>
      </c>
      <c r="AU88" s="100">
        <v>0</v>
      </c>
      <c r="AV88" s="100">
        <v>0</v>
      </c>
      <c r="AW88" s="100">
        <v>0</v>
      </c>
      <c r="AX88" s="100">
        <v>0</v>
      </c>
      <c r="AY88" s="100">
        <v>0</v>
      </c>
      <c r="AZ88" s="100">
        <v>1</v>
      </c>
      <c r="BA88" s="100">
        <v>1</v>
      </c>
      <c r="BB88" s="100">
        <v>0</v>
      </c>
      <c r="BC88" s="100">
        <v>0</v>
      </c>
      <c r="BD88" s="100">
        <v>2</v>
      </c>
      <c r="BE88" s="100">
        <v>8</v>
      </c>
      <c r="BF88" s="100">
        <v>7</v>
      </c>
      <c r="BG88" s="100">
        <v>14</v>
      </c>
      <c r="BH88" s="100">
        <v>29</v>
      </c>
      <c r="BI88" s="100">
        <v>37</v>
      </c>
      <c r="BJ88" s="100">
        <v>36</v>
      </c>
      <c r="BK88" s="100">
        <v>24</v>
      </c>
      <c r="BL88" s="100">
        <v>19</v>
      </c>
      <c r="BM88" s="100">
        <v>0</v>
      </c>
      <c r="BN88" s="100">
        <v>178</v>
      </c>
      <c r="BP88" s="123">
        <v>1981</v>
      </c>
    </row>
    <row r="89" spans="2:68">
      <c r="B89" s="123">
        <v>1982</v>
      </c>
      <c r="C89" s="100">
        <v>0</v>
      </c>
      <c r="D89" s="100">
        <v>0</v>
      </c>
      <c r="E89" s="100">
        <v>0</v>
      </c>
      <c r="F89" s="100">
        <v>0</v>
      </c>
      <c r="G89" s="100">
        <v>0</v>
      </c>
      <c r="H89" s="100">
        <v>0</v>
      </c>
      <c r="I89" s="100">
        <v>0</v>
      </c>
      <c r="J89" s="100">
        <v>0</v>
      </c>
      <c r="K89" s="100">
        <v>0</v>
      </c>
      <c r="L89" s="100">
        <v>1</v>
      </c>
      <c r="M89" s="100">
        <v>3</v>
      </c>
      <c r="N89" s="100">
        <v>5</v>
      </c>
      <c r="O89" s="100">
        <v>5</v>
      </c>
      <c r="P89" s="100">
        <v>14</v>
      </c>
      <c r="Q89" s="100">
        <v>19</v>
      </c>
      <c r="R89" s="100">
        <v>12</v>
      </c>
      <c r="S89" s="100">
        <v>4</v>
      </c>
      <c r="T89" s="100">
        <v>3</v>
      </c>
      <c r="U89" s="100">
        <v>0</v>
      </c>
      <c r="V89" s="100">
        <v>66</v>
      </c>
      <c r="W89" s="128"/>
      <c r="X89" s="123">
        <v>1982</v>
      </c>
      <c r="Y89" s="100">
        <v>0</v>
      </c>
      <c r="Z89" s="100">
        <v>0</v>
      </c>
      <c r="AA89" s="100">
        <v>0</v>
      </c>
      <c r="AB89" s="100">
        <v>0</v>
      </c>
      <c r="AC89" s="100">
        <v>0</v>
      </c>
      <c r="AD89" s="100">
        <v>0</v>
      </c>
      <c r="AE89" s="100">
        <v>0</v>
      </c>
      <c r="AF89" s="100">
        <v>0</v>
      </c>
      <c r="AG89" s="100">
        <v>0</v>
      </c>
      <c r="AH89" s="100">
        <v>1</v>
      </c>
      <c r="AI89" s="100">
        <v>2</v>
      </c>
      <c r="AJ89" s="100">
        <v>7</v>
      </c>
      <c r="AK89" s="100">
        <v>13</v>
      </c>
      <c r="AL89" s="100">
        <v>25</v>
      </c>
      <c r="AM89" s="100">
        <v>21</v>
      </c>
      <c r="AN89" s="100">
        <v>25</v>
      </c>
      <c r="AO89" s="100">
        <v>27</v>
      </c>
      <c r="AP89" s="100">
        <v>13</v>
      </c>
      <c r="AQ89" s="100">
        <v>0</v>
      </c>
      <c r="AR89" s="100">
        <v>134</v>
      </c>
      <c r="AS89" s="128"/>
      <c r="AT89" s="123">
        <v>1982</v>
      </c>
      <c r="AU89" s="100">
        <v>0</v>
      </c>
      <c r="AV89" s="100">
        <v>0</v>
      </c>
      <c r="AW89" s="100">
        <v>0</v>
      </c>
      <c r="AX89" s="100">
        <v>0</v>
      </c>
      <c r="AY89" s="100">
        <v>0</v>
      </c>
      <c r="AZ89" s="100">
        <v>0</v>
      </c>
      <c r="BA89" s="100">
        <v>0</v>
      </c>
      <c r="BB89" s="100">
        <v>0</v>
      </c>
      <c r="BC89" s="100">
        <v>0</v>
      </c>
      <c r="BD89" s="100">
        <v>2</v>
      </c>
      <c r="BE89" s="100">
        <v>5</v>
      </c>
      <c r="BF89" s="100">
        <v>12</v>
      </c>
      <c r="BG89" s="100">
        <v>18</v>
      </c>
      <c r="BH89" s="100">
        <v>39</v>
      </c>
      <c r="BI89" s="100">
        <v>40</v>
      </c>
      <c r="BJ89" s="100">
        <v>37</v>
      </c>
      <c r="BK89" s="100">
        <v>31</v>
      </c>
      <c r="BL89" s="100">
        <v>16</v>
      </c>
      <c r="BM89" s="100">
        <v>0</v>
      </c>
      <c r="BN89" s="100">
        <v>200</v>
      </c>
      <c r="BP89" s="123">
        <v>1982</v>
      </c>
    </row>
    <row r="90" spans="2:68">
      <c r="B90" s="123">
        <v>1983</v>
      </c>
      <c r="C90" s="100">
        <v>0</v>
      </c>
      <c r="D90" s="100">
        <v>0</v>
      </c>
      <c r="E90" s="100">
        <v>0</v>
      </c>
      <c r="F90" s="100">
        <v>0</v>
      </c>
      <c r="G90" s="100">
        <v>0</v>
      </c>
      <c r="H90" s="100">
        <v>0</v>
      </c>
      <c r="I90" s="100">
        <v>0</v>
      </c>
      <c r="J90" s="100">
        <v>0</v>
      </c>
      <c r="K90" s="100">
        <v>0</v>
      </c>
      <c r="L90" s="100">
        <v>0</v>
      </c>
      <c r="M90" s="100">
        <v>0</v>
      </c>
      <c r="N90" s="100">
        <v>4</v>
      </c>
      <c r="O90" s="100">
        <v>3</v>
      </c>
      <c r="P90" s="100">
        <v>11</v>
      </c>
      <c r="Q90" s="100">
        <v>10</v>
      </c>
      <c r="R90" s="100">
        <v>12</v>
      </c>
      <c r="S90" s="100">
        <v>9</v>
      </c>
      <c r="T90" s="100">
        <v>3</v>
      </c>
      <c r="U90" s="100">
        <v>0</v>
      </c>
      <c r="V90" s="100">
        <v>52</v>
      </c>
      <c r="W90" s="128"/>
      <c r="X90" s="123">
        <v>1983</v>
      </c>
      <c r="Y90" s="100">
        <v>0</v>
      </c>
      <c r="Z90" s="100">
        <v>0</v>
      </c>
      <c r="AA90" s="100">
        <v>0</v>
      </c>
      <c r="AB90" s="100">
        <v>0</v>
      </c>
      <c r="AC90" s="100">
        <v>0</v>
      </c>
      <c r="AD90" s="100">
        <v>0</v>
      </c>
      <c r="AE90" s="100">
        <v>1</v>
      </c>
      <c r="AF90" s="100">
        <v>0</v>
      </c>
      <c r="AG90" s="100">
        <v>0</v>
      </c>
      <c r="AH90" s="100">
        <v>0</v>
      </c>
      <c r="AI90" s="100">
        <v>4</v>
      </c>
      <c r="AJ90" s="100">
        <v>4</v>
      </c>
      <c r="AK90" s="100">
        <v>5</v>
      </c>
      <c r="AL90" s="100">
        <v>14</v>
      </c>
      <c r="AM90" s="100">
        <v>21</v>
      </c>
      <c r="AN90" s="100">
        <v>37</v>
      </c>
      <c r="AO90" s="100">
        <v>22</v>
      </c>
      <c r="AP90" s="100">
        <v>17</v>
      </c>
      <c r="AQ90" s="100">
        <v>0</v>
      </c>
      <c r="AR90" s="100">
        <v>125</v>
      </c>
      <c r="AS90" s="128"/>
      <c r="AT90" s="123">
        <v>1983</v>
      </c>
      <c r="AU90" s="100">
        <v>0</v>
      </c>
      <c r="AV90" s="100">
        <v>0</v>
      </c>
      <c r="AW90" s="100">
        <v>0</v>
      </c>
      <c r="AX90" s="100">
        <v>0</v>
      </c>
      <c r="AY90" s="100">
        <v>0</v>
      </c>
      <c r="AZ90" s="100">
        <v>0</v>
      </c>
      <c r="BA90" s="100">
        <v>1</v>
      </c>
      <c r="BB90" s="100">
        <v>0</v>
      </c>
      <c r="BC90" s="100">
        <v>0</v>
      </c>
      <c r="BD90" s="100">
        <v>0</v>
      </c>
      <c r="BE90" s="100">
        <v>4</v>
      </c>
      <c r="BF90" s="100">
        <v>8</v>
      </c>
      <c r="BG90" s="100">
        <v>8</v>
      </c>
      <c r="BH90" s="100">
        <v>25</v>
      </c>
      <c r="BI90" s="100">
        <v>31</v>
      </c>
      <c r="BJ90" s="100">
        <v>49</v>
      </c>
      <c r="BK90" s="100">
        <v>31</v>
      </c>
      <c r="BL90" s="100">
        <v>20</v>
      </c>
      <c r="BM90" s="100">
        <v>0</v>
      </c>
      <c r="BN90" s="100">
        <v>177</v>
      </c>
      <c r="BP90" s="123">
        <v>1983</v>
      </c>
    </row>
    <row r="91" spans="2:68">
      <c r="B91" s="123">
        <v>1984</v>
      </c>
      <c r="C91" s="100">
        <v>0</v>
      </c>
      <c r="D91" s="100">
        <v>0</v>
      </c>
      <c r="E91" s="100">
        <v>0</v>
      </c>
      <c r="F91" s="100">
        <v>0</v>
      </c>
      <c r="G91" s="100">
        <v>0</v>
      </c>
      <c r="H91" s="100">
        <v>0</v>
      </c>
      <c r="I91" s="100">
        <v>0</v>
      </c>
      <c r="J91" s="100">
        <v>0</v>
      </c>
      <c r="K91" s="100">
        <v>0</v>
      </c>
      <c r="L91" s="100">
        <v>1</v>
      </c>
      <c r="M91" s="100">
        <v>0</v>
      </c>
      <c r="N91" s="100">
        <v>5</v>
      </c>
      <c r="O91" s="100">
        <v>8</v>
      </c>
      <c r="P91" s="100">
        <v>12</v>
      </c>
      <c r="Q91" s="100">
        <v>10</v>
      </c>
      <c r="R91" s="100">
        <v>10</v>
      </c>
      <c r="S91" s="100">
        <v>6</v>
      </c>
      <c r="T91" s="100">
        <v>5</v>
      </c>
      <c r="U91" s="100">
        <v>0</v>
      </c>
      <c r="V91" s="100">
        <v>57</v>
      </c>
      <c r="W91" s="128"/>
      <c r="X91" s="123">
        <v>1984</v>
      </c>
      <c r="Y91" s="100">
        <v>0</v>
      </c>
      <c r="Z91" s="100">
        <v>0</v>
      </c>
      <c r="AA91" s="100">
        <v>0</v>
      </c>
      <c r="AB91" s="100">
        <v>0</v>
      </c>
      <c r="AC91" s="100">
        <v>0</v>
      </c>
      <c r="AD91" s="100">
        <v>0</v>
      </c>
      <c r="AE91" s="100">
        <v>0</v>
      </c>
      <c r="AF91" s="100">
        <v>0</v>
      </c>
      <c r="AG91" s="100">
        <v>0</v>
      </c>
      <c r="AH91" s="100">
        <v>2</v>
      </c>
      <c r="AI91" s="100">
        <v>5</v>
      </c>
      <c r="AJ91" s="100">
        <v>12</v>
      </c>
      <c r="AK91" s="100">
        <v>16</v>
      </c>
      <c r="AL91" s="100">
        <v>21</v>
      </c>
      <c r="AM91" s="100">
        <v>17</v>
      </c>
      <c r="AN91" s="100">
        <v>28</v>
      </c>
      <c r="AO91" s="100">
        <v>23</v>
      </c>
      <c r="AP91" s="100">
        <v>19</v>
      </c>
      <c r="AQ91" s="100">
        <v>0</v>
      </c>
      <c r="AR91" s="100">
        <v>143</v>
      </c>
      <c r="AS91" s="128"/>
      <c r="AT91" s="123">
        <v>1984</v>
      </c>
      <c r="AU91" s="100">
        <v>0</v>
      </c>
      <c r="AV91" s="100">
        <v>0</v>
      </c>
      <c r="AW91" s="100">
        <v>0</v>
      </c>
      <c r="AX91" s="100">
        <v>0</v>
      </c>
      <c r="AY91" s="100">
        <v>0</v>
      </c>
      <c r="AZ91" s="100">
        <v>0</v>
      </c>
      <c r="BA91" s="100">
        <v>0</v>
      </c>
      <c r="BB91" s="100">
        <v>0</v>
      </c>
      <c r="BC91" s="100">
        <v>0</v>
      </c>
      <c r="BD91" s="100">
        <v>3</v>
      </c>
      <c r="BE91" s="100">
        <v>5</v>
      </c>
      <c r="BF91" s="100">
        <v>17</v>
      </c>
      <c r="BG91" s="100">
        <v>24</v>
      </c>
      <c r="BH91" s="100">
        <v>33</v>
      </c>
      <c r="BI91" s="100">
        <v>27</v>
      </c>
      <c r="BJ91" s="100">
        <v>38</v>
      </c>
      <c r="BK91" s="100">
        <v>29</v>
      </c>
      <c r="BL91" s="100">
        <v>24</v>
      </c>
      <c r="BM91" s="100">
        <v>0</v>
      </c>
      <c r="BN91" s="100">
        <v>200</v>
      </c>
      <c r="BP91" s="123">
        <v>1984</v>
      </c>
    </row>
    <row r="92" spans="2:68">
      <c r="B92" s="123">
        <v>1985</v>
      </c>
      <c r="C92" s="100">
        <v>0</v>
      </c>
      <c r="D92" s="100">
        <v>0</v>
      </c>
      <c r="E92" s="100">
        <v>0</v>
      </c>
      <c r="F92" s="100">
        <v>0</v>
      </c>
      <c r="G92" s="100">
        <v>0</v>
      </c>
      <c r="H92" s="100">
        <v>0</v>
      </c>
      <c r="I92" s="100">
        <v>0</v>
      </c>
      <c r="J92" s="100">
        <v>0</v>
      </c>
      <c r="K92" s="100">
        <v>0</v>
      </c>
      <c r="L92" s="100">
        <v>0</v>
      </c>
      <c r="M92" s="100">
        <v>4</v>
      </c>
      <c r="N92" s="100">
        <v>2</v>
      </c>
      <c r="O92" s="100">
        <v>7</v>
      </c>
      <c r="P92" s="100">
        <v>8</v>
      </c>
      <c r="Q92" s="100">
        <v>23</v>
      </c>
      <c r="R92" s="100">
        <v>11</v>
      </c>
      <c r="S92" s="100">
        <v>8</v>
      </c>
      <c r="T92" s="100">
        <v>1</v>
      </c>
      <c r="U92" s="100">
        <v>0</v>
      </c>
      <c r="V92" s="100">
        <v>64</v>
      </c>
      <c r="W92" s="128"/>
      <c r="X92" s="123">
        <v>1985</v>
      </c>
      <c r="Y92" s="100">
        <v>0</v>
      </c>
      <c r="Z92" s="100">
        <v>0</v>
      </c>
      <c r="AA92" s="100">
        <v>0</v>
      </c>
      <c r="AB92" s="100">
        <v>0</v>
      </c>
      <c r="AC92" s="100">
        <v>0</v>
      </c>
      <c r="AD92" s="100">
        <v>0</v>
      </c>
      <c r="AE92" s="100">
        <v>0</v>
      </c>
      <c r="AF92" s="100">
        <v>0</v>
      </c>
      <c r="AG92" s="100">
        <v>2</v>
      </c>
      <c r="AH92" s="100">
        <v>1</v>
      </c>
      <c r="AI92" s="100">
        <v>2</v>
      </c>
      <c r="AJ92" s="100">
        <v>4</v>
      </c>
      <c r="AK92" s="100">
        <v>9</v>
      </c>
      <c r="AL92" s="100">
        <v>17</v>
      </c>
      <c r="AM92" s="100">
        <v>22</v>
      </c>
      <c r="AN92" s="100">
        <v>36</v>
      </c>
      <c r="AO92" s="100">
        <v>20</v>
      </c>
      <c r="AP92" s="100">
        <v>16</v>
      </c>
      <c r="AQ92" s="100">
        <v>0</v>
      </c>
      <c r="AR92" s="100">
        <v>129</v>
      </c>
      <c r="AS92" s="128"/>
      <c r="AT92" s="123">
        <v>1985</v>
      </c>
      <c r="AU92" s="100">
        <v>0</v>
      </c>
      <c r="AV92" s="100">
        <v>0</v>
      </c>
      <c r="AW92" s="100">
        <v>0</v>
      </c>
      <c r="AX92" s="100">
        <v>0</v>
      </c>
      <c r="AY92" s="100">
        <v>0</v>
      </c>
      <c r="AZ92" s="100">
        <v>0</v>
      </c>
      <c r="BA92" s="100">
        <v>0</v>
      </c>
      <c r="BB92" s="100">
        <v>0</v>
      </c>
      <c r="BC92" s="100">
        <v>2</v>
      </c>
      <c r="BD92" s="100">
        <v>1</v>
      </c>
      <c r="BE92" s="100">
        <v>6</v>
      </c>
      <c r="BF92" s="100">
        <v>6</v>
      </c>
      <c r="BG92" s="100">
        <v>16</v>
      </c>
      <c r="BH92" s="100">
        <v>25</v>
      </c>
      <c r="BI92" s="100">
        <v>45</v>
      </c>
      <c r="BJ92" s="100">
        <v>47</v>
      </c>
      <c r="BK92" s="100">
        <v>28</v>
      </c>
      <c r="BL92" s="100">
        <v>17</v>
      </c>
      <c r="BM92" s="100">
        <v>0</v>
      </c>
      <c r="BN92" s="100">
        <v>193</v>
      </c>
      <c r="BP92" s="123">
        <v>1985</v>
      </c>
    </row>
    <row r="93" spans="2:68">
      <c r="B93" s="123">
        <v>1986</v>
      </c>
      <c r="C93" s="100">
        <v>0</v>
      </c>
      <c r="D93" s="100">
        <v>0</v>
      </c>
      <c r="E93" s="100">
        <v>0</v>
      </c>
      <c r="F93" s="100">
        <v>0</v>
      </c>
      <c r="G93" s="100">
        <v>0</v>
      </c>
      <c r="H93" s="100">
        <v>0</v>
      </c>
      <c r="I93" s="100">
        <v>0</v>
      </c>
      <c r="J93" s="100">
        <v>0</v>
      </c>
      <c r="K93" s="100">
        <v>0</v>
      </c>
      <c r="L93" s="100">
        <v>0</v>
      </c>
      <c r="M93" s="100">
        <v>3</v>
      </c>
      <c r="N93" s="100">
        <v>3</v>
      </c>
      <c r="O93" s="100">
        <v>9</v>
      </c>
      <c r="P93" s="100">
        <v>10</v>
      </c>
      <c r="Q93" s="100">
        <v>7</v>
      </c>
      <c r="R93" s="100">
        <v>12</v>
      </c>
      <c r="S93" s="100">
        <v>5</v>
      </c>
      <c r="T93" s="100">
        <v>3</v>
      </c>
      <c r="U93" s="100">
        <v>0</v>
      </c>
      <c r="V93" s="100">
        <v>52</v>
      </c>
      <c r="W93" s="128"/>
      <c r="X93" s="123">
        <v>1986</v>
      </c>
      <c r="Y93" s="100">
        <v>0</v>
      </c>
      <c r="Z93" s="100">
        <v>0</v>
      </c>
      <c r="AA93" s="100">
        <v>0</v>
      </c>
      <c r="AB93" s="100">
        <v>0</v>
      </c>
      <c r="AC93" s="100">
        <v>0</v>
      </c>
      <c r="AD93" s="100">
        <v>0</v>
      </c>
      <c r="AE93" s="100">
        <v>0</v>
      </c>
      <c r="AF93" s="100">
        <v>0</v>
      </c>
      <c r="AG93" s="100">
        <v>0</v>
      </c>
      <c r="AH93" s="100">
        <v>0</v>
      </c>
      <c r="AI93" s="100">
        <v>4</v>
      </c>
      <c r="AJ93" s="100">
        <v>7</v>
      </c>
      <c r="AK93" s="100">
        <v>11</v>
      </c>
      <c r="AL93" s="100">
        <v>15</v>
      </c>
      <c r="AM93" s="100">
        <v>28</v>
      </c>
      <c r="AN93" s="100">
        <v>24</v>
      </c>
      <c r="AO93" s="100">
        <v>30</v>
      </c>
      <c r="AP93" s="100">
        <v>19</v>
      </c>
      <c r="AQ93" s="100">
        <v>0</v>
      </c>
      <c r="AR93" s="100">
        <v>138</v>
      </c>
      <c r="AS93" s="128"/>
      <c r="AT93" s="123">
        <v>1986</v>
      </c>
      <c r="AU93" s="100">
        <v>0</v>
      </c>
      <c r="AV93" s="100">
        <v>0</v>
      </c>
      <c r="AW93" s="100">
        <v>0</v>
      </c>
      <c r="AX93" s="100">
        <v>0</v>
      </c>
      <c r="AY93" s="100">
        <v>0</v>
      </c>
      <c r="AZ93" s="100">
        <v>0</v>
      </c>
      <c r="BA93" s="100">
        <v>0</v>
      </c>
      <c r="BB93" s="100">
        <v>0</v>
      </c>
      <c r="BC93" s="100">
        <v>0</v>
      </c>
      <c r="BD93" s="100">
        <v>0</v>
      </c>
      <c r="BE93" s="100">
        <v>7</v>
      </c>
      <c r="BF93" s="100">
        <v>10</v>
      </c>
      <c r="BG93" s="100">
        <v>20</v>
      </c>
      <c r="BH93" s="100">
        <v>25</v>
      </c>
      <c r="BI93" s="100">
        <v>35</v>
      </c>
      <c r="BJ93" s="100">
        <v>36</v>
      </c>
      <c r="BK93" s="100">
        <v>35</v>
      </c>
      <c r="BL93" s="100">
        <v>22</v>
      </c>
      <c r="BM93" s="100">
        <v>0</v>
      </c>
      <c r="BN93" s="100">
        <v>190</v>
      </c>
      <c r="BP93" s="123">
        <v>1986</v>
      </c>
    </row>
    <row r="94" spans="2:68">
      <c r="B94" s="123">
        <v>1987</v>
      </c>
      <c r="C94" s="100">
        <v>0</v>
      </c>
      <c r="D94" s="100">
        <v>0</v>
      </c>
      <c r="E94" s="100">
        <v>0</v>
      </c>
      <c r="F94" s="100">
        <v>0</v>
      </c>
      <c r="G94" s="100">
        <v>0</v>
      </c>
      <c r="H94" s="100">
        <v>0</v>
      </c>
      <c r="I94" s="100">
        <v>0</v>
      </c>
      <c r="J94" s="100">
        <v>0</v>
      </c>
      <c r="K94" s="100">
        <v>0</v>
      </c>
      <c r="L94" s="100">
        <v>0</v>
      </c>
      <c r="M94" s="100">
        <v>2</v>
      </c>
      <c r="N94" s="100">
        <v>1</v>
      </c>
      <c r="O94" s="100">
        <v>7</v>
      </c>
      <c r="P94" s="100">
        <v>10</v>
      </c>
      <c r="Q94" s="100">
        <v>8</v>
      </c>
      <c r="R94" s="100">
        <v>13</v>
      </c>
      <c r="S94" s="100">
        <v>8</v>
      </c>
      <c r="T94" s="100">
        <v>3</v>
      </c>
      <c r="U94" s="100">
        <v>0</v>
      </c>
      <c r="V94" s="100">
        <v>52</v>
      </c>
      <c r="W94" s="128"/>
      <c r="X94" s="123">
        <v>1987</v>
      </c>
      <c r="Y94" s="100">
        <v>0</v>
      </c>
      <c r="Z94" s="100">
        <v>0</v>
      </c>
      <c r="AA94" s="100">
        <v>0</v>
      </c>
      <c r="AB94" s="100">
        <v>0</v>
      </c>
      <c r="AC94" s="100">
        <v>0</v>
      </c>
      <c r="AD94" s="100">
        <v>0</v>
      </c>
      <c r="AE94" s="100">
        <v>0</v>
      </c>
      <c r="AF94" s="100">
        <v>0</v>
      </c>
      <c r="AG94" s="100">
        <v>0</v>
      </c>
      <c r="AH94" s="100">
        <v>2</v>
      </c>
      <c r="AI94" s="100">
        <v>1</v>
      </c>
      <c r="AJ94" s="100">
        <v>4</v>
      </c>
      <c r="AK94" s="100">
        <v>12</v>
      </c>
      <c r="AL94" s="100">
        <v>14</v>
      </c>
      <c r="AM94" s="100">
        <v>33</v>
      </c>
      <c r="AN94" s="100">
        <v>26</v>
      </c>
      <c r="AO94" s="100">
        <v>27</v>
      </c>
      <c r="AP94" s="100">
        <v>23</v>
      </c>
      <c r="AQ94" s="100">
        <v>0</v>
      </c>
      <c r="AR94" s="100">
        <v>142</v>
      </c>
      <c r="AS94" s="128"/>
      <c r="AT94" s="123">
        <v>1987</v>
      </c>
      <c r="AU94" s="100">
        <v>0</v>
      </c>
      <c r="AV94" s="100">
        <v>0</v>
      </c>
      <c r="AW94" s="100">
        <v>0</v>
      </c>
      <c r="AX94" s="100">
        <v>0</v>
      </c>
      <c r="AY94" s="100">
        <v>0</v>
      </c>
      <c r="AZ94" s="100">
        <v>0</v>
      </c>
      <c r="BA94" s="100">
        <v>0</v>
      </c>
      <c r="BB94" s="100">
        <v>0</v>
      </c>
      <c r="BC94" s="100">
        <v>0</v>
      </c>
      <c r="BD94" s="100">
        <v>2</v>
      </c>
      <c r="BE94" s="100">
        <v>3</v>
      </c>
      <c r="BF94" s="100">
        <v>5</v>
      </c>
      <c r="BG94" s="100">
        <v>19</v>
      </c>
      <c r="BH94" s="100">
        <v>24</v>
      </c>
      <c r="BI94" s="100">
        <v>41</v>
      </c>
      <c r="BJ94" s="100">
        <v>39</v>
      </c>
      <c r="BK94" s="100">
        <v>35</v>
      </c>
      <c r="BL94" s="100">
        <v>26</v>
      </c>
      <c r="BM94" s="100">
        <v>0</v>
      </c>
      <c r="BN94" s="100">
        <v>194</v>
      </c>
      <c r="BP94" s="123">
        <v>1987</v>
      </c>
    </row>
    <row r="95" spans="2:68">
      <c r="B95" s="123">
        <v>1988</v>
      </c>
      <c r="C95" s="100">
        <v>0</v>
      </c>
      <c r="D95" s="100">
        <v>0</v>
      </c>
      <c r="E95" s="100">
        <v>0</v>
      </c>
      <c r="F95" s="100">
        <v>0</v>
      </c>
      <c r="G95" s="100">
        <v>0</v>
      </c>
      <c r="H95" s="100">
        <v>0</v>
      </c>
      <c r="I95" s="100">
        <v>0</v>
      </c>
      <c r="J95" s="100">
        <v>0</v>
      </c>
      <c r="K95" s="100">
        <v>0</v>
      </c>
      <c r="L95" s="100">
        <v>0</v>
      </c>
      <c r="M95" s="100">
        <v>3</v>
      </c>
      <c r="N95" s="100">
        <v>5</v>
      </c>
      <c r="O95" s="100">
        <v>7</v>
      </c>
      <c r="P95" s="100">
        <v>6</v>
      </c>
      <c r="Q95" s="100">
        <v>10</v>
      </c>
      <c r="R95" s="100">
        <v>10</v>
      </c>
      <c r="S95" s="100">
        <v>12</v>
      </c>
      <c r="T95" s="100">
        <v>2</v>
      </c>
      <c r="U95" s="100">
        <v>0</v>
      </c>
      <c r="V95" s="100">
        <v>55</v>
      </c>
      <c r="W95" s="128"/>
      <c r="X95" s="123">
        <v>1988</v>
      </c>
      <c r="Y95" s="100">
        <v>0</v>
      </c>
      <c r="Z95" s="100">
        <v>0</v>
      </c>
      <c r="AA95" s="100">
        <v>0</v>
      </c>
      <c r="AB95" s="100">
        <v>0</v>
      </c>
      <c r="AC95" s="100">
        <v>0</v>
      </c>
      <c r="AD95" s="100">
        <v>0</v>
      </c>
      <c r="AE95" s="100">
        <v>1</v>
      </c>
      <c r="AF95" s="100">
        <v>0</v>
      </c>
      <c r="AG95" s="100">
        <v>3</v>
      </c>
      <c r="AH95" s="100">
        <v>0</v>
      </c>
      <c r="AI95" s="100">
        <v>0</v>
      </c>
      <c r="AJ95" s="100">
        <v>5</v>
      </c>
      <c r="AK95" s="100">
        <v>7</v>
      </c>
      <c r="AL95" s="100">
        <v>10</v>
      </c>
      <c r="AM95" s="100">
        <v>21</v>
      </c>
      <c r="AN95" s="100">
        <v>28</v>
      </c>
      <c r="AO95" s="100">
        <v>34</v>
      </c>
      <c r="AP95" s="100">
        <v>12</v>
      </c>
      <c r="AQ95" s="100">
        <v>0</v>
      </c>
      <c r="AR95" s="100">
        <v>121</v>
      </c>
      <c r="AS95" s="128"/>
      <c r="AT95" s="123">
        <v>1988</v>
      </c>
      <c r="AU95" s="100">
        <v>0</v>
      </c>
      <c r="AV95" s="100">
        <v>0</v>
      </c>
      <c r="AW95" s="100">
        <v>0</v>
      </c>
      <c r="AX95" s="100">
        <v>0</v>
      </c>
      <c r="AY95" s="100">
        <v>0</v>
      </c>
      <c r="AZ95" s="100">
        <v>0</v>
      </c>
      <c r="BA95" s="100">
        <v>1</v>
      </c>
      <c r="BB95" s="100">
        <v>0</v>
      </c>
      <c r="BC95" s="100">
        <v>3</v>
      </c>
      <c r="BD95" s="100">
        <v>0</v>
      </c>
      <c r="BE95" s="100">
        <v>3</v>
      </c>
      <c r="BF95" s="100">
        <v>10</v>
      </c>
      <c r="BG95" s="100">
        <v>14</v>
      </c>
      <c r="BH95" s="100">
        <v>16</v>
      </c>
      <c r="BI95" s="100">
        <v>31</v>
      </c>
      <c r="BJ95" s="100">
        <v>38</v>
      </c>
      <c r="BK95" s="100">
        <v>46</v>
      </c>
      <c r="BL95" s="100">
        <v>14</v>
      </c>
      <c r="BM95" s="100">
        <v>0</v>
      </c>
      <c r="BN95" s="100">
        <v>176</v>
      </c>
      <c r="BP95" s="123">
        <v>1988</v>
      </c>
    </row>
    <row r="96" spans="2:68">
      <c r="B96" s="123">
        <v>1989</v>
      </c>
      <c r="C96" s="100">
        <v>0</v>
      </c>
      <c r="D96" s="100">
        <v>0</v>
      </c>
      <c r="E96" s="100">
        <v>0</v>
      </c>
      <c r="F96" s="100">
        <v>0</v>
      </c>
      <c r="G96" s="100">
        <v>0</v>
      </c>
      <c r="H96" s="100">
        <v>0</v>
      </c>
      <c r="I96" s="100">
        <v>0</v>
      </c>
      <c r="J96" s="100">
        <v>0</v>
      </c>
      <c r="K96" s="100">
        <v>0</v>
      </c>
      <c r="L96" s="100">
        <v>0</v>
      </c>
      <c r="M96" s="100">
        <v>2</v>
      </c>
      <c r="N96" s="100">
        <v>1</v>
      </c>
      <c r="O96" s="100">
        <v>8</v>
      </c>
      <c r="P96" s="100">
        <v>6</v>
      </c>
      <c r="Q96" s="100">
        <v>10</v>
      </c>
      <c r="R96" s="100">
        <v>16</v>
      </c>
      <c r="S96" s="100">
        <v>10</v>
      </c>
      <c r="T96" s="100">
        <v>8</v>
      </c>
      <c r="U96" s="100">
        <v>0</v>
      </c>
      <c r="V96" s="100">
        <v>61</v>
      </c>
      <c r="W96" s="128"/>
      <c r="X96" s="123">
        <v>1989</v>
      </c>
      <c r="Y96" s="100">
        <v>0</v>
      </c>
      <c r="Z96" s="100">
        <v>0</v>
      </c>
      <c r="AA96" s="100">
        <v>0</v>
      </c>
      <c r="AB96" s="100">
        <v>0</v>
      </c>
      <c r="AC96" s="100">
        <v>0</v>
      </c>
      <c r="AD96" s="100">
        <v>0</v>
      </c>
      <c r="AE96" s="100">
        <v>0</v>
      </c>
      <c r="AF96" s="100">
        <v>1</v>
      </c>
      <c r="AG96" s="100">
        <v>0</v>
      </c>
      <c r="AH96" s="100">
        <v>0</v>
      </c>
      <c r="AI96" s="100">
        <v>2</v>
      </c>
      <c r="AJ96" s="100">
        <v>3</v>
      </c>
      <c r="AK96" s="100">
        <v>9</v>
      </c>
      <c r="AL96" s="100">
        <v>19</v>
      </c>
      <c r="AM96" s="100">
        <v>27</v>
      </c>
      <c r="AN96" s="100">
        <v>38</v>
      </c>
      <c r="AO96" s="100">
        <v>26</v>
      </c>
      <c r="AP96" s="100">
        <v>28</v>
      </c>
      <c r="AQ96" s="100">
        <v>0</v>
      </c>
      <c r="AR96" s="100">
        <v>153</v>
      </c>
      <c r="AS96" s="128"/>
      <c r="AT96" s="123">
        <v>1989</v>
      </c>
      <c r="AU96" s="100">
        <v>0</v>
      </c>
      <c r="AV96" s="100">
        <v>0</v>
      </c>
      <c r="AW96" s="100">
        <v>0</v>
      </c>
      <c r="AX96" s="100">
        <v>0</v>
      </c>
      <c r="AY96" s="100">
        <v>0</v>
      </c>
      <c r="AZ96" s="100">
        <v>0</v>
      </c>
      <c r="BA96" s="100">
        <v>0</v>
      </c>
      <c r="BB96" s="100">
        <v>1</v>
      </c>
      <c r="BC96" s="100">
        <v>0</v>
      </c>
      <c r="BD96" s="100">
        <v>0</v>
      </c>
      <c r="BE96" s="100">
        <v>4</v>
      </c>
      <c r="BF96" s="100">
        <v>4</v>
      </c>
      <c r="BG96" s="100">
        <v>17</v>
      </c>
      <c r="BH96" s="100">
        <v>25</v>
      </c>
      <c r="BI96" s="100">
        <v>37</v>
      </c>
      <c r="BJ96" s="100">
        <v>54</v>
      </c>
      <c r="BK96" s="100">
        <v>36</v>
      </c>
      <c r="BL96" s="100">
        <v>36</v>
      </c>
      <c r="BM96" s="100">
        <v>0</v>
      </c>
      <c r="BN96" s="100">
        <v>214</v>
      </c>
      <c r="BP96" s="123">
        <v>1989</v>
      </c>
    </row>
    <row r="97" spans="2:68">
      <c r="B97" s="123">
        <v>1990</v>
      </c>
      <c r="C97" s="100">
        <v>0</v>
      </c>
      <c r="D97" s="100">
        <v>0</v>
      </c>
      <c r="E97" s="100">
        <v>0</v>
      </c>
      <c r="F97" s="100">
        <v>0</v>
      </c>
      <c r="G97" s="100">
        <v>0</v>
      </c>
      <c r="H97" s="100">
        <v>0</v>
      </c>
      <c r="I97" s="100">
        <v>0</v>
      </c>
      <c r="J97" s="100">
        <v>0</v>
      </c>
      <c r="K97" s="100">
        <v>2</v>
      </c>
      <c r="L97" s="100">
        <v>2</v>
      </c>
      <c r="M97" s="100">
        <v>1</v>
      </c>
      <c r="N97" s="100">
        <v>1</v>
      </c>
      <c r="O97" s="100">
        <v>9</v>
      </c>
      <c r="P97" s="100">
        <v>5</v>
      </c>
      <c r="Q97" s="100">
        <v>8</v>
      </c>
      <c r="R97" s="100">
        <v>9</v>
      </c>
      <c r="S97" s="100">
        <v>4</v>
      </c>
      <c r="T97" s="100">
        <v>5</v>
      </c>
      <c r="U97" s="100">
        <v>0</v>
      </c>
      <c r="V97" s="100">
        <v>46</v>
      </c>
      <c r="W97" s="128"/>
      <c r="X97" s="123">
        <v>1990</v>
      </c>
      <c r="Y97" s="100">
        <v>0</v>
      </c>
      <c r="Z97" s="100">
        <v>0</v>
      </c>
      <c r="AA97" s="100">
        <v>0</v>
      </c>
      <c r="AB97" s="100">
        <v>0</v>
      </c>
      <c r="AC97" s="100">
        <v>0</v>
      </c>
      <c r="AD97" s="100">
        <v>0</v>
      </c>
      <c r="AE97" s="100">
        <v>0</v>
      </c>
      <c r="AF97" s="100">
        <v>1</v>
      </c>
      <c r="AG97" s="100">
        <v>0</v>
      </c>
      <c r="AH97" s="100">
        <v>1</v>
      </c>
      <c r="AI97" s="100">
        <v>0</v>
      </c>
      <c r="AJ97" s="100">
        <v>2</v>
      </c>
      <c r="AK97" s="100">
        <v>14</v>
      </c>
      <c r="AL97" s="100">
        <v>17</v>
      </c>
      <c r="AM97" s="100">
        <v>25</v>
      </c>
      <c r="AN97" s="100">
        <v>35</v>
      </c>
      <c r="AO97" s="100">
        <v>21</v>
      </c>
      <c r="AP97" s="100">
        <v>25</v>
      </c>
      <c r="AQ97" s="100">
        <v>0</v>
      </c>
      <c r="AR97" s="100">
        <v>141</v>
      </c>
      <c r="AS97" s="128"/>
      <c r="AT97" s="123">
        <v>1990</v>
      </c>
      <c r="AU97" s="100">
        <v>0</v>
      </c>
      <c r="AV97" s="100">
        <v>0</v>
      </c>
      <c r="AW97" s="100">
        <v>0</v>
      </c>
      <c r="AX97" s="100">
        <v>0</v>
      </c>
      <c r="AY97" s="100">
        <v>0</v>
      </c>
      <c r="AZ97" s="100">
        <v>0</v>
      </c>
      <c r="BA97" s="100">
        <v>0</v>
      </c>
      <c r="BB97" s="100">
        <v>1</v>
      </c>
      <c r="BC97" s="100">
        <v>2</v>
      </c>
      <c r="BD97" s="100">
        <v>3</v>
      </c>
      <c r="BE97" s="100">
        <v>1</v>
      </c>
      <c r="BF97" s="100">
        <v>3</v>
      </c>
      <c r="BG97" s="100">
        <v>23</v>
      </c>
      <c r="BH97" s="100">
        <v>22</v>
      </c>
      <c r="BI97" s="100">
        <v>33</v>
      </c>
      <c r="BJ97" s="100">
        <v>44</v>
      </c>
      <c r="BK97" s="100">
        <v>25</v>
      </c>
      <c r="BL97" s="100">
        <v>30</v>
      </c>
      <c r="BM97" s="100">
        <v>0</v>
      </c>
      <c r="BN97" s="100">
        <v>187</v>
      </c>
      <c r="BP97" s="123">
        <v>1990</v>
      </c>
    </row>
    <row r="98" spans="2:68">
      <c r="B98" s="123">
        <v>1991</v>
      </c>
      <c r="C98" s="100">
        <v>0</v>
      </c>
      <c r="D98" s="100">
        <v>0</v>
      </c>
      <c r="E98" s="100">
        <v>0</v>
      </c>
      <c r="F98" s="100">
        <v>0</v>
      </c>
      <c r="G98" s="100">
        <v>0</v>
      </c>
      <c r="H98" s="100">
        <v>0</v>
      </c>
      <c r="I98" s="100">
        <v>0</v>
      </c>
      <c r="J98" s="100">
        <v>1</v>
      </c>
      <c r="K98" s="100">
        <v>0</v>
      </c>
      <c r="L98" s="100">
        <v>0</v>
      </c>
      <c r="M98" s="100">
        <v>1</v>
      </c>
      <c r="N98" s="100">
        <v>2</v>
      </c>
      <c r="O98" s="100">
        <v>3</v>
      </c>
      <c r="P98" s="100">
        <v>5</v>
      </c>
      <c r="Q98" s="100">
        <v>8</v>
      </c>
      <c r="R98" s="100">
        <v>12</v>
      </c>
      <c r="S98" s="100">
        <v>5</v>
      </c>
      <c r="T98" s="100">
        <v>4</v>
      </c>
      <c r="U98" s="100">
        <v>0</v>
      </c>
      <c r="V98" s="100">
        <v>41</v>
      </c>
      <c r="W98" s="128"/>
      <c r="X98" s="123">
        <v>1991</v>
      </c>
      <c r="Y98" s="100">
        <v>0</v>
      </c>
      <c r="Z98" s="100">
        <v>0</v>
      </c>
      <c r="AA98" s="100">
        <v>0</v>
      </c>
      <c r="AB98" s="100">
        <v>0</v>
      </c>
      <c r="AC98" s="100">
        <v>0</v>
      </c>
      <c r="AD98" s="100">
        <v>0</v>
      </c>
      <c r="AE98" s="100">
        <v>0</v>
      </c>
      <c r="AF98" s="100">
        <v>0</v>
      </c>
      <c r="AG98" s="100">
        <v>1</v>
      </c>
      <c r="AH98" s="100">
        <v>1</v>
      </c>
      <c r="AI98" s="100">
        <v>3</v>
      </c>
      <c r="AJ98" s="100">
        <v>5</v>
      </c>
      <c r="AK98" s="100">
        <v>8</v>
      </c>
      <c r="AL98" s="100">
        <v>17</v>
      </c>
      <c r="AM98" s="100">
        <v>23</v>
      </c>
      <c r="AN98" s="100">
        <v>44</v>
      </c>
      <c r="AO98" s="100">
        <v>34</v>
      </c>
      <c r="AP98" s="100">
        <v>28</v>
      </c>
      <c r="AQ98" s="100">
        <v>0</v>
      </c>
      <c r="AR98" s="100">
        <v>164</v>
      </c>
      <c r="AS98" s="128"/>
      <c r="AT98" s="123">
        <v>1991</v>
      </c>
      <c r="AU98" s="100">
        <v>0</v>
      </c>
      <c r="AV98" s="100">
        <v>0</v>
      </c>
      <c r="AW98" s="100">
        <v>0</v>
      </c>
      <c r="AX98" s="100">
        <v>0</v>
      </c>
      <c r="AY98" s="100">
        <v>0</v>
      </c>
      <c r="AZ98" s="100">
        <v>0</v>
      </c>
      <c r="BA98" s="100">
        <v>0</v>
      </c>
      <c r="BB98" s="100">
        <v>1</v>
      </c>
      <c r="BC98" s="100">
        <v>1</v>
      </c>
      <c r="BD98" s="100">
        <v>1</v>
      </c>
      <c r="BE98" s="100">
        <v>4</v>
      </c>
      <c r="BF98" s="100">
        <v>7</v>
      </c>
      <c r="BG98" s="100">
        <v>11</v>
      </c>
      <c r="BH98" s="100">
        <v>22</v>
      </c>
      <c r="BI98" s="100">
        <v>31</v>
      </c>
      <c r="BJ98" s="100">
        <v>56</v>
      </c>
      <c r="BK98" s="100">
        <v>39</v>
      </c>
      <c r="BL98" s="100">
        <v>32</v>
      </c>
      <c r="BM98" s="100">
        <v>0</v>
      </c>
      <c r="BN98" s="100">
        <v>205</v>
      </c>
      <c r="BP98" s="123">
        <v>1991</v>
      </c>
    </row>
    <row r="99" spans="2:68">
      <c r="B99" s="123">
        <v>1992</v>
      </c>
      <c r="C99" s="100">
        <v>0</v>
      </c>
      <c r="D99" s="100">
        <v>0</v>
      </c>
      <c r="E99" s="100">
        <v>0</v>
      </c>
      <c r="F99" s="100">
        <v>0</v>
      </c>
      <c r="G99" s="100">
        <v>0</v>
      </c>
      <c r="H99" s="100">
        <v>0</v>
      </c>
      <c r="I99" s="100">
        <v>0</v>
      </c>
      <c r="J99" s="100">
        <v>0</v>
      </c>
      <c r="K99" s="100">
        <v>0</v>
      </c>
      <c r="L99" s="100">
        <v>0</v>
      </c>
      <c r="M99" s="100">
        <v>0</v>
      </c>
      <c r="N99" s="100">
        <v>2</v>
      </c>
      <c r="O99" s="100">
        <v>4</v>
      </c>
      <c r="P99" s="100">
        <v>12</v>
      </c>
      <c r="Q99" s="100">
        <v>12</v>
      </c>
      <c r="R99" s="100">
        <v>9</v>
      </c>
      <c r="S99" s="100">
        <v>6</v>
      </c>
      <c r="T99" s="100">
        <v>9</v>
      </c>
      <c r="U99" s="100">
        <v>0</v>
      </c>
      <c r="V99" s="100">
        <v>54</v>
      </c>
      <c r="W99" s="128"/>
      <c r="X99" s="123">
        <v>1992</v>
      </c>
      <c r="Y99" s="100">
        <v>0</v>
      </c>
      <c r="Z99" s="100">
        <v>0</v>
      </c>
      <c r="AA99" s="100">
        <v>0</v>
      </c>
      <c r="AB99" s="100">
        <v>0</v>
      </c>
      <c r="AC99" s="100">
        <v>0</v>
      </c>
      <c r="AD99" s="100">
        <v>0</v>
      </c>
      <c r="AE99" s="100">
        <v>1</v>
      </c>
      <c r="AF99" s="100">
        <v>0</v>
      </c>
      <c r="AG99" s="100">
        <v>2</v>
      </c>
      <c r="AH99" s="100">
        <v>3</v>
      </c>
      <c r="AI99" s="100">
        <v>1</v>
      </c>
      <c r="AJ99" s="100">
        <v>5</v>
      </c>
      <c r="AK99" s="100">
        <v>13</v>
      </c>
      <c r="AL99" s="100">
        <v>23</v>
      </c>
      <c r="AM99" s="100">
        <v>30</v>
      </c>
      <c r="AN99" s="100">
        <v>28</v>
      </c>
      <c r="AO99" s="100">
        <v>27</v>
      </c>
      <c r="AP99" s="100">
        <v>24</v>
      </c>
      <c r="AQ99" s="100">
        <v>0</v>
      </c>
      <c r="AR99" s="100">
        <v>157</v>
      </c>
      <c r="AS99" s="128"/>
      <c r="AT99" s="123">
        <v>1992</v>
      </c>
      <c r="AU99" s="100">
        <v>0</v>
      </c>
      <c r="AV99" s="100">
        <v>0</v>
      </c>
      <c r="AW99" s="100">
        <v>0</v>
      </c>
      <c r="AX99" s="100">
        <v>0</v>
      </c>
      <c r="AY99" s="100">
        <v>0</v>
      </c>
      <c r="AZ99" s="100">
        <v>0</v>
      </c>
      <c r="BA99" s="100">
        <v>1</v>
      </c>
      <c r="BB99" s="100">
        <v>0</v>
      </c>
      <c r="BC99" s="100">
        <v>2</v>
      </c>
      <c r="BD99" s="100">
        <v>3</v>
      </c>
      <c r="BE99" s="100">
        <v>1</v>
      </c>
      <c r="BF99" s="100">
        <v>7</v>
      </c>
      <c r="BG99" s="100">
        <v>17</v>
      </c>
      <c r="BH99" s="100">
        <v>35</v>
      </c>
      <c r="BI99" s="100">
        <v>42</v>
      </c>
      <c r="BJ99" s="100">
        <v>37</v>
      </c>
      <c r="BK99" s="100">
        <v>33</v>
      </c>
      <c r="BL99" s="100">
        <v>33</v>
      </c>
      <c r="BM99" s="100">
        <v>0</v>
      </c>
      <c r="BN99" s="100">
        <v>211</v>
      </c>
      <c r="BP99" s="123">
        <v>1992</v>
      </c>
    </row>
    <row r="100" spans="2:68">
      <c r="B100" s="123">
        <v>1993</v>
      </c>
      <c r="C100" s="100">
        <v>0</v>
      </c>
      <c r="D100" s="100">
        <v>0</v>
      </c>
      <c r="E100" s="100">
        <v>0</v>
      </c>
      <c r="F100" s="100">
        <v>0</v>
      </c>
      <c r="G100" s="100">
        <v>0</v>
      </c>
      <c r="H100" s="100">
        <v>0</v>
      </c>
      <c r="I100" s="100">
        <v>0</v>
      </c>
      <c r="J100" s="100">
        <v>1</v>
      </c>
      <c r="K100" s="100">
        <v>0</v>
      </c>
      <c r="L100" s="100">
        <v>0</v>
      </c>
      <c r="M100" s="100">
        <v>0</v>
      </c>
      <c r="N100" s="100">
        <v>4</v>
      </c>
      <c r="O100" s="100">
        <v>5</v>
      </c>
      <c r="P100" s="100">
        <v>7</v>
      </c>
      <c r="Q100" s="100">
        <v>14</v>
      </c>
      <c r="R100" s="100">
        <v>12</v>
      </c>
      <c r="S100" s="100">
        <v>9</v>
      </c>
      <c r="T100" s="100">
        <v>6</v>
      </c>
      <c r="U100" s="100">
        <v>0</v>
      </c>
      <c r="V100" s="100">
        <v>58</v>
      </c>
      <c r="W100" s="128"/>
      <c r="X100" s="123">
        <v>1993</v>
      </c>
      <c r="Y100" s="100">
        <v>0</v>
      </c>
      <c r="Z100" s="100">
        <v>0</v>
      </c>
      <c r="AA100" s="100">
        <v>0</v>
      </c>
      <c r="AB100" s="100">
        <v>0</v>
      </c>
      <c r="AC100" s="100">
        <v>0</v>
      </c>
      <c r="AD100" s="100">
        <v>0</v>
      </c>
      <c r="AE100" s="100">
        <v>0</v>
      </c>
      <c r="AF100" s="100">
        <v>0</v>
      </c>
      <c r="AG100" s="100">
        <v>1</v>
      </c>
      <c r="AH100" s="100">
        <v>0</v>
      </c>
      <c r="AI100" s="100">
        <v>0</v>
      </c>
      <c r="AJ100" s="100">
        <v>2</v>
      </c>
      <c r="AK100" s="100">
        <v>4</v>
      </c>
      <c r="AL100" s="100">
        <v>17</v>
      </c>
      <c r="AM100" s="100">
        <v>29</v>
      </c>
      <c r="AN100" s="100">
        <v>27</v>
      </c>
      <c r="AO100" s="100">
        <v>32</v>
      </c>
      <c r="AP100" s="100">
        <v>34</v>
      </c>
      <c r="AQ100" s="100">
        <v>0</v>
      </c>
      <c r="AR100" s="100">
        <v>146</v>
      </c>
      <c r="AS100" s="128"/>
      <c r="AT100" s="123">
        <v>1993</v>
      </c>
      <c r="AU100" s="100">
        <v>0</v>
      </c>
      <c r="AV100" s="100">
        <v>0</v>
      </c>
      <c r="AW100" s="100">
        <v>0</v>
      </c>
      <c r="AX100" s="100">
        <v>0</v>
      </c>
      <c r="AY100" s="100">
        <v>0</v>
      </c>
      <c r="AZ100" s="100">
        <v>0</v>
      </c>
      <c r="BA100" s="100">
        <v>0</v>
      </c>
      <c r="BB100" s="100">
        <v>1</v>
      </c>
      <c r="BC100" s="100">
        <v>1</v>
      </c>
      <c r="BD100" s="100">
        <v>0</v>
      </c>
      <c r="BE100" s="100">
        <v>0</v>
      </c>
      <c r="BF100" s="100">
        <v>6</v>
      </c>
      <c r="BG100" s="100">
        <v>9</v>
      </c>
      <c r="BH100" s="100">
        <v>24</v>
      </c>
      <c r="BI100" s="100">
        <v>43</v>
      </c>
      <c r="BJ100" s="100">
        <v>39</v>
      </c>
      <c r="BK100" s="100">
        <v>41</v>
      </c>
      <c r="BL100" s="100">
        <v>40</v>
      </c>
      <c r="BM100" s="100">
        <v>0</v>
      </c>
      <c r="BN100" s="100">
        <v>204</v>
      </c>
      <c r="BP100" s="123">
        <v>1993</v>
      </c>
    </row>
    <row r="101" spans="2:68">
      <c r="B101" s="123">
        <v>1994</v>
      </c>
      <c r="C101" s="100">
        <v>0</v>
      </c>
      <c r="D101" s="100">
        <v>0</v>
      </c>
      <c r="E101" s="100">
        <v>0</v>
      </c>
      <c r="F101" s="100">
        <v>0</v>
      </c>
      <c r="G101" s="100">
        <v>0</v>
      </c>
      <c r="H101" s="100">
        <v>0</v>
      </c>
      <c r="I101" s="100">
        <v>0</v>
      </c>
      <c r="J101" s="100">
        <v>1</v>
      </c>
      <c r="K101" s="100">
        <v>0</v>
      </c>
      <c r="L101" s="100">
        <v>0</v>
      </c>
      <c r="M101" s="100">
        <v>1</v>
      </c>
      <c r="N101" s="100">
        <v>4</v>
      </c>
      <c r="O101" s="100">
        <v>4</v>
      </c>
      <c r="P101" s="100">
        <v>8</v>
      </c>
      <c r="Q101" s="100">
        <v>10</v>
      </c>
      <c r="R101" s="100">
        <v>14</v>
      </c>
      <c r="S101" s="100">
        <v>13</v>
      </c>
      <c r="T101" s="100">
        <v>3</v>
      </c>
      <c r="U101" s="100">
        <v>0</v>
      </c>
      <c r="V101" s="100">
        <v>58</v>
      </c>
      <c r="W101" s="128"/>
      <c r="X101" s="123">
        <v>1994</v>
      </c>
      <c r="Y101" s="100">
        <v>0</v>
      </c>
      <c r="Z101" s="100">
        <v>0</v>
      </c>
      <c r="AA101" s="100">
        <v>0</v>
      </c>
      <c r="AB101" s="100">
        <v>0</v>
      </c>
      <c r="AC101" s="100">
        <v>0</v>
      </c>
      <c r="AD101" s="100">
        <v>0</v>
      </c>
      <c r="AE101" s="100">
        <v>0</v>
      </c>
      <c r="AF101" s="100">
        <v>1</v>
      </c>
      <c r="AG101" s="100">
        <v>0</v>
      </c>
      <c r="AH101" s="100">
        <v>1</v>
      </c>
      <c r="AI101" s="100">
        <v>4</v>
      </c>
      <c r="AJ101" s="100">
        <v>6</v>
      </c>
      <c r="AK101" s="100">
        <v>5</v>
      </c>
      <c r="AL101" s="100">
        <v>21</v>
      </c>
      <c r="AM101" s="100">
        <v>23</v>
      </c>
      <c r="AN101" s="100">
        <v>36</v>
      </c>
      <c r="AO101" s="100">
        <v>30</v>
      </c>
      <c r="AP101" s="100">
        <v>28</v>
      </c>
      <c r="AQ101" s="100">
        <v>0</v>
      </c>
      <c r="AR101" s="100">
        <v>155</v>
      </c>
      <c r="AS101" s="128"/>
      <c r="AT101" s="123">
        <v>1994</v>
      </c>
      <c r="AU101" s="100">
        <v>0</v>
      </c>
      <c r="AV101" s="100">
        <v>0</v>
      </c>
      <c r="AW101" s="100">
        <v>0</v>
      </c>
      <c r="AX101" s="100">
        <v>0</v>
      </c>
      <c r="AY101" s="100">
        <v>0</v>
      </c>
      <c r="AZ101" s="100">
        <v>0</v>
      </c>
      <c r="BA101" s="100">
        <v>0</v>
      </c>
      <c r="BB101" s="100">
        <v>2</v>
      </c>
      <c r="BC101" s="100">
        <v>0</v>
      </c>
      <c r="BD101" s="100">
        <v>1</v>
      </c>
      <c r="BE101" s="100">
        <v>5</v>
      </c>
      <c r="BF101" s="100">
        <v>10</v>
      </c>
      <c r="BG101" s="100">
        <v>9</v>
      </c>
      <c r="BH101" s="100">
        <v>29</v>
      </c>
      <c r="BI101" s="100">
        <v>33</v>
      </c>
      <c r="BJ101" s="100">
        <v>50</v>
      </c>
      <c r="BK101" s="100">
        <v>43</v>
      </c>
      <c r="BL101" s="100">
        <v>31</v>
      </c>
      <c r="BM101" s="100">
        <v>0</v>
      </c>
      <c r="BN101" s="100">
        <v>213</v>
      </c>
      <c r="BP101" s="123">
        <v>1994</v>
      </c>
    </row>
    <row r="102" spans="2:68">
      <c r="B102" s="123">
        <v>1995</v>
      </c>
      <c r="C102" s="100">
        <v>1</v>
      </c>
      <c r="D102" s="100">
        <v>0</v>
      </c>
      <c r="E102" s="100">
        <v>0</v>
      </c>
      <c r="F102" s="100">
        <v>0</v>
      </c>
      <c r="G102" s="100">
        <v>0</v>
      </c>
      <c r="H102" s="100">
        <v>0</v>
      </c>
      <c r="I102" s="100">
        <v>0</v>
      </c>
      <c r="J102" s="100">
        <v>0</v>
      </c>
      <c r="K102" s="100">
        <v>0</v>
      </c>
      <c r="L102" s="100">
        <v>2</v>
      </c>
      <c r="M102" s="100">
        <v>3</v>
      </c>
      <c r="N102" s="100">
        <v>2</v>
      </c>
      <c r="O102" s="100">
        <v>1</v>
      </c>
      <c r="P102" s="100">
        <v>8</v>
      </c>
      <c r="Q102" s="100">
        <v>10</v>
      </c>
      <c r="R102" s="100">
        <v>6</v>
      </c>
      <c r="S102" s="100">
        <v>6</v>
      </c>
      <c r="T102" s="100">
        <v>5</v>
      </c>
      <c r="U102" s="100">
        <v>0</v>
      </c>
      <c r="V102" s="100">
        <v>44</v>
      </c>
      <c r="W102" s="128"/>
      <c r="X102" s="123">
        <v>1995</v>
      </c>
      <c r="Y102" s="100">
        <v>0</v>
      </c>
      <c r="Z102" s="100">
        <v>0</v>
      </c>
      <c r="AA102" s="100">
        <v>0</v>
      </c>
      <c r="AB102" s="100">
        <v>1</v>
      </c>
      <c r="AC102" s="100">
        <v>0</v>
      </c>
      <c r="AD102" s="100">
        <v>0</v>
      </c>
      <c r="AE102" s="100">
        <v>0</v>
      </c>
      <c r="AF102" s="100">
        <v>0</v>
      </c>
      <c r="AG102" s="100">
        <v>2</v>
      </c>
      <c r="AH102" s="100">
        <v>1</v>
      </c>
      <c r="AI102" s="100">
        <v>3</v>
      </c>
      <c r="AJ102" s="100">
        <v>0</v>
      </c>
      <c r="AK102" s="100">
        <v>12</v>
      </c>
      <c r="AL102" s="100">
        <v>16</v>
      </c>
      <c r="AM102" s="100">
        <v>20</v>
      </c>
      <c r="AN102" s="100">
        <v>38</v>
      </c>
      <c r="AO102" s="100">
        <v>33</v>
      </c>
      <c r="AP102" s="100">
        <v>36</v>
      </c>
      <c r="AQ102" s="100">
        <v>0</v>
      </c>
      <c r="AR102" s="100">
        <v>162</v>
      </c>
      <c r="AS102" s="128"/>
      <c r="AT102" s="123">
        <v>1995</v>
      </c>
      <c r="AU102" s="100">
        <v>1</v>
      </c>
      <c r="AV102" s="100">
        <v>0</v>
      </c>
      <c r="AW102" s="100">
        <v>0</v>
      </c>
      <c r="AX102" s="100">
        <v>1</v>
      </c>
      <c r="AY102" s="100">
        <v>0</v>
      </c>
      <c r="AZ102" s="100">
        <v>0</v>
      </c>
      <c r="BA102" s="100">
        <v>0</v>
      </c>
      <c r="BB102" s="100">
        <v>0</v>
      </c>
      <c r="BC102" s="100">
        <v>2</v>
      </c>
      <c r="BD102" s="100">
        <v>3</v>
      </c>
      <c r="BE102" s="100">
        <v>6</v>
      </c>
      <c r="BF102" s="100">
        <v>2</v>
      </c>
      <c r="BG102" s="100">
        <v>13</v>
      </c>
      <c r="BH102" s="100">
        <v>24</v>
      </c>
      <c r="BI102" s="100">
        <v>30</v>
      </c>
      <c r="BJ102" s="100">
        <v>44</v>
      </c>
      <c r="BK102" s="100">
        <v>39</v>
      </c>
      <c r="BL102" s="100">
        <v>41</v>
      </c>
      <c r="BM102" s="100">
        <v>0</v>
      </c>
      <c r="BN102" s="100">
        <v>206</v>
      </c>
      <c r="BP102" s="123">
        <v>1995</v>
      </c>
    </row>
    <row r="103" spans="2:68">
      <c r="B103" s="123">
        <v>1996</v>
      </c>
      <c r="C103" s="100">
        <v>0</v>
      </c>
      <c r="D103" s="100">
        <v>0</v>
      </c>
      <c r="E103" s="100">
        <v>0</v>
      </c>
      <c r="F103" s="100">
        <v>0</v>
      </c>
      <c r="G103" s="100">
        <v>0</v>
      </c>
      <c r="H103" s="100">
        <v>0</v>
      </c>
      <c r="I103" s="100">
        <v>0</v>
      </c>
      <c r="J103" s="100">
        <v>0</v>
      </c>
      <c r="K103" s="100">
        <v>0</v>
      </c>
      <c r="L103" s="100">
        <v>0</v>
      </c>
      <c r="M103" s="100">
        <v>1</v>
      </c>
      <c r="N103" s="100">
        <v>3</v>
      </c>
      <c r="O103" s="100">
        <v>9</v>
      </c>
      <c r="P103" s="100">
        <v>5</v>
      </c>
      <c r="Q103" s="100">
        <v>13</v>
      </c>
      <c r="R103" s="100">
        <v>9</v>
      </c>
      <c r="S103" s="100">
        <v>6</v>
      </c>
      <c r="T103" s="100">
        <v>9</v>
      </c>
      <c r="U103" s="100">
        <v>0</v>
      </c>
      <c r="V103" s="100">
        <v>55</v>
      </c>
      <c r="W103" s="128"/>
      <c r="X103" s="123">
        <v>1996</v>
      </c>
      <c r="Y103" s="100">
        <v>0</v>
      </c>
      <c r="Z103" s="100">
        <v>0</v>
      </c>
      <c r="AA103" s="100">
        <v>0</v>
      </c>
      <c r="AB103" s="100">
        <v>0</v>
      </c>
      <c r="AC103" s="100">
        <v>0</v>
      </c>
      <c r="AD103" s="100">
        <v>0</v>
      </c>
      <c r="AE103" s="100">
        <v>1</v>
      </c>
      <c r="AF103" s="100">
        <v>0</v>
      </c>
      <c r="AG103" s="100">
        <v>0</v>
      </c>
      <c r="AH103" s="100">
        <v>0</v>
      </c>
      <c r="AI103" s="100">
        <v>3</v>
      </c>
      <c r="AJ103" s="100">
        <v>5</v>
      </c>
      <c r="AK103" s="100">
        <v>8</v>
      </c>
      <c r="AL103" s="100">
        <v>10</v>
      </c>
      <c r="AM103" s="100">
        <v>27</v>
      </c>
      <c r="AN103" s="100">
        <v>30</v>
      </c>
      <c r="AO103" s="100">
        <v>35</v>
      </c>
      <c r="AP103" s="100">
        <v>34</v>
      </c>
      <c r="AQ103" s="100">
        <v>0</v>
      </c>
      <c r="AR103" s="100">
        <v>153</v>
      </c>
      <c r="AS103" s="128"/>
      <c r="AT103" s="123">
        <v>1996</v>
      </c>
      <c r="AU103" s="100">
        <v>0</v>
      </c>
      <c r="AV103" s="100">
        <v>0</v>
      </c>
      <c r="AW103" s="100">
        <v>0</v>
      </c>
      <c r="AX103" s="100">
        <v>0</v>
      </c>
      <c r="AY103" s="100">
        <v>0</v>
      </c>
      <c r="AZ103" s="100">
        <v>0</v>
      </c>
      <c r="BA103" s="100">
        <v>1</v>
      </c>
      <c r="BB103" s="100">
        <v>0</v>
      </c>
      <c r="BC103" s="100">
        <v>0</v>
      </c>
      <c r="BD103" s="100">
        <v>0</v>
      </c>
      <c r="BE103" s="100">
        <v>4</v>
      </c>
      <c r="BF103" s="100">
        <v>8</v>
      </c>
      <c r="BG103" s="100">
        <v>17</v>
      </c>
      <c r="BH103" s="100">
        <v>15</v>
      </c>
      <c r="BI103" s="100">
        <v>40</v>
      </c>
      <c r="BJ103" s="100">
        <v>39</v>
      </c>
      <c r="BK103" s="100">
        <v>41</v>
      </c>
      <c r="BL103" s="100">
        <v>43</v>
      </c>
      <c r="BM103" s="100">
        <v>0</v>
      </c>
      <c r="BN103" s="100">
        <v>208</v>
      </c>
      <c r="BP103" s="123">
        <v>1996</v>
      </c>
    </row>
    <row r="104" spans="2:68">
      <c r="B104" s="124">
        <v>1997</v>
      </c>
      <c r="C104" s="100">
        <v>0</v>
      </c>
      <c r="D104" s="100">
        <v>0</v>
      </c>
      <c r="E104" s="100">
        <v>0</v>
      </c>
      <c r="F104" s="100">
        <v>0</v>
      </c>
      <c r="G104" s="100">
        <v>0</v>
      </c>
      <c r="H104" s="100">
        <v>0</v>
      </c>
      <c r="I104" s="100">
        <v>0</v>
      </c>
      <c r="J104" s="100">
        <v>0</v>
      </c>
      <c r="K104" s="100">
        <v>0</v>
      </c>
      <c r="L104" s="100">
        <v>1</v>
      </c>
      <c r="M104" s="100">
        <v>0</v>
      </c>
      <c r="N104" s="100">
        <v>1</v>
      </c>
      <c r="O104" s="100">
        <v>4</v>
      </c>
      <c r="P104" s="100">
        <v>6</v>
      </c>
      <c r="Q104" s="100">
        <v>12</v>
      </c>
      <c r="R104" s="100">
        <v>8</v>
      </c>
      <c r="S104" s="100">
        <v>6</v>
      </c>
      <c r="T104" s="100">
        <v>7</v>
      </c>
      <c r="U104" s="100">
        <v>0</v>
      </c>
      <c r="V104" s="100">
        <v>45</v>
      </c>
      <c r="W104" s="128"/>
      <c r="X104" s="124">
        <v>1997</v>
      </c>
      <c r="Y104" s="100">
        <v>0</v>
      </c>
      <c r="Z104" s="100">
        <v>0</v>
      </c>
      <c r="AA104" s="100">
        <v>0</v>
      </c>
      <c r="AB104" s="100">
        <v>0</v>
      </c>
      <c r="AC104" s="100">
        <v>0</v>
      </c>
      <c r="AD104" s="100">
        <v>0</v>
      </c>
      <c r="AE104" s="100">
        <v>0</v>
      </c>
      <c r="AF104" s="100">
        <v>0</v>
      </c>
      <c r="AG104" s="100">
        <v>1</v>
      </c>
      <c r="AH104" s="100">
        <v>2</v>
      </c>
      <c r="AI104" s="100">
        <v>1</v>
      </c>
      <c r="AJ104" s="100">
        <v>2</v>
      </c>
      <c r="AK104" s="100">
        <v>3</v>
      </c>
      <c r="AL104" s="100">
        <v>8</v>
      </c>
      <c r="AM104" s="100">
        <v>36</v>
      </c>
      <c r="AN104" s="100">
        <v>26</v>
      </c>
      <c r="AO104" s="100">
        <v>22</v>
      </c>
      <c r="AP104" s="100">
        <v>28</v>
      </c>
      <c r="AQ104" s="100">
        <v>0</v>
      </c>
      <c r="AR104" s="100">
        <v>129</v>
      </c>
      <c r="AS104" s="128"/>
      <c r="AT104" s="124">
        <v>1997</v>
      </c>
      <c r="AU104" s="100">
        <v>0</v>
      </c>
      <c r="AV104" s="100">
        <v>0</v>
      </c>
      <c r="AW104" s="100">
        <v>0</v>
      </c>
      <c r="AX104" s="100">
        <v>0</v>
      </c>
      <c r="AY104" s="100">
        <v>0</v>
      </c>
      <c r="AZ104" s="100">
        <v>0</v>
      </c>
      <c r="BA104" s="100">
        <v>0</v>
      </c>
      <c r="BB104" s="100">
        <v>0</v>
      </c>
      <c r="BC104" s="100">
        <v>1</v>
      </c>
      <c r="BD104" s="100">
        <v>3</v>
      </c>
      <c r="BE104" s="100">
        <v>1</v>
      </c>
      <c r="BF104" s="100">
        <v>3</v>
      </c>
      <c r="BG104" s="100">
        <v>7</v>
      </c>
      <c r="BH104" s="100">
        <v>14</v>
      </c>
      <c r="BI104" s="100">
        <v>48</v>
      </c>
      <c r="BJ104" s="100">
        <v>34</v>
      </c>
      <c r="BK104" s="100">
        <v>28</v>
      </c>
      <c r="BL104" s="100">
        <v>35</v>
      </c>
      <c r="BM104" s="100">
        <v>0</v>
      </c>
      <c r="BN104" s="100">
        <v>174</v>
      </c>
      <c r="BP104" s="124">
        <v>1997</v>
      </c>
    </row>
    <row r="105" spans="2:68">
      <c r="B105" s="124">
        <v>1998</v>
      </c>
      <c r="C105" s="100">
        <v>0</v>
      </c>
      <c r="D105" s="100">
        <v>0</v>
      </c>
      <c r="E105" s="100">
        <v>0</v>
      </c>
      <c r="F105" s="100">
        <v>0</v>
      </c>
      <c r="G105" s="100">
        <v>0</v>
      </c>
      <c r="H105" s="100">
        <v>0</v>
      </c>
      <c r="I105" s="100">
        <v>0</v>
      </c>
      <c r="J105" s="100">
        <v>0</v>
      </c>
      <c r="K105" s="100">
        <v>1</v>
      </c>
      <c r="L105" s="100">
        <v>0</v>
      </c>
      <c r="M105" s="100">
        <v>1</v>
      </c>
      <c r="N105" s="100">
        <v>2</v>
      </c>
      <c r="O105" s="100">
        <v>2</v>
      </c>
      <c r="P105" s="100">
        <v>8</v>
      </c>
      <c r="Q105" s="100">
        <v>6</v>
      </c>
      <c r="R105" s="100">
        <v>6</v>
      </c>
      <c r="S105" s="100">
        <v>6</v>
      </c>
      <c r="T105" s="100">
        <v>3</v>
      </c>
      <c r="U105" s="100">
        <v>0</v>
      </c>
      <c r="V105" s="100">
        <v>35</v>
      </c>
      <c r="W105" s="128"/>
      <c r="X105" s="124">
        <v>1998</v>
      </c>
      <c r="Y105" s="100">
        <v>0</v>
      </c>
      <c r="Z105" s="100">
        <v>0</v>
      </c>
      <c r="AA105" s="100">
        <v>0</v>
      </c>
      <c r="AB105" s="100">
        <v>0</v>
      </c>
      <c r="AC105" s="100">
        <v>0</v>
      </c>
      <c r="AD105" s="100">
        <v>0</v>
      </c>
      <c r="AE105" s="100">
        <v>0</v>
      </c>
      <c r="AF105" s="100">
        <v>0</v>
      </c>
      <c r="AG105" s="100">
        <v>0</v>
      </c>
      <c r="AH105" s="100">
        <v>1</v>
      </c>
      <c r="AI105" s="100">
        <v>1</v>
      </c>
      <c r="AJ105" s="100">
        <v>4</v>
      </c>
      <c r="AK105" s="100">
        <v>8</v>
      </c>
      <c r="AL105" s="100">
        <v>10</v>
      </c>
      <c r="AM105" s="100">
        <v>27</v>
      </c>
      <c r="AN105" s="100">
        <v>20</v>
      </c>
      <c r="AO105" s="100">
        <v>19</v>
      </c>
      <c r="AP105" s="100">
        <v>30</v>
      </c>
      <c r="AQ105" s="100">
        <v>0</v>
      </c>
      <c r="AR105" s="100">
        <v>120</v>
      </c>
      <c r="AS105" s="128"/>
      <c r="AT105" s="124">
        <v>1998</v>
      </c>
      <c r="AU105" s="100">
        <v>0</v>
      </c>
      <c r="AV105" s="100">
        <v>0</v>
      </c>
      <c r="AW105" s="100">
        <v>0</v>
      </c>
      <c r="AX105" s="100">
        <v>0</v>
      </c>
      <c r="AY105" s="100">
        <v>0</v>
      </c>
      <c r="AZ105" s="100">
        <v>0</v>
      </c>
      <c r="BA105" s="100">
        <v>0</v>
      </c>
      <c r="BB105" s="100">
        <v>0</v>
      </c>
      <c r="BC105" s="100">
        <v>1</v>
      </c>
      <c r="BD105" s="100">
        <v>1</v>
      </c>
      <c r="BE105" s="100">
        <v>2</v>
      </c>
      <c r="BF105" s="100">
        <v>6</v>
      </c>
      <c r="BG105" s="100">
        <v>10</v>
      </c>
      <c r="BH105" s="100">
        <v>18</v>
      </c>
      <c r="BI105" s="100">
        <v>33</v>
      </c>
      <c r="BJ105" s="100">
        <v>26</v>
      </c>
      <c r="BK105" s="100">
        <v>25</v>
      </c>
      <c r="BL105" s="100">
        <v>33</v>
      </c>
      <c r="BM105" s="100">
        <v>0</v>
      </c>
      <c r="BN105" s="100">
        <v>155</v>
      </c>
      <c r="BP105" s="124">
        <v>1998</v>
      </c>
    </row>
    <row r="106" spans="2:68">
      <c r="B106" s="124">
        <v>1999</v>
      </c>
      <c r="C106" s="100">
        <v>0</v>
      </c>
      <c r="D106" s="100">
        <v>0</v>
      </c>
      <c r="E106" s="100">
        <v>0</v>
      </c>
      <c r="F106" s="100">
        <v>0</v>
      </c>
      <c r="G106" s="100">
        <v>0</v>
      </c>
      <c r="H106" s="100">
        <v>0</v>
      </c>
      <c r="I106" s="100">
        <v>0</v>
      </c>
      <c r="J106" s="100">
        <v>0</v>
      </c>
      <c r="K106" s="100">
        <v>0</v>
      </c>
      <c r="L106" s="100">
        <v>1</v>
      </c>
      <c r="M106" s="100">
        <v>1</v>
      </c>
      <c r="N106" s="100">
        <v>1</v>
      </c>
      <c r="O106" s="100">
        <v>3</v>
      </c>
      <c r="P106" s="100">
        <v>5</v>
      </c>
      <c r="Q106" s="100">
        <v>16</v>
      </c>
      <c r="R106" s="100">
        <v>12</v>
      </c>
      <c r="S106" s="100">
        <v>6</v>
      </c>
      <c r="T106" s="100">
        <v>9</v>
      </c>
      <c r="U106" s="100">
        <v>0</v>
      </c>
      <c r="V106" s="100">
        <v>54</v>
      </c>
      <c r="W106" s="128"/>
      <c r="X106" s="124">
        <v>1999</v>
      </c>
      <c r="Y106" s="100">
        <v>0</v>
      </c>
      <c r="Z106" s="100">
        <v>0</v>
      </c>
      <c r="AA106" s="100">
        <v>0</v>
      </c>
      <c r="AB106" s="100">
        <v>0</v>
      </c>
      <c r="AC106" s="100">
        <v>0</v>
      </c>
      <c r="AD106" s="100">
        <v>0</v>
      </c>
      <c r="AE106" s="100">
        <v>0</v>
      </c>
      <c r="AF106" s="100">
        <v>2</v>
      </c>
      <c r="AG106" s="100">
        <v>0</v>
      </c>
      <c r="AH106" s="100">
        <v>1</v>
      </c>
      <c r="AI106" s="100">
        <v>1</v>
      </c>
      <c r="AJ106" s="100">
        <v>1</v>
      </c>
      <c r="AK106" s="100">
        <v>3</v>
      </c>
      <c r="AL106" s="100">
        <v>13</v>
      </c>
      <c r="AM106" s="100">
        <v>25</v>
      </c>
      <c r="AN106" s="100">
        <v>21</v>
      </c>
      <c r="AO106" s="100">
        <v>25</v>
      </c>
      <c r="AP106" s="100">
        <v>31</v>
      </c>
      <c r="AQ106" s="100">
        <v>0</v>
      </c>
      <c r="AR106" s="100">
        <v>123</v>
      </c>
      <c r="AS106" s="128"/>
      <c r="AT106" s="124">
        <v>1999</v>
      </c>
      <c r="AU106" s="100">
        <v>0</v>
      </c>
      <c r="AV106" s="100">
        <v>0</v>
      </c>
      <c r="AW106" s="100">
        <v>0</v>
      </c>
      <c r="AX106" s="100">
        <v>0</v>
      </c>
      <c r="AY106" s="100">
        <v>0</v>
      </c>
      <c r="AZ106" s="100">
        <v>0</v>
      </c>
      <c r="BA106" s="100">
        <v>0</v>
      </c>
      <c r="BB106" s="100">
        <v>2</v>
      </c>
      <c r="BC106" s="100">
        <v>0</v>
      </c>
      <c r="BD106" s="100">
        <v>2</v>
      </c>
      <c r="BE106" s="100">
        <v>2</v>
      </c>
      <c r="BF106" s="100">
        <v>2</v>
      </c>
      <c r="BG106" s="100">
        <v>6</v>
      </c>
      <c r="BH106" s="100">
        <v>18</v>
      </c>
      <c r="BI106" s="100">
        <v>41</v>
      </c>
      <c r="BJ106" s="100">
        <v>33</v>
      </c>
      <c r="BK106" s="100">
        <v>31</v>
      </c>
      <c r="BL106" s="100">
        <v>40</v>
      </c>
      <c r="BM106" s="100">
        <v>0</v>
      </c>
      <c r="BN106" s="100">
        <v>177</v>
      </c>
      <c r="BP106" s="124">
        <v>1999</v>
      </c>
    </row>
    <row r="107" spans="2:68" s="92" customFormat="1">
      <c r="B107" s="125">
        <v>2000</v>
      </c>
      <c r="C107" s="100">
        <v>0</v>
      </c>
      <c r="D107" s="100">
        <v>0</v>
      </c>
      <c r="E107" s="100">
        <v>0</v>
      </c>
      <c r="F107" s="100">
        <v>0</v>
      </c>
      <c r="G107" s="100">
        <v>0</v>
      </c>
      <c r="H107" s="100">
        <v>0</v>
      </c>
      <c r="I107" s="100">
        <v>0</v>
      </c>
      <c r="J107" s="100">
        <v>0</v>
      </c>
      <c r="K107" s="100">
        <v>0</v>
      </c>
      <c r="L107" s="100">
        <v>0</v>
      </c>
      <c r="M107" s="100">
        <v>1</v>
      </c>
      <c r="N107" s="100">
        <v>0</v>
      </c>
      <c r="O107" s="100">
        <v>3</v>
      </c>
      <c r="P107" s="100">
        <v>4</v>
      </c>
      <c r="Q107" s="100">
        <v>10</v>
      </c>
      <c r="R107" s="100">
        <v>16</v>
      </c>
      <c r="S107" s="100">
        <v>11</v>
      </c>
      <c r="T107" s="100">
        <v>5</v>
      </c>
      <c r="U107" s="100">
        <v>0</v>
      </c>
      <c r="V107" s="100">
        <v>50</v>
      </c>
      <c r="W107" s="126"/>
      <c r="X107" s="125">
        <v>2000</v>
      </c>
      <c r="Y107" s="100">
        <v>0</v>
      </c>
      <c r="Z107" s="100">
        <v>0</v>
      </c>
      <c r="AA107" s="100">
        <v>0</v>
      </c>
      <c r="AB107" s="100">
        <v>0</v>
      </c>
      <c r="AC107" s="100">
        <v>0</v>
      </c>
      <c r="AD107" s="100">
        <v>0</v>
      </c>
      <c r="AE107" s="100">
        <v>0</v>
      </c>
      <c r="AF107" s="100">
        <v>0</v>
      </c>
      <c r="AG107" s="100">
        <v>0</v>
      </c>
      <c r="AH107" s="100">
        <v>1</v>
      </c>
      <c r="AI107" s="100">
        <v>0</v>
      </c>
      <c r="AJ107" s="100">
        <v>2</v>
      </c>
      <c r="AK107" s="100">
        <v>2</v>
      </c>
      <c r="AL107" s="100">
        <v>13</v>
      </c>
      <c r="AM107" s="100">
        <v>20</v>
      </c>
      <c r="AN107" s="100">
        <v>30</v>
      </c>
      <c r="AO107" s="100">
        <v>35</v>
      </c>
      <c r="AP107" s="100">
        <v>27</v>
      </c>
      <c r="AQ107" s="100">
        <v>0</v>
      </c>
      <c r="AR107" s="100">
        <v>130</v>
      </c>
      <c r="AS107" s="126"/>
      <c r="AT107" s="125">
        <v>2000</v>
      </c>
      <c r="AU107" s="100">
        <v>0</v>
      </c>
      <c r="AV107" s="100">
        <v>0</v>
      </c>
      <c r="AW107" s="100">
        <v>0</v>
      </c>
      <c r="AX107" s="100">
        <v>0</v>
      </c>
      <c r="AY107" s="100">
        <v>0</v>
      </c>
      <c r="AZ107" s="100">
        <v>0</v>
      </c>
      <c r="BA107" s="100">
        <v>0</v>
      </c>
      <c r="BB107" s="100">
        <v>0</v>
      </c>
      <c r="BC107" s="100">
        <v>0</v>
      </c>
      <c r="BD107" s="100">
        <v>1</v>
      </c>
      <c r="BE107" s="100">
        <v>1</v>
      </c>
      <c r="BF107" s="100">
        <v>2</v>
      </c>
      <c r="BG107" s="100">
        <v>5</v>
      </c>
      <c r="BH107" s="100">
        <v>17</v>
      </c>
      <c r="BI107" s="100">
        <v>30</v>
      </c>
      <c r="BJ107" s="100">
        <v>46</v>
      </c>
      <c r="BK107" s="100">
        <v>46</v>
      </c>
      <c r="BL107" s="100">
        <v>32</v>
      </c>
      <c r="BM107" s="100">
        <v>0</v>
      </c>
      <c r="BN107" s="100">
        <v>180</v>
      </c>
      <c r="BP107" s="125">
        <v>2000</v>
      </c>
    </row>
    <row r="108" spans="2:68">
      <c r="B108" s="124">
        <v>2001</v>
      </c>
      <c r="C108" s="100">
        <v>0</v>
      </c>
      <c r="D108" s="100">
        <v>0</v>
      </c>
      <c r="E108" s="100">
        <v>0</v>
      </c>
      <c r="F108" s="100">
        <v>0</v>
      </c>
      <c r="G108" s="100">
        <v>0</v>
      </c>
      <c r="H108" s="100">
        <v>0</v>
      </c>
      <c r="I108" s="100">
        <v>0</v>
      </c>
      <c r="J108" s="100">
        <v>0</v>
      </c>
      <c r="K108" s="100">
        <v>0</v>
      </c>
      <c r="L108" s="100">
        <v>0</v>
      </c>
      <c r="M108" s="100">
        <v>1</v>
      </c>
      <c r="N108" s="100">
        <v>0</v>
      </c>
      <c r="O108" s="100">
        <v>4</v>
      </c>
      <c r="P108" s="100">
        <v>5</v>
      </c>
      <c r="Q108" s="100">
        <v>6</v>
      </c>
      <c r="R108" s="100">
        <v>15</v>
      </c>
      <c r="S108" s="100">
        <v>11</v>
      </c>
      <c r="T108" s="100">
        <v>7</v>
      </c>
      <c r="U108" s="100">
        <v>0</v>
      </c>
      <c r="V108" s="100">
        <v>49</v>
      </c>
      <c r="W108" s="128"/>
      <c r="X108" s="124">
        <v>2001</v>
      </c>
      <c r="Y108" s="100">
        <v>0</v>
      </c>
      <c r="Z108" s="100">
        <v>1</v>
      </c>
      <c r="AA108" s="100">
        <v>0</v>
      </c>
      <c r="AB108" s="100">
        <v>0</v>
      </c>
      <c r="AC108" s="100">
        <v>0</v>
      </c>
      <c r="AD108" s="100">
        <v>1</v>
      </c>
      <c r="AE108" s="100">
        <v>0</v>
      </c>
      <c r="AF108" s="100">
        <v>0</v>
      </c>
      <c r="AG108" s="100">
        <v>0</v>
      </c>
      <c r="AH108" s="100">
        <v>0</v>
      </c>
      <c r="AI108" s="100">
        <v>1</v>
      </c>
      <c r="AJ108" s="100">
        <v>3</v>
      </c>
      <c r="AK108" s="100">
        <v>3</v>
      </c>
      <c r="AL108" s="100">
        <v>14</v>
      </c>
      <c r="AM108" s="100">
        <v>17</v>
      </c>
      <c r="AN108" s="100">
        <v>24</v>
      </c>
      <c r="AO108" s="100">
        <v>26</v>
      </c>
      <c r="AP108" s="100">
        <v>27</v>
      </c>
      <c r="AQ108" s="100">
        <v>0</v>
      </c>
      <c r="AR108" s="100">
        <v>117</v>
      </c>
      <c r="AS108" s="128"/>
      <c r="AT108" s="124">
        <v>2001</v>
      </c>
      <c r="AU108" s="100">
        <v>0</v>
      </c>
      <c r="AV108" s="100">
        <v>1</v>
      </c>
      <c r="AW108" s="100">
        <v>0</v>
      </c>
      <c r="AX108" s="100">
        <v>0</v>
      </c>
      <c r="AY108" s="100">
        <v>0</v>
      </c>
      <c r="AZ108" s="100">
        <v>1</v>
      </c>
      <c r="BA108" s="100">
        <v>0</v>
      </c>
      <c r="BB108" s="100">
        <v>0</v>
      </c>
      <c r="BC108" s="100">
        <v>0</v>
      </c>
      <c r="BD108" s="100">
        <v>0</v>
      </c>
      <c r="BE108" s="100">
        <v>2</v>
      </c>
      <c r="BF108" s="100">
        <v>3</v>
      </c>
      <c r="BG108" s="100">
        <v>7</v>
      </c>
      <c r="BH108" s="100">
        <v>19</v>
      </c>
      <c r="BI108" s="100">
        <v>23</v>
      </c>
      <c r="BJ108" s="100">
        <v>39</v>
      </c>
      <c r="BK108" s="100">
        <v>37</v>
      </c>
      <c r="BL108" s="100">
        <v>34</v>
      </c>
      <c r="BM108" s="100">
        <v>0</v>
      </c>
      <c r="BN108" s="100">
        <v>166</v>
      </c>
      <c r="BP108" s="124">
        <v>2001</v>
      </c>
    </row>
    <row r="109" spans="2:68">
      <c r="B109" s="125">
        <v>2002</v>
      </c>
      <c r="C109" s="100">
        <v>0</v>
      </c>
      <c r="D109" s="100">
        <v>0</v>
      </c>
      <c r="E109" s="100">
        <v>0</v>
      </c>
      <c r="F109" s="100">
        <v>0</v>
      </c>
      <c r="G109" s="100">
        <v>0</v>
      </c>
      <c r="H109" s="100">
        <v>0</v>
      </c>
      <c r="I109" s="100">
        <v>0</v>
      </c>
      <c r="J109" s="100">
        <v>0</v>
      </c>
      <c r="K109" s="100">
        <v>0</v>
      </c>
      <c r="L109" s="100">
        <v>0</v>
      </c>
      <c r="M109" s="100">
        <v>0</v>
      </c>
      <c r="N109" s="100">
        <v>1</v>
      </c>
      <c r="O109" s="100">
        <v>4</v>
      </c>
      <c r="P109" s="100">
        <v>4</v>
      </c>
      <c r="Q109" s="100">
        <v>9</v>
      </c>
      <c r="R109" s="100">
        <v>8</v>
      </c>
      <c r="S109" s="100">
        <v>17</v>
      </c>
      <c r="T109" s="100">
        <v>7</v>
      </c>
      <c r="U109" s="100">
        <v>0</v>
      </c>
      <c r="V109" s="100">
        <v>50</v>
      </c>
      <c r="W109" s="128"/>
      <c r="X109" s="125">
        <v>2002</v>
      </c>
      <c r="Y109" s="100">
        <v>0</v>
      </c>
      <c r="Z109" s="100">
        <v>0</v>
      </c>
      <c r="AA109" s="100">
        <v>0</v>
      </c>
      <c r="AB109" s="100">
        <v>0</v>
      </c>
      <c r="AC109" s="100">
        <v>0</v>
      </c>
      <c r="AD109" s="100">
        <v>0</v>
      </c>
      <c r="AE109" s="100">
        <v>0</v>
      </c>
      <c r="AF109" s="100">
        <v>0</v>
      </c>
      <c r="AG109" s="100">
        <v>0</v>
      </c>
      <c r="AH109" s="100">
        <v>2</v>
      </c>
      <c r="AI109" s="100">
        <v>2</v>
      </c>
      <c r="AJ109" s="100">
        <v>3</v>
      </c>
      <c r="AK109" s="100">
        <v>9</v>
      </c>
      <c r="AL109" s="100">
        <v>9</v>
      </c>
      <c r="AM109" s="100">
        <v>17</v>
      </c>
      <c r="AN109" s="100">
        <v>30</v>
      </c>
      <c r="AO109" s="100">
        <v>24</v>
      </c>
      <c r="AP109" s="100">
        <v>33</v>
      </c>
      <c r="AQ109" s="100">
        <v>0</v>
      </c>
      <c r="AR109" s="100">
        <v>129</v>
      </c>
      <c r="AS109" s="128"/>
      <c r="AT109" s="125">
        <v>2002</v>
      </c>
      <c r="AU109" s="100">
        <v>0</v>
      </c>
      <c r="AV109" s="100">
        <v>0</v>
      </c>
      <c r="AW109" s="100">
        <v>0</v>
      </c>
      <c r="AX109" s="100">
        <v>0</v>
      </c>
      <c r="AY109" s="100">
        <v>0</v>
      </c>
      <c r="AZ109" s="100">
        <v>0</v>
      </c>
      <c r="BA109" s="100">
        <v>0</v>
      </c>
      <c r="BB109" s="100">
        <v>0</v>
      </c>
      <c r="BC109" s="100">
        <v>0</v>
      </c>
      <c r="BD109" s="100">
        <v>2</v>
      </c>
      <c r="BE109" s="100">
        <v>2</v>
      </c>
      <c r="BF109" s="100">
        <v>4</v>
      </c>
      <c r="BG109" s="100">
        <v>13</v>
      </c>
      <c r="BH109" s="100">
        <v>13</v>
      </c>
      <c r="BI109" s="100">
        <v>26</v>
      </c>
      <c r="BJ109" s="100">
        <v>38</v>
      </c>
      <c r="BK109" s="100">
        <v>41</v>
      </c>
      <c r="BL109" s="100">
        <v>40</v>
      </c>
      <c r="BM109" s="100">
        <v>0</v>
      </c>
      <c r="BN109" s="100">
        <v>179</v>
      </c>
      <c r="BP109" s="125">
        <v>2002</v>
      </c>
    </row>
    <row r="110" spans="2:68">
      <c r="B110" s="124">
        <v>2003</v>
      </c>
      <c r="C110" s="100">
        <v>0</v>
      </c>
      <c r="D110" s="100">
        <v>1</v>
      </c>
      <c r="E110" s="100">
        <v>0</v>
      </c>
      <c r="F110" s="100">
        <v>0</v>
      </c>
      <c r="G110" s="100">
        <v>0</v>
      </c>
      <c r="H110" s="100">
        <v>0</v>
      </c>
      <c r="I110" s="100">
        <v>0</v>
      </c>
      <c r="J110" s="100">
        <v>0</v>
      </c>
      <c r="K110" s="100">
        <v>0</v>
      </c>
      <c r="L110" s="100">
        <v>0</v>
      </c>
      <c r="M110" s="100">
        <v>1</v>
      </c>
      <c r="N110" s="100">
        <v>3</v>
      </c>
      <c r="O110" s="100">
        <v>4</v>
      </c>
      <c r="P110" s="100">
        <v>6</v>
      </c>
      <c r="Q110" s="100">
        <v>9</v>
      </c>
      <c r="R110" s="100">
        <v>9</v>
      </c>
      <c r="S110" s="100">
        <v>14</v>
      </c>
      <c r="T110" s="100">
        <v>3</v>
      </c>
      <c r="U110" s="100">
        <v>0</v>
      </c>
      <c r="V110" s="100">
        <v>50</v>
      </c>
      <c r="W110" s="128"/>
      <c r="X110" s="124">
        <v>2003</v>
      </c>
      <c r="Y110" s="100">
        <v>0</v>
      </c>
      <c r="Z110" s="100">
        <v>0</v>
      </c>
      <c r="AA110" s="100">
        <v>0</v>
      </c>
      <c r="AB110" s="100">
        <v>0</v>
      </c>
      <c r="AC110" s="100">
        <v>0</v>
      </c>
      <c r="AD110" s="100">
        <v>0</v>
      </c>
      <c r="AE110" s="100">
        <v>0</v>
      </c>
      <c r="AF110" s="100">
        <v>0</v>
      </c>
      <c r="AG110" s="100">
        <v>0</v>
      </c>
      <c r="AH110" s="100">
        <v>1</v>
      </c>
      <c r="AI110" s="100">
        <v>2</v>
      </c>
      <c r="AJ110" s="100">
        <v>2</v>
      </c>
      <c r="AK110" s="100">
        <v>4</v>
      </c>
      <c r="AL110" s="100">
        <v>11</v>
      </c>
      <c r="AM110" s="100">
        <v>22</v>
      </c>
      <c r="AN110" s="100">
        <v>21</v>
      </c>
      <c r="AO110" s="100">
        <v>30</v>
      </c>
      <c r="AP110" s="100">
        <v>41</v>
      </c>
      <c r="AQ110" s="100">
        <v>0</v>
      </c>
      <c r="AR110" s="100">
        <v>134</v>
      </c>
      <c r="AS110" s="128"/>
      <c r="AT110" s="124">
        <v>2003</v>
      </c>
      <c r="AU110" s="100">
        <v>0</v>
      </c>
      <c r="AV110" s="100">
        <v>1</v>
      </c>
      <c r="AW110" s="100">
        <v>0</v>
      </c>
      <c r="AX110" s="100">
        <v>0</v>
      </c>
      <c r="AY110" s="100">
        <v>0</v>
      </c>
      <c r="AZ110" s="100">
        <v>0</v>
      </c>
      <c r="BA110" s="100">
        <v>0</v>
      </c>
      <c r="BB110" s="100">
        <v>0</v>
      </c>
      <c r="BC110" s="100">
        <v>0</v>
      </c>
      <c r="BD110" s="100">
        <v>1</v>
      </c>
      <c r="BE110" s="100">
        <v>3</v>
      </c>
      <c r="BF110" s="100">
        <v>5</v>
      </c>
      <c r="BG110" s="100">
        <v>8</v>
      </c>
      <c r="BH110" s="100">
        <v>17</v>
      </c>
      <c r="BI110" s="100">
        <v>31</v>
      </c>
      <c r="BJ110" s="100">
        <v>30</v>
      </c>
      <c r="BK110" s="100">
        <v>44</v>
      </c>
      <c r="BL110" s="100">
        <v>44</v>
      </c>
      <c r="BM110" s="100">
        <v>0</v>
      </c>
      <c r="BN110" s="100">
        <v>184</v>
      </c>
      <c r="BP110" s="124">
        <v>2003</v>
      </c>
    </row>
    <row r="111" spans="2:68">
      <c r="B111" s="125">
        <v>2004</v>
      </c>
      <c r="C111" s="100">
        <v>0</v>
      </c>
      <c r="D111" s="100">
        <v>0</v>
      </c>
      <c r="E111" s="100">
        <v>0</v>
      </c>
      <c r="F111" s="100">
        <v>0</v>
      </c>
      <c r="G111" s="100">
        <v>0</v>
      </c>
      <c r="H111" s="100">
        <v>0</v>
      </c>
      <c r="I111" s="100">
        <v>0</v>
      </c>
      <c r="J111" s="100">
        <v>0</v>
      </c>
      <c r="K111" s="100">
        <v>0</v>
      </c>
      <c r="L111" s="100">
        <v>0</v>
      </c>
      <c r="M111" s="100">
        <v>0</v>
      </c>
      <c r="N111" s="100">
        <v>3</v>
      </c>
      <c r="O111" s="100">
        <v>3</v>
      </c>
      <c r="P111" s="100">
        <v>3</v>
      </c>
      <c r="Q111" s="100">
        <v>6</v>
      </c>
      <c r="R111" s="100">
        <v>11</v>
      </c>
      <c r="S111" s="100">
        <v>12</v>
      </c>
      <c r="T111" s="100">
        <v>13</v>
      </c>
      <c r="U111" s="100">
        <v>0</v>
      </c>
      <c r="V111" s="100">
        <v>51</v>
      </c>
      <c r="W111" s="128"/>
      <c r="X111" s="125">
        <v>2004</v>
      </c>
      <c r="Y111" s="100">
        <v>0</v>
      </c>
      <c r="Z111" s="100">
        <v>0</v>
      </c>
      <c r="AA111" s="100">
        <v>0</v>
      </c>
      <c r="AB111" s="100">
        <v>0</v>
      </c>
      <c r="AC111" s="100">
        <v>0</v>
      </c>
      <c r="AD111" s="100">
        <v>0</v>
      </c>
      <c r="AE111" s="100">
        <v>0</v>
      </c>
      <c r="AF111" s="100">
        <v>0</v>
      </c>
      <c r="AG111" s="100">
        <v>0</v>
      </c>
      <c r="AH111" s="100">
        <v>3</v>
      </c>
      <c r="AI111" s="100">
        <v>0</v>
      </c>
      <c r="AJ111" s="100">
        <v>2</v>
      </c>
      <c r="AK111" s="100">
        <v>5</v>
      </c>
      <c r="AL111" s="100">
        <v>13</v>
      </c>
      <c r="AM111" s="100">
        <v>17</v>
      </c>
      <c r="AN111" s="100">
        <v>29</v>
      </c>
      <c r="AO111" s="100">
        <v>37</v>
      </c>
      <c r="AP111" s="100">
        <v>33</v>
      </c>
      <c r="AQ111" s="100">
        <v>0</v>
      </c>
      <c r="AR111" s="100">
        <v>139</v>
      </c>
      <c r="AS111" s="128"/>
      <c r="AT111" s="125">
        <v>2004</v>
      </c>
      <c r="AU111" s="100">
        <v>0</v>
      </c>
      <c r="AV111" s="100">
        <v>0</v>
      </c>
      <c r="AW111" s="100">
        <v>0</v>
      </c>
      <c r="AX111" s="100">
        <v>0</v>
      </c>
      <c r="AY111" s="100">
        <v>0</v>
      </c>
      <c r="AZ111" s="100">
        <v>0</v>
      </c>
      <c r="BA111" s="100">
        <v>0</v>
      </c>
      <c r="BB111" s="100">
        <v>0</v>
      </c>
      <c r="BC111" s="100">
        <v>0</v>
      </c>
      <c r="BD111" s="100">
        <v>3</v>
      </c>
      <c r="BE111" s="100">
        <v>0</v>
      </c>
      <c r="BF111" s="100">
        <v>5</v>
      </c>
      <c r="BG111" s="100">
        <v>8</v>
      </c>
      <c r="BH111" s="100">
        <v>16</v>
      </c>
      <c r="BI111" s="100">
        <v>23</v>
      </c>
      <c r="BJ111" s="100">
        <v>40</v>
      </c>
      <c r="BK111" s="100">
        <v>49</v>
      </c>
      <c r="BL111" s="100">
        <v>46</v>
      </c>
      <c r="BM111" s="100">
        <v>0</v>
      </c>
      <c r="BN111" s="100">
        <v>190</v>
      </c>
      <c r="BP111" s="125">
        <v>2004</v>
      </c>
    </row>
    <row r="112" spans="2:68">
      <c r="B112" s="124">
        <v>2005</v>
      </c>
      <c r="C112" s="100">
        <v>0</v>
      </c>
      <c r="D112" s="100">
        <v>0</v>
      </c>
      <c r="E112" s="100">
        <v>0</v>
      </c>
      <c r="F112" s="100">
        <v>0</v>
      </c>
      <c r="G112" s="100">
        <v>0</v>
      </c>
      <c r="H112" s="100">
        <v>0</v>
      </c>
      <c r="I112" s="100">
        <v>0</v>
      </c>
      <c r="J112" s="100">
        <v>0</v>
      </c>
      <c r="K112" s="100">
        <v>0</v>
      </c>
      <c r="L112" s="100">
        <v>1</v>
      </c>
      <c r="M112" s="100">
        <v>0</v>
      </c>
      <c r="N112" s="100">
        <v>1</v>
      </c>
      <c r="O112" s="100">
        <v>1</v>
      </c>
      <c r="P112" s="100">
        <v>5</v>
      </c>
      <c r="Q112" s="100">
        <v>7</v>
      </c>
      <c r="R112" s="100">
        <v>5</v>
      </c>
      <c r="S112" s="100">
        <v>10</v>
      </c>
      <c r="T112" s="100">
        <v>7</v>
      </c>
      <c r="U112" s="100">
        <v>0</v>
      </c>
      <c r="V112" s="100">
        <v>37</v>
      </c>
      <c r="W112" s="128"/>
      <c r="X112" s="124">
        <v>2005</v>
      </c>
      <c r="Y112" s="100">
        <v>0</v>
      </c>
      <c r="Z112" s="100">
        <v>0</v>
      </c>
      <c r="AA112" s="100">
        <v>0</v>
      </c>
      <c r="AB112" s="100">
        <v>0</v>
      </c>
      <c r="AC112" s="100">
        <v>0</v>
      </c>
      <c r="AD112" s="100">
        <v>0</v>
      </c>
      <c r="AE112" s="100">
        <v>0</v>
      </c>
      <c r="AF112" s="100">
        <v>1</v>
      </c>
      <c r="AG112" s="100">
        <v>0</v>
      </c>
      <c r="AH112" s="100">
        <v>0</v>
      </c>
      <c r="AI112" s="100">
        <v>3</v>
      </c>
      <c r="AJ112" s="100">
        <v>1</v>
      </c>
      <c r="AK112" s="100">
        <v>5</v>
      </c>
      <c r="AL112" s="100">
        <v>13</v>
      </c>
      <c r="AM112" s="100">
        <v>13</v>
      </c>
      <c r="AN112" s="100">
        <v>28</v>
      </c>
      <c r="AO112" s="100">
        <v>32</v>
      </c>
      <c r="AP112" s="100">
        <v>42</v>
      </c>
      <c r="AQ112" s="100">
        <v>0</v>
      </c>
      <c r="AR112" s="100">
        <v>138</v>
      </c>
      <c r="AS112" s="128"/>
      <c r="AT112" s="124">
        <v>2005</v>
      </c>
      <c r="AU112" s="100">
        <v>0</v>
      </c>
      <c r="AV112" s="100">
        <v>0</v>
      </c>
      <c r="AW112" s="100">
        <v>0</v>
      </c>
      <c r="AX112" s="100">
        <v>0</v>
      </c>
      <c r="AY112" s="100">
        <v>0</v>
      </c>
      <c r="AZ112" s="100">
        <v>0</v>
      </c>
      <c r="BA112" s="100">
        <v>0</v>
      </c>
      <c r="BB112" s="100">
        <v>1</v>
      </c>
      <c r="BC112" s="100">
        <v>0</v>
      </c>
      <c r="BD112" s="100">
        <v>1</v>
      </c>
      <c r="BE112" s="100">
        <v>3</v>
      </c>
      <c r="BF112" s="100">
        <v>2</v>
      </c>
      <c r="BG112" s="100">
        <v>6</v>
      </c>
      <c r="BH112" s="100">
        <v>18</v>
      </c>
      <c r="BI112" s="100">
        <v>20</v>
      </c>
      <c r="BJ112" s="100">
        <v>33</v>
      </c>
      <c r="BK112" s="100">
        <v>42</v>
      </c>
      <c r="BL112" s="100">
        <v>49</v>
      </c>
      <c r="BM112" s="100">
        <v>0</v>
      </c>
      <c r="BN112" s="100">
        <v>175</v>
      </c>
      <c r="BP112" s="124">
        <v>2005</v>
      </c>
    </row>
    <row r="113" spans="2:68">
      <c r="B113" s="124">
        <v>2006</v>
      </c>
      <c r="C113" s="100">
        <v>0</v>
      </c>
      <c r="D113" s="100">
        <v>0</v>
      </c>
      <c r="E113" s="100">
        <v>0</v>
      </c>
      <c r="F113" s="100">
        <v>0</v>
      </c>
      <c r="G113" s="100">
        <v>0</v>
      </c>
      <c r="H113" s="100">
        <v>0</v>
      </c>
      <c r="I113" s="100">
        <v>0</v>
      </c>
      <c r="J113" s="100">
        <v>0</v>
      </c>
      <c r="K113" s="100">
        <v>0</v>
      </c>
      <c r="L113" s="100">
        <v>0</v>
      </c>
      <c r="M113" s="100">
        <v>2</v>
      </c>
      <c r="N113" s="100">
        <v>5</v>
      </c>
      <c r="O113" s="100">
        <v>1</v>
      </c>
      <c r="P113" s="100">
        <v>3</v>
      </c>
      <c r="Q113" s="100">
        <v>5</v>
      </c>
      <c r="R113" s="100">
        <v>13</v>
      </c>
      <c r="S113" s="100">
        <v>14</v>
      </c>
      <c r="T113" s="100">
        <v>4</v>
      </c>
      <c r="U113" s="100">
        <v>0</v>
      </c>
      <c r="V113" s="100">
        <v>47</v>
      </c>
      <c r="X113" s="124">
        <v>2006</v>
      </c>
      <c r="Y113" s="100">
        <v>0</v>
      </c>
      <c r="Z113" s="100">
        <v>0</v>
      </c>
      <c r="AA113" s="100">
        <v>0</v>
      </c>
      <c r="AB113" s="100">
        <v>0</v>
      </c>
      <c r="AC113" s="100">
        <v>0</v>
      </c>
      <c r="AD113" s="100">
        <v>1</v>
      </c>
      <c r="AE113" s="100">
        <v>0</v>
      </c>
      <c r="AF113" s="100">
        <v>0</v>
      </c>
      <c r="AG113" s="100">
        <v>0</v>
      </c>
      <c r="AH113" s="100">
        <v>1</v>
      </c>
      <c r="AI113" s="100">
        <v>0</v>
      </c>
      <c r="AJ113" s="100">
        <v>3</v>
      </c>
      <c r="AK113" s="100">
        <v>7</v>
      </c>
      <c r="AL113" s="100">
        <v>6</v>
      </c>
      <c r="AM113" s="100">
        <v>14</v>
      </c>
      <c r="AN113" s="100">
        <v>26</v>
      </c>
      <c r="AO113" s="100">
        <v>30</v>
      </c>
      <c r="AP113" s="100">
        <v>37</v>
      </c>
      <c r="AQ113" s="100">
        <v>0</v>
      </c>
      <c r="AR113" s="100">
        <v>125</v>
      </c>
      <c r="AT113" s="124">
        <v>2006</v>
      </c>
      <c r="AU113" s="100">
        <v>0</v>
      </c>
      <c r="AV113" s="100">
        <v>0</v>
      </c>
      <c r="AW113" s="100">
        <v>0</v>
      </c>
      <c r="AX113" s="100">
        <v>0</v>
      </c>
      <c r="AY113" s="100">
        <v>0</v>
      </c>
      <c r="AZ113" s="100">
        <v>1</v>
      </c>
      <c r="BA113" s="100">
        <v>0</v>
      </c>
      <c r="BB113" s="100">
        <v>0</v>
      </c>
      <c r="BC113" s="100">
        <v>0</v>
      </c>
      <c r="BD113" s="100">
        <v>1</v>
      </c>
      <c r="BE113" s="100">
        <v>2</v>
      </c>
      <c r="BF113" s="100">
        <v>8</v>
      </c>
      <c r="BG113" s="100">
        <v>8</v>
      </c>
      <c r="BH113" s="100">
        <v>9</v>
      </c>
      <c r="BI113" s="100">
        <v>19</v>
      </c>
      <c r="BJ113" s="100">
        <v>39</v>
      </c>
      <c r="BK113" s="100">
        <v>44</v>
      </c>
      <c r="BL113" s="100">
        <v>41</v>
      </c>
      <c r="BM113" s="100">
        <v>0</v>
      </c>
      <c r="BN113" s="100">
        <v>172</v>
      </c>
      <c r="BP113" s="124">
        <v>2006</v>
      </c>
    </row>
    <row r="114" spans="2:68">
      <c r="B114" s="124">
        <v>2007</v>
      </c>
      <c r="C114" s="100">
        <v>0</v>
      </c>
      <c r="D114" s="100">
        <v>0</v>
      </c>
      <c r="E114" s="100">
        <v>0</v>
      </c>
      <c r="F114" s="100">
        <v>0</v>
      </c>
      <c r="G114" s="100">
        <v>0</v>
      </c>
      <c r="H114" s="100">
        <v>0</v>
      </c>
      <c r="I114" s="100">
        <v>0</v>
      </c>
      <c r="J114" s="100">
        <v>0</v>
      </c>
      <c r="K114" s="100">
        <v>0</v>
      </c>
      <c r="L114" s="100">
        <v>1</v>
      </c>
      <c r="M114" s="100">
        <v>0</v>
      </c>
      <c r="N114" s="100">
        <v>1</v>
      </c>
      <c r="O114" s="100">
        <v>6</v>
      </c>
      <c r="P114" s="100">
        <v>7</v>
      </c>
      <c r="Q114" s="100">
        <v>8</v>
      </c>
      <c r="R114" s="100">
        <v>4</v>
      </c>
      <c r="S114" s="100">
        <v>8</v>
      </c>
      <c r="T114" s="100">
        <v>8</v>
      </c>
      <c r="U114" s="100">
        <v>0</v>
      </c>
      <c r="V114" s="100">
        <v>43</v>
      </c>
      <c r="X114" s="124">
        <v>2007</v>
      </c>
      <c r="Y114" s="100">
        <v>0</v>
      </c>
      <c r="Z114" s="100">
        <v>0</v>
      </c>
      <c r="AA114" s="100">
        <v>0</v>
      </c>
      <c r="AB114" s="100">
        <v>0</v>
      </c>
      <c r="AC114" s="100">
        <v>0</v>
      </c>
      <c r="AD114" s="100">
        <v>0</v>
      </c>
      <c r="AE114" s="100">
        <v>0</v>
      </c>
      <c r="AF114" s="100">
        <v>0</v>
      </c>
      <c r="AG114" s="100">
        <v>1</v>
      </c>
      <c r="AH114" s="100">
        <v>2</v>
      </c>
      <c r="AI114" s="100">
        <v>2</v>
      </c>
      <c r="AJ114" s="100">
        <v>0</v>
      </c>
      <c r="AK114" s="100">
        <v>5</v>
      </c>
      <c r="AL114" s="100">
        <v>7</v>
      </c>
      <c r="AM114" s="100">
        <v>17</v>
      </c>
      <c r="AN114" s="100">
        <v>20</v>
      </c>
      <c r="AO114" s="100">
        <v>22</v>
      </c>
      <c r="AP114" s="100">
        <v>42</v>
      </c>
      <c r="AQ114" s="100">
        <v>0</v>
      </c>
      <c r="AR114" s="100">
        <v>118</v>
      </c>
      <c r="AT114" s="124">
        <v>2007</v>
      </c>
      <c r="AU114" s="100">
        <v>0</v>
      </c>
      <c r="AV114" s="100">
        <v>0</v>
      </c>
      <c r="AW114" s="100">
        <v>0</v>
      </c>
      <c r="AX114" s="100">
        <v>0</v>
      </c>
      <c r="AY114" s="100">
        <v>0</v>
      </c>
      <c r="AZ114" s="100">
        <v>0</v>
      </c>
      <c r="BA114" s="100">
        <v>0</v>
      </c>
      <c r="BB114" s="100">
        <v>0</v>
      </c>
      <c r="BC114" s="100">
        <v>1</v>
      </c>
      <c r="BD114" s="100">
        <v>3</v>
      </c>
      <c r="BE114" s="100">
        <v>2</v>
      </c>
      <c r="BF114" s="100">
        <v>1</v>
      </c>
      <c r="BG114" s="100">
        <v>11</v>
      </c>
      <c r="BH114" s="100">
        <v>14</v>
      </c>
      <c r="BI114" s="100">
        <v>25</v>
      </c>
      <c r="BJ114" s="100">
        <v>24</v>
      </c>
      <c r="BK114" s="100">
        <v>30</v>
      </c>
      <c r="BL114" s="100">
        <v>50</v>
      </c>
      <c r="BM114" s="100">
        <v>0</v>
      </c>
      <c r="BN114" s="100">
        <v>161</v>
      </c>
      <c r="BP114" s="124">
        <v>2007</v>
      </c>
    </row>
    <row r="115" spans="2:68">
      <c r="B115" s="124">
        <v>2008</v>
      </c>
      <c r="C115" s="100">
        <v>0</v>
      </c>
      <c r="D115" s="100">
        <v>0</v>
      </c>
      <c r="E115" s="100">
        <v>0</v>
      </c>
      <c r="F115" s="100">
        <v>0</v>
      </c>
      <c r="G115" s="100">
        <v>0</v>
      </c>
      <c r="H115" s="100">
        <v>0</v>
      </c>
      <c r="I115" s="100">
        <v>0</v>
      </c>
      <c r="J115" s="100">
        <v>0</v>
      </c>
      <c r="K115" s="100">
        <v>0</v>
      </c>
      <c r="L115" s="100">
        <v>0</v>
      </c>
      <c r="M115" s="100">
        <v>1</v>
      </c>
      <c r="N115" s="100">
        <v>3</v>
      </c>
      <c r="O115" s="100">
        <v>4</v>
      </c>
      <c r="P115" s="100">
        <v>6</v>
      </c>
      <c r="Q115" s="100">
        <v>8</v>
      </c>
      <c r="R115" s="100">
        <v>12</v>
      </c>
      <c r="S115" s="100">
        <v>9</v>
      </c>
      <c r="T115" s="100">
        <v>14</v>
      </c>
      <c r="U115" s="100">
        <v>0</v>
      </c>
      <c r="V115" s="100">
        <v>57</v>
      </c>
      <c r="X115" s="124">
        <v>2008</v>
      </c>
      <c r="Y115" s="100">
        <v>0</v>
      </c>
      <c r="Z115" s="100">
        <v>0</v>
      </c>
      <c r="AA115" s="100">
        <v>0</v>
      </c>
      <c r="AB115" s="100">
        <v>0</v>
      </c>
      <c r="AC115" s="100">
        <v>0</v>
      </c>
      <c r="AD115" s="100">
        <v>1</v>
      </c>
      <c r="AE115" s="100">
        <v>0</v>
      </c>
      <c r="AF115" s="100">
        <v>0</v>
      </c>
      <c r="AG115" s="100">
        <v>1</v>
      </c>
      <c r="AH115" s="100">
        <v>2</v>
      </c>
      <c r="AI115" s="100">
        <v>0</v>
      </c>
      <c r="AJ115" s="100">
        <v>3</v>
      </c>
      <c r="AK115" s="100">
        <v>4</v>
      </c>
      <c r="AL115" s="100">
        <v>9</v>
      </c>
      <c r="AM115" s="100">
        <v>10</v>
      </c>
      <c r="AN115" s="100">
        <v>19</v>
      </c>
      <c r="AO115" s="100">
        <v>29</v>
      </c>
      <c r="AP115" s="100">
        <v>62</v>
      </c>
      <c r="AQ115" s="100">
        <v>0</v>
      </c>
      <c r="AR115" s="100">
        <v>140</v>
      </c>
      <c r="AT115" s="124">
        <v>2008</v>
      </c>
      <c r="AU115" s="100">
        <v>0</v>
      </c>
      <c r="AV115" s="100">
        <v>0</v>
      </c>
      <c r="AW115" s="100">
        <v>0</v>
      </c>
      <c r="AX115" s="100">
        <v>0</v>
      </c>
      <c r="AY115" s="100">
        <v>0</v>
      </c>
      <c r="AZ115" s="100">
        <v>1</v>
      </c>
      <c r="BA115" s="100">
        <v>0</v>
      </c>
      <c r="BB115" s="100">
        <v>0</v>
      </c>
      <c r="BC115" s="100">
        <v>1</v>
      </c>
      <c r="BD115" s="100">
        <v>2</v>
      </c>
      <c r="BE115" s="100">
        <v>1</v>
      </c>
      <c r="BF115" s="100">
        <v>6</v>
      </c>
      <c r="BG115" s="100">
        <v>8</v>
      </c>
      <c r="BH115" s="100">
        <v>15</v>
      </c>
      <c r="BI115" s="100">
        <v>18</v>
      </c>
      <c r="BJ115" s="100">
        <v>31</v>
      </c>
      <c r="BK115" s="100">
        <v>38</v>
      </c>
      <c r="BL115" s="100">
        <v>76</v>
      </c>
      <c r="BM115" s="100">
        <v>0</v>
      </c>
      <c r="BN115" s="100">
        <v>197</v>
      </c>
      <c r="BP115" s="124">
        <v>2008</v>
      </c>
    </row>
    <row r="116" spans="2:68">
      <c r="B116" s="124">
        <v>2009</v>
      </c>
      <c r="C116" s="100">
        <v>0</v>
      </c>
      <c r="D116" s="100">
        <v>0</v>
      </c>
      <c r="E116" s="100">
        <v>0</v>
      </c>
      <c r="F116" s="100">
        <v>0</v>
      </c>
      <c r="G116" s="100">
        <v>1</v>
      </c>
      <c r="H116" s="100">
        <v>0</v>
      </c>
      <c r="I116" s="100">
        <v>0</v>
      </c>
      <c r="J116" s="100">
        <v>0</v>
      </c>
      <c r="K116" s="100">
        <v>0</v>
      </c>
      <c r="L116" s="100">
        <v>1</v>
      </c>
      <c r="M116" s="100">
        <v>0</v>
      </c>
      <c r="N116" s="100">
        <v>3</v>
      </c>
      <c r="O116" s="100">
        <v>6</v>
      </c>
      <c r="P116" s="100">
        <v>5</v>
      </c>
      <c r="Q116" s="100">
        <v>5</v>
      </c>
      <c r="R116" s="100">
        <v>4</v>
      </c>
      <c r="S116" s="100">
        <v>9</v>
      </c>
      <c r="T116" s="100">
        <v>7</v>
      </c>
      <c r="U116" s="100">
        <v>0</v>
      </c>
      <c r="V116" s="100">
        <v>41</v>
      </c>
      <c r="X116" s="124">
        <v>2009</v>
      </c>
      <c r="Y116" s="100">
        <v>0</v>
      </c>
      <c r="Z116" s="100">
        <v>0</v>
      </c>
      <c r="AA116" s="100">
        <v>0</v>
      </c>
      <c r="AB116" s="100">
        <v>0</v>
      </c>
      <c r="AC116" s="100">
        <v>0</v>
      </c>
      <c r="AD116" s="100">
        <v>0</v>
      </c>
      <c r="AE116" s="100">
        <v>0</v>
      </c>
      <c r="AF116" s="100">
        <v>0</v>
      </c>
      <c r="AG116" s="100">
        <v>0</v>
      </c>
      <c r="AH116" s="100">
        <v>2</v>
      </c>
      <c r="AI116" s="100">
        <v>1</v>
      </c>
      <c r="AJ116" s="100">
        <v>1</v>
      </c>
      <c r="AK116" s="100">
        <v>9</v>
      </c>
      <c r="AL116" s="100">
        <v>12</v>
      </c>
      <c r="AM116" s="100">
        <v>25</v>
      </c>
      <c r="AN116" s="100">
        <v>27</v>
      </c>
      <c r="AO116" s="100">
        <v>27</v>
      </c>
      <c r="AP116" s="100">
        <v>49</v>
      </c>
      <c r="AQ116" s="100">
        <v>0</v>
      </c>
      <c r="AR116" s="100">
        <v>153</v>
      </c>
      <c r="AT116" s="124">
        <v>2009</v>
      </c>
      <c r="AU116" s="100">
        <v>0</v>
      </c>
      <c r="AV116" s="100">
        <v>0</v>
      </c>
      <c r="AW116" s="100">
        <v>0</v>
      </c>
      <c r="AX116" s="100">
        <v>0</v>
      </c>
      <c r="AY116" s="100">
        <v>1</v>
      </c>
      <c r="AZ116" s="100">
        <v>0</v>
      </c>
      <c r="BA116" s="100">
        <v>0</v>
      </c>
      <c r="BB116" s="100">
        <v>0</v>
      </c>
      <c r="BC116" s="100">
        <v>0</v>
      </c>
      <c r="BD116" s="100">
        <v>3</v>
      </c>
      <c r="BE116" s="100">
        <v>1</v>
      </c>
      <c r="BF116" s="100">
        <v>4</v>
      </c>
      <c r="BG116" s="100">
        <v>15</v>
      </c>
      <c r="BH116" s="100">
        <v>17</v>
      </c>
      <c r="BI116" s="100">
        <v>30</v>
      </c>
      <c r="BJ116" s="100">
        <v>31</v>
      </c>
      <c r="BK116" s="100">
        <v>36</v>
      </c>
      <c r="BL116" s="100">
        <v>56</v>
      </c>
      <c r="BM116" s="100">
        <v>0</v>
      </c>
      <c r="BN116" s="100">
        <v>194</v>
      </c>
      <c r="BP116" s="124">
        <v>2009</v>
      </c>
    </row>
    <row r="117" spans="2:68">
      <c r="B117" s="124">
        <v>2010</v>
      </c>
      <c r="C117" s="100">
        <v>0</v>
      </c>
      <c r="D117" s="100">
        <v>0</v>
      </c>
      <c r="E117" s="100">
        <v>0</v>
      </c>
      <c r="F117" s="100">
        <v>0</v>
      </c>
      <c r="G117" s="100">
        <v>0</v>
      </c>
      <c r="H117" s="100">
        <v>0</v>
      </c>
      <c r="I117" s="100">
        <v>0</v>
      </c>
      <c r="J117" s="100">
        <v>0</v>
      </c>
      <c r="K117" s="100">
        <v>0</v>
      </c>
      <c r="L117" s="100">
        <v>1</v>
      </c>
      <c r="M117" s="100">
        <v>1</v>
      </c>
      <c r="N117" s="100">
        <v>1</v>
      </c>
      <c r="O117" s="100">
        <v>4</v>
      </c>
      <c r="P117" s="100">
        <v>6</v>
      </c>
      <c r="Q117" s="100">
        <v>7</v>
      </c>
      <c r="R117" s="100">
        <v>11</v>
      </c>
      <c r="S117" s="100">
        <v>14</v>
      </c>
      <c r="T117" s="100">
        <v>16</v>
      </c>
      <c r="U117" s="100">
        <v>0</v>
      </c>
      <c r="V117" s="100">
        <v>61</v>
      </c>
      <c r="X117" s="124">
        <v>2010</v>
      </c>
      <c r="Y117" s="100">
        <v>0</v>
      </c>
      <c r="Z117" s="100">
        <v>0</v>
      </c>
      <c r="AA117" s="100">
        <v>0</v>
      </c>
      <c r="AB117" s="100">
        <v>0</v>
      </c>
      <c r="AC117" s="100">
        <v>0</v>
      </c>
      <c r="AD117" s="100">
        <v>0</v>
      </c>
      <c r="AE117" s="100">
        <v>0</v>
      </c>
      <c r="AF117" s="100">
        <v>0</v>
      </c>
      <c r="AG117" s="100">
        <v>0</v>
      </c>
      <c r="AH117" s="100">
        <v>0</v>
      </c>
      <c r="AI117" s="100">
        <v>2</v>
      </c>
      <c r="AJ117" s="100">
        <v>2</v>
      </c>
      <c r="AK117" s="100">
        <v>3</v>
      </c>
      <c r="AL117" s="100">
        <v>9</v>
      </c>
      <c r="AM117" s="100">
        <v>20</v>
      </c>
      <c r="AN117" s="100">
        <v>24</v>
      </c>
      <c r="AO117" s="100">
        <v>28</v>
      </c>
      <c r="AP117" s="100">
        <v>38</v>
      </c>
      <c r="AQ117" s="100">
        <v>0</v>
      </c>
      <c r="AR117" s="100">
        <v>126</v>
      </c>
      <c r="AT117" s="124">
        <v>2010</v>
      </c>
      <c r="AU117" s="100">
        <v>0</v>
      </c>
      <c r="AV117" s="100">
        <v>0</v>
      </c>
      <c r="AW117" s="100">
        <v>0</v>
      </c>
      <c r="AX117" s="100">
        <v>0</v>
      </c>
      <c r="AY117" s="100">
        <v>0</v>
      </c>
      <c r="AZ117" s="100">
        <v>0</v>
      </c>
      <c r="BA117" s="100">
        <v>0</v>
      </c>
      <c r="BB117" s="100">
        <v>0</v>
      </c>
      <c r="BC117" s="100">
        <v>0</v>
      </c>
      <c r="BD117" s="100">
        <v>1</v>
      </c>
      <c r="BE117" s="100">
        <v>3</v>
      </c>
      <c r="BF117" s="100">
        <v>3</v>
      </c>
      <c r="BG117" s="100">
        <v>7</v>
      </c>
      <c r="BH117" s="100">
        <v>15</v>
      </c>
      <c r="BI117" s="100">
        <v>27</v>
      </c>
      <c r="BJ117" s="100">
        <v>35</v>
      </c>
      <c r="BK117" s="100">
        <v>42</v>
      </c>
      <c r="BL117" s="100">
        <v>54</v>
      </c>
      <c r="BM117" s="100">
        <v>0</v>
      </c>
      <c r="BN117" s="100">
        <v>187</v>
      </c>
      <c r="BP117" s="124">
        <v>2010</v>
      </c>
    </row>
    <row r="118" spans="2:68">
      <c r="B118" s="124">
        <v>2011</v>
      </c>
      <c r="C118" s="100">
        <v>0</v>
      </c>
      <c r="D118" s="100">
        <v>0</v>
      </c>
      <c r="E118" s="100">
        <v>0</v>
      </c>
      <c r="F118" s="100">
        <v>0</v>
      </c>
      <c r="G118" s="100">
        <v>0</v>
      </c>
      <c r="H118" s="100">
        <v>0</v>
      </c>
      <c r="I118" s="100">
        <v>0</v>
      </c>
      <c r="J118" s="100">
        <v>0</v>
      </c>
      <c r="K118" s="100">
        <v>1</v>
      </c>
      <c r="L118" s="100">
        <v>1</v>
      </c>
      <c r="M118" s="100">
        <v>1</v>
      </c>
      <c r="N118" s="100">
        <v>2</v>
      </c>
      <c r="O118" s="100">
        <v>0</v>
      </c>
      <c r="P118" s="100">
        <v>7</v>
      </c>
      <c r="Q118" s="100">
        <v>8</v>
      </c>
      <c r="R118" s="100">
        <v>13</v>
      </c>
      <c r="S118" s="100">
        <v>9</v>
      </c>
      <c r="T118" s="100">
        <v>6</v>
      </c>
      <c r="U118" s="100">
        <v>0</v>
      </c>
      <c r="V118" s="100">
        <v>48</v>
      </c>
      <c r="X118" s="124">
        <v>2011</v>
      </c>
      <c r="Y118" s="100">
        <v>0</v>
      </c>
      <c r="Z118" s="100">
        <v>0</v>
      </c>
      <c r="AA118" s="100">
        <v>0</v>
      </c>
      <c r="AB118" s="100">
        <v>0</v>
      </c>
      <c r="AC118" s="100">
        <v>0</v>
      </c>
      <c r="AD118" s="100">
        <v>0</v>
      </c>
      <c r="AE118" s="100">
        <v>0</v>
      </c>
      <c r="AF118" s="100">
        <v>0</v>
      </c>
      <c r="AG118" s="100">
        <v>0</v>
      </c>
      <c r="AH118" s="100">
        <v>0</v>
      </c>
      <c r="AI118" s="100">
        <v>1</v>
      </c>
      <c r="AJ118" s="100">
        <v>0</v>
      </c>
      <c r="AK118" s="100">
        <v>7</v>
      </c>
      <c r="AL118" s="100">
        <v>8</v>
      </c>
      <c r="AM118" s="100">
        <v>20</v>
      </c>
      <c r="AN118" s="100">
        <v>16</v>
      </c>
      <c r="AO118" s="100">
        <v>27</v>
      </c>
      <c r="AP118" s="100">
        <v>57</v>
      </c>
      <c r="AQ118" s="100">
        <v>0</v>
      </c>
      <c r="AR118" s="100">
        <v>136</v>
      </c>
      <c r="AT118" s="124">
        <v>2011</v>
      </c>
      <c r="AU118" s="100">
        <v>0</v>
      </c>
      <c r="AV118" s="100">
        <v>0</v>
      </c>
      <c r="AW118" s="100">
        <v>0</v>
      </c>
      <c r="AX118" s="100">
        <v>0</v>
      </c>
      <c r="AY118" s="100">
        <v>0</v>
      </c>
      <c r="AZ118" s="100">
        <v>0</v>
      </c>
      <c r="BA118" s="100">
        <v>0</v>
      </c>
      <c r="BB118" s="100">
        <v>0</v>
      </c>
      <c r="BC118" s="100">
        <v>1</v>
      </c>
      <c r="BD118" s="100">
        <v>1</v>
      </c>
      <c r="BE118" s="100">
        <v>2</v>
      </c>
      <c r="BF118" s="100">
        <v>2</v>
      </c>
      <c r="BG118" s="100">
        <v>7</v>
      </c>
      <c r="BH118" s="100">
        <v>15</v>
      </c>
      <c r="BI118" s="100">
        <v>28</v>
      </c>
      <c r="BJ118" s="100">
        <v>29</v>
      </c>
      <c r="BK118" s="100">
        <v>36</v>
      </c>
      <c r="BL118" s="100">
        <v>63</v>
      </c>
      <c r="BM118" s="100">
        <v>0</v>
      </c>
      <c r="BN118" s="100">
        <v>184</v>
      </c>
      <c r="BP118" s="124">
        <v>2011</v>
      </c>
    </row>
    <row r="119" spans="2:68">
      <c r="B119" s="124">
        <v>2012</v>
      </c>
      <c r="C119" s="100">
        <v>0</v>
      </c>
      <c r="D119" s="100">
        <v>0</v>
      </c>
      <c r="E119" s="100">
        <v>0</v>
      </c>
      <c r="F119" s="100">
        <v>0</v>
      </c>
      <c r="G119" s="100">
        <v>0</v>
      </c>
      <c r="H119" s="100">
        <v>0</v>
      </c>
      <c r="I119" s="100">
        <v>0</v>
      </c>
      <c r="J119" s="100">
        <v>0</v>
      </c>
      <c r="K119" s="100">
        <v>0</v>
      </c>
      <c r="L119" s="100">
        <v>0</v>
      </c>
      <c r="M119" s="100">
        <v>1</v>
      </c>
      <c r="N119" s="100">
        <v>3</v>
      </c>
      <c r="O119" s="100">
        <v>3</v>
      </c>
      <c r="P119" s="100">
        <v>3</v>
      </c>
      <c r="Q119" s="100">
        <v>7</v>
      </c>
      <c r="R119" s="100">
        <v>5</v>
      </c>
      <c r="S119" s="100">
        <v>7</v>
      </c>
      <c r="T119" s="100">
        <v>8</v>
      </c>
      <c r="U119" s="100">
        <v>0</v>
      </c>
      <c r="V119" s="100">
        <v>37</v>
      </c>
      <c r="X119" s="124">
        <v>2012</v>
      </c>
      <c r="Y119" s="100">
        <v>0</v>
      </c>
      <c r="Z119" s="100">
        <v>0</v>
      </c>
      <c r="AA119" s="100">
        <v>0</v>
      </c>
      <c r="AB119" s="100">
        <v>0</v>
      </c>
      <c r="AC119" s="100">
        <v>0</v>
      </c>
      <c r="AD119" s="100">
        <v>0</v>
      </c>
      <c r="AE119" s="100">
        <v>0</v>
      </c>
      <c r="AF119" s="100">
        <v>0</v>
      </c>
      <c r="AG119" s="100">
        <v>1</v>
      </c>
      <c r="AH119" s="100">
        <v>0</v>
      </c>
      <c r="AI119" s="100">
        <v>2</v>
      </c>
      <c r="AJ119" s="100">
        <v>3</v>
      </c>
      <c r="AK119" s="100">
        <v>3</v>
      </c>
      <c r="AL119" s="100">
        <v>6</v>
      </c>
      <c r="AM119" s="100">
        <v>13</v>
      </c>
      <c r="AN119" s="100">
        <v>15</v>
      </c>
      <c r="AO119" s="100">
        <v>20</v>
      </c>
      <c r="AP119" s="100">
        <v>60</v>
      </c>
      <c r="AQ119" s="100">
        <v>0</v>
      </c>
      <c r="AR119" s="100">
        <v>123</v>
      </c>
      <c r="AT119" s="124">
        <v>2012</v>
      </c>
      <c r="AU119" s="100">
        <v>0</v>
      </c>
      <c r="AV119" s="100">
        <v>0</v>
      </c>
      <c r="AW119" s="100">
        <v>0</v>
      </c>
      <c r="AX119" s="100">
        <v>0</v>
      </c>
      <c r="AY119" s="100">
        <v>0</v>
      </c>
      <c r="AZ119" s="100">
        <v>0</v>
      </c>
      <c r="BA119" s="100">
        <v>0</v>
      </c>
      <c r="BB119" s="100">
        <v>0</v>
      </c>
      <c r="BC119" s="100">
        <v>1</v>
      </c>
      <c r="BD119" s="100">
        <v>0</v>
      </c>
      <c r="BE119" s="100">
        <v>3</v>
      </c>
      <c r="BF119" s="100">
        <v>6</v>
      </c>
      <c r="BG119" s="100">
        <v>6</v>
      </c>
      <c r="BH119" s="100">
        <v>9</v>
      </c>
      <c r="BI119" s="100">
        <v>20</v>
      </c>
      <c r="BJ119" s="100">
        <v>20</v>
      </c>
      <c r="BK119" s="100">
        <v>27</v>
      </c>
      <c r="BL119" s="100">
        <v>68</v>
      </c>
      <c r="BM119" s="100">
        <v>0</v>
      </c>
      <c r="BN119" s="100">
        <v>160</v>
      </c>
      <c r="BP119" s="124">
        <v>2012</v>
      </c>
    </row>
    <row r="120" spans="2:68">
      <c r="B120" s="124">
        <v>2013</v>
      </c>
      <c r="C120" s="100">
        <v>0</v>
      </c>
      <c r="D120" s="100">
        <v>0</v>
      </c>
      <c r="E120" s="100">
        <v>1</v>
      </c>
      <c r="F120" s="100">
        <v>0</v>
      </c>
      <c r="G120" s="100">
        <v>0</v>
      </c>
      <c r="H120" s="100">
        <v>0</v>
      </c>
      <c r="I120" s="100">
        <v>0</v>
      </c>
      <c r="J120" s="100">
        <v>0</v>
      </c>
      <c r="K120" s="100">
        <v>0</v>
      </c>
      <c r="L120" s="100">
        <v>1</v>
      </c>
      <c r="M120" s="100">
        <v>1</v>
      </c>
      <c r="N120" s="100">
        <v>0</v>
      </c>
      <c r="O120" s="100">
        <v>5</v>
      </c>
      <c r="P120" s="100">
        <v>6</v>
      </c>
      <c r="Q120" s="100">
        <v>5</v>
      </c>
      <c r="R120" s="100">
        <v>7</v>
      </c>
      <c r="S120" s="100">
        <v>11</v>
      </c>
      <c r="T120" s="100">
        <v>11</v>
      </c>
      <c r="U120" s="100">
        <v>0</v>
      </c>
      <c r="V120" s="100">
        <v>48</v>
      </c>
      <c r="X120" s="124">
        <v>2013</v>
      </c>
      <c r="Y120" s="100">
        <v>0</v>
      </c>
      <c r="Z120" s="100">
        <v>0</v>
      </c>
      <c r="AA120" s="100">
        <v>0</v>
      </c>
      <c r="AB120" s="100">
        <v>0</v>
      </c>
      <c r="AC120" s="100">
        <v>0</v>
      </c>
      <c r="AD120" s="100">
        <v>0</v>
      </c>
      <c r="AE120" s="100">
        <v>0</v>
      </c>
      <c r="AF120" s="100">
        <v>0</v>
      </c>
      <c r="AG120" s="100">
        <v>0</v>
      </c>
      <c r="AH120" s="100">
        <v>0</v>
      </c>
      <c r="AI120" s="100">
        <v>0</v>
      </c>
      <c r="AJ120" s="100">
        <v>4</v>
      </c>
      <c r="AK120" s="100">
        <v>4</v>
      </c>
      <c r="AL120" s="100">
        <v>12</v>
      </c>
      <c r="AM120" s="100">
        <v>17</v>
      </c>
      <c r="AN120" s="100">
        <v>18</v>
      </c>
      <c r="AO120" s="100">
        <v>33</v>
      </c>
      <c r="AP120" s="100">
        <v>58</v>
      </c>
      <c r="AQ120" s="100">
        <v>0</v>
      </c>
      <c r="AR120" s="100">
        <v>146</v>
      </c>
      <c r="AT120" s="124">
        <v>2013</v>
      </c>
      <c r="AU120" s="100">
        <v>0</v>
      </c>
      <c r="AV120" s="100">
        <v>0</v>
      </c>
      <c r="AW120" s="100">
        <v>1</v>
      </c>
      <c r="AX120" s="100">
        <v>0</v>
      </c>
      <c r="AY120" s="100">
        <v>0</v>
      </c>
      <c r="AZ120" s="100">
        <v>0</v>
      </c>
      <c r="BA120" s="100">
        <v>0</v>
      </c>
      <c r="BB120" s="100">
        <v>0</v>
      </c>
      <c r="BC120" s="100">
        <v>0</v>
      </c>
      <c r="BD120" s="100">
        <v>1</v>
      </c>
      <c r="BE120" s="100">
        <v>1</v>
      </c>
      <c r="BF120" s="100">
        <v>4</v>
      </c>
      <c r="BG120" s="100">
        <v>9</v>
      </c>
      <c r="BH120" s="100">
        <v>18</v>
      </c>
      <c r="BI120" s="100">
        <v>22</v>
      </c>
      <c r="BJ120" s="100">
        <v>25</v>
      </c>
      <c r="BK120" s="100">
        <v>44</v>
      </c>
      <c r="BL120" s="100">
        <v>69</v>
      </c>
      <c r="BM120" s="100">
        <v>0</v>
      </c>
      <c r="BN120" s="100">
        <v>194</v>
      </c>
      <c r="BP120" s="124">
        <v>2013</v>
      </c>
    </row>
    <row r="121" spans="2:68">
      <c r="B121" s="124">
        <v>2014</v>
      </c>
      <c r="C121" s="100">
        <v>0</v>
      </c>
      <c r="D121" s="100">
        <v>0</v>
      </c>
      <c r="E121" s="100">
        <v>0</v>
      </c>
      <c r="F121" s="100">
        <v>0</v>
      </c>
      <c r="G121" s="100">
        <v>0</v>
      </c>
      <c r="H121" s="100">
        <v>0</v>
      </c>
      <c r="I121" s="100">
        <v>0</v>
      </c>
      <c r="J121" s="100">
        <v>0</v>
      </c>
      <c r="K121" s="100">
        <v>0</v>
      </c>
      <c r="L121" s="100">
        <v>1</v>
      </c>
      <c r="M121" s="100">
        <v>0</v>
      </c>
      <c r="N121" s="100">
        <v>5</v>
      </c>
      <c r="O121" s="100">
        <v>5</v>
      </c>
      <c r="P121" s="100">
        <v>7</v>
      </c>
      <c r="Q121" s="100">
        <v>5</v>
      </c>
      <c r="R121" s="100">
        <v>12</v>
      </c>
      <c r="S121" s="100">
        <v>6</v>
      </c>
      <c r="T121" s="100">
        <v>14</v>
      </c>
      <c r="U121" s="100">
        <v>0</v>
      </c>
      <c r="V121" s="100">
        <v>55</v>
      </c>
      <c r="X121" s="124">
        <v>2014</v>
      </c>
      <c r="Y121" s="100">
        <v>0</v>
      </c>
      <c r="Z121" s="100">
        <v>0</v>
      </c>
      <c r="AA121" s="100">
        <v>0</v>
      </c>
      <c r="AB121" s="100">
        <v>0</v>
      </c>
      <c r="AC121" s="100">
        <v>0</v>
      </c>
      <c r="AD121" s="100">
        <v>0</v>
      </c>
      <c r="AE121" s="100">
        <v>0</v>
      </c>
      <c r="AF121" s="100">
        <v>0</v>
      </c>
      <c r="AG121" s="100">
        <v>1</v>
      </c>
      <c r="AH121" s="100">
        <v>0</v>
      </c>
      <c r="AI121" s="100">
        <v>2</v>
      </c>
      <c r="AJ121" s="100">
        <v>4</v>
      </c>
      <c r="AK121" s="100">
        <v>6</v>
      </c>
      <c r="AL121" s="100">
        <v>10</v>
      </c>
      <c r="AM121" s="100">
        <v>17</v>
      </c>
      <c r="AN121" s="100">
        <v>28</v>
      </c>
      <c r="AO121" s="100">
        <v>24</v>
      </c>
      <c r="AP121" s="100">
        <v>64</v>
      </c>
      <c r="AQ121" s="100">
        <v>0</v>
      </c>
      <c r="AR121" s="100">
        <v>156</v>
      </c>
      <c r="AT121" s="124">
        <v>2014</v>
      </c>
      <c r="AU121" s="100">
        <v>0</v>
      </c>
      <c r="AV121" s="100">
        <v>0</v>
      </c>
      <c r="AW121" s="100">
        <v>0</v>
      </c>
      <c r="AX121" s="100">
        <v>0</v>
      </c>
      <c r="AY121" s="100">
        <v>0</v>
      </c>
      <c r="AZ121" s="100">
        <v>0</v>
      </c>
      <c r="BA121" s="100">
        <v>0</v>
      </c>
      <c r="BB121" s="100">
        <v>0</v>
      </c>
      <c r="BC121" s="100">
        <v>1</v>
      </c>
      <c r="BD121" s="100">
        <v>1</v>
      </c>
      <c r="BE121" s="100">
        <v>2</v>
      </c>
      <c r="BF121" s="100">
        <v>9</v>
      </c>
      <c r="BG121" s="100">
        <v>11</v>
      </c>
      <c r="BH121" s="100">
        <v>17</v>
      </c>
      <c r="BI121" s="100">
        <v>22</v>
      </c>
      <c r="BJ121" s="100">
        <v>40</v>
      </c>
      <c r="BK121" s="100">
        <v>30</v>
      </c>
      <c r="BL121" s="100">
        <v>78</v>
      </c>
      <c r="BM121" s="100">
        <v>0</v>
      </c>
      <c r="BN121" s="100">
        <v>211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v>
      </c>
      <c r="D86" s="100">
        <v>0</v>
      </c>
      <c r="E86" s="100">
        <v>0</v>
      </c>
      <c r="F86" s="100">
        <v>0</v>
      </c>
      <c r="G86" s="100">
        <v>0</v>
      </c>
      <c r="H86" s="100">
        <v>0</v>
      </c>
      <c r="I86" s="100">
        <v>0</v>
      </c>
      <c r="J86" s="100">
        <v>0</v>
      </c>
      <c r="K86" s="100">
        <v>0</v>
      </c>
      <c r="L86" s="100">
        <v>0</v>
      </c>
      <c r="M86" s="100">
        <v>0.25118430000000003</v>
      </c>
      <c r="N86" s="100">
        <v>2.2350427000000002</v>
      </c>
      <c r="O86" s="100">
        <v>2.1506687000000002</v>
      </c>
      <c r="P86" s="100">
        <v>6.2836173999999998</v>
      </c>
      <c r="Q86" s="100">
        <v>6.0602755000000004</v>
      </c>
      <c r="R86" s="100">
        <v>14.037198999999999</v>
      </c>
      <c r="S86" s="100">
        <v>8.7401126999999992</v>
      </c>
      <c r="T86" s="100">
        <v>15.067048</v>
      </c>
      <c r="U86" s="100">
        <v>0.85472890000000001</v>
      </c>
      <c r="V86" s="100">
        <v>1.3742188</v>
      </c>
      <c r="W86" s="128"/>
      <c r="X86" s="123">
        <v>1979</v>
      </c>
      <c r="Y86" s="100">
        <v>0</v>
      </c>
      <c r="Z86" s="100">
        <v>0</v>
      </c>
      <c r="AA86" s="100">
        <v>0</v>
      </c>
      <c r="AB86" s="100">
        <v>0</v>
      </c>
      <c r="AC86" s="100">
        <v>0</v>
      </c>
      <c r="AD86" s="100">
        <v>0</v>
      </c>
      <c r="AE86" s="100">
        <v>0</v>
      </c>
      <c r="AF86" s="100">
        <v>0</v>
      </c>
      <c r="AG86" s="100">
        <v>0.25873620000000003</v>
      </c>
      <c r="AH86" s="100">
        <v>0.82214310000000002</v>
      </c>
      <c r="AI86" s="100">
        <v>0.52491509999999997</v>
      </c>
      <c r="AJ86" s="100">
        <v>1.3740190000000001</v>
      </c>
      <c r="AK86" s="100">
        <v>3.9468231</v>
      </c>
      <c r="AL86" s="100">
        <v>4.7234081000000003</v>
      </c>
      <c r="AM86" s="100">
        <v>9.1459159000000003</v>
      </c>
      <c r="AN86" s="100">
        <v>17.334257999999998</v>
      </c>
      <c r="AO86" s="100">
        <v>18.311467</v>
      </c>
      <c r="AP86" s="100">
        <v>26.410001000000001</v>
      </c>
      <c r="AQ86" s="100">
        <v>1.5973634000000001</v>
      </c>
      <c r="AR86" s="100">
        <v>1.9536435000000001</v>
      </c>
      <c r="AS86" s="128"/>
      <c r="AT86" s="123">
        <v>1979</v>
      </c>
      <c r="AU86" s="100">
        <v>0</v>
      </c>
      <c r="AV86" s="100">
        <v>0</v>
      </c>
      <c r="AW86" s="100">
        <v>0</v>
      </c>
      <c r="AX86" s="100">
        <v>0</v>
      </c>
      <c r="AY86" s="100">
        <v>0</v>
      </c>
      <c r="AZ86" s="100">
        <v>0</v>
      </c>
      <c r="BA86" s="100">
        <v>0</v>
      </c>
      <c r="BB86" s="100">
        <v>0</v>
      </c>
      <c r="BC86" s="100">
        <v>0.12642590000000001</v>
      </c>
      <c r="BD86" s="100">
        <v>0.39939029999999998</v>
      </c>
      <c r="BE86" s="100">
        <v>0.38504579999999999</v>
      </c>
      <c r="BF86" s="100">
        <v>1.8009755999999999</v>
      </c>
      <c r="BG86" s="100">
        <v>3.0873461999999998</v>
      </c>
      <c r="BH86" s="100">
        <v>5.4480962000000002</v>
      </c>
      <c r="BI86" s="100">
        <v>7.7799716999999999</v>
      </c>
      <c r="BJ86" s="100">
        <v>16.017491</v>
      </c>
      <c r="BK86" s="100">
        <v>15.151078</v>
      </c>
      <c r="BL86" s="100">
        <v>23.230274999999999</v>
      </c>
      <c r="BM86" s="100">
        <v>1.226256</v>
      </c>
      <c r="BN86" s="100">
        <v>1.7385573000000001</v>
      </c>
      <c r="BO86" s="128"/>
      <c r="BP86" s="123">
        <v>1979</v>
      </c>
    </row>
    <row r="87" spans="1:68">
      <c r="A87" s="128"/>
      <c r="B87" s="123">
        <v>1980</v>
      </c>
      <c r="C87" s="100">
        <v>0</v>
      </c>
      <c r="D87" s="100">
        <v>0</v>
      </c>
      <c r="E87" s="100">
        <v>0</v>
      </c>
      <c r="F87" s="100">
        <v>0</v>
      </c>
      <c r="G87" s="100">
        <v>0</v>
      </c>
      <c r="H87" s="100">
        <v>0</v>
      </c>
      <c r="I87" s="100">
        <v>0</v>
      </c>
      <c r="J87" s="100">
        <v>0</v>
      </c>
      <c r="K87" s="100">
        <v>0.24116090000000001</v>
      </c>
      <c r="L87" s="100">
        <v>0</v>
      </c>
      <c r="M87" s="100">
        <v>1.008812</v>
      </c>
      <c r="N87" s="100">
        <v>0.54665419999999998</v>
      </c>
      <c r="O87" s="100">
        <v>1.0627443999999999</v>
      </c>
      <c r="P87" s="100">
        <v>3.6618263</v>
      </c>
      <c r="Q87" s="100">
        <v>7.6421139</v>
      </c>
      <c r="R87" s="100">
        <v>6.8379408000000002</v>
      </c>
      <c r="S87" s="100">
        <v>6.0969414000000004</v>
      </c>
      <c r="T87" s="100">
        <v>18.323744000000001</v>
      </c>
      <c r="U87" s="100">
        <v>0.64049630000000002</v>
      </c>
      <c r="V87" s="100">
        <v>1.0763571999999999</v>
      </c>
      <c r="W87" s="128"/>
      <c r="X87" s="123">
        <v>1980</v>
      </c>
      <c r="Y87" s="100">
        <v>0</v>
      </c>
      <c r="Z87" s="100">
        <v>0</v>
      </c>
      <c r="AA87" s="100">
        <v>0</v>
      </c>
      <c r="AB87" s="100">
        <v>0</v>
      </c>
      <c r="AC87" s="100">
        <v>0</v>
      </c>
      <c r="AD87" s="100">
        <v>0</v>
      </c>
      <c r="AE87" s="100">
        <v>0</v>
      </c>
      <c r="AF87" s="100">
        <v>0.21495900000000001</v>
      </c>
      <c r="AG87" s="100">
        <v>0</v>
      </c>
      <c r="AH87" s="100">
        <v>0.5533728</v>
      </c>
      <c r="AI87" s="100">
        <v>0.79358779999999995</v>
      </c>
      <c r="AJ87" s="100">
        <v>1.6173291000000001</v>
      </c>
      <c r="AK87" s="100">
        <v>2.9180703000000001</v>
      </c>
      <c r="AL87" s="100">
        <v>6.7177213</v>
      </c>
      <c r="AM87" s="100">
        <v>11.164607999999999</v>
      </c>
      <c r="AN87" s="100">
        <v>14.505463000000001</v>
      </c>
      <c r="AO87" s="100">
        <v>13.312034000000001</v>
      </c>
      <c r="AP87" s="100">
        <v>23.80819</v>
      </c>
      <c r="AQ87" s="100">
        <v>1.5766662</v>
      </c>
      <c r="AR87" s="100">
        <v>1.8590009999999999</v>
      </c>
      <c r="AS87" s="128"/>
      <c r="AT87" s="123">
        <v>1980</v>
      </c>
      <c r="AU87" s="100">
        <v>0</v>
      </c>
      <c r="AV87" s="100">
        <v>0</v>
      </c>
      <c r="AW87" s="100">
        <v>0</v>
      </c>
      <c r="AX87" s="100">
        <v>0</v>
      </c>
      <c r="AY87" s="100">
        <v>0</v>
      </c>
      <c r="AZ87" s="100">
        <v>0</v>
      </c>
      <c r="BA87" s="100">
        <v>0</v>
      </c>
      <c r="BB87" s="100">
        <v>0.1052044</v>
      </c>
      <c r="BC87" s="100">
        <v>0.1234818</v>
      </c>
      <c r="BD87" s="100">
        <v>0.26971329999999999</v>
      </c>
      <c r="BE87" s="100">
        <v>0.90376690000000004</v>
      </c>
      <c r="BF87" s="100">
        <v>1.0857114999999999</v>
      </c>
      <c r="BG87" s="100">
        <v>2.0314502000000001</v>
      </c>
      <c r="BH87" s="100">
        <v>5.2968807</v>
      </c>
      <c r="BI87" s="100">
        <v>9.6085177999999996</v>
      </c>
      <c r="BJ87" s="100">
        <v>11.415660000000001</v>
      </c>
      <c r="BK87" s="100">
        <v>10.894655</v>
      </c>
      <c r="BL87" s="100">
        <v>22.291799999999999</v>
      </c>
      <c r="BM87" s="100">
        <v>1.109194</v>
      </c>
      <c r="BN87" s="100">
        <v>1.5367377</v>
      </c>
      <c r="BO87" s="128"/>
      <c r="BP87" s="123">
        <v>1980</v>
      </c>
    </row>
    <row r="88" spans="1:68">
      <c r="A88" s="128"/>
      <c r="B88" s="123">
        <v>1981</v>
      </c>
      <c r="C88" s="100">
        <v>0</v>
      </c>
      <c r="D88" s="100">
        <v>0</v>
      </c>
      <c r="E88" s="100">
        <v>0</v>
      </c>
      <c r="F88" s="100">
        <v>0</v>
      </c>
      <c r="G88" s="100">
        <v>0</v>
      </c>
      <c r="H88" s="100">
        <v>0.1606658</v>
      </c>
      <c r="I88" s="100">
        <v>0</v>
      </c>
      <c r="J88" s="100">
        <v>0</v>
      </c>
      <c r="K88" s="100">
        <v>0</v>
      </c>
      <c r="L88" s="100">
        <v>0.26501999999999998</v>
      </c>
      <c r="M88" s="100">
        <v>0.25281320000000002</v>
      </c>
      <c r="N88" s="100">
        <v>0.5403405</v>
      </c>
      <c r="O88" s="100">
        <v>1.3705811999999999</v>
      </c>
      <c r="P88" s="100">
        <v>3.9976813</v>
      </c>
      <c r="Q88" s="100">
        <v>9.0894113999999995</v>
      </c>
      <c r="R88" s="100">
        <v>13.183790999999999</v>
      </c>
      <c r="S88" s="100">
        <v>3.8420163000000001</v>
      </c>
      <c r="T88" s="100">
        <v>10.797580999999999</v>
      </c>
      <c r="U88" s="100">
        <v>0.72500089999999995</v>
      </c>
      <c r="V88" s="100">
        <v>1.1382296999999999</v>
      </c>
      <c r="W88" s="128"/>
      <c r="X88" s="123">
        <v>1981</v>
      </c>
      <c r="Y88" s="100">
        <v>0</v>
      </c>
      <c r="Z88" s="100">
        <v>0</v>
      </c>
      <c r="AA88" s="100">
        <v>0</v>
      </c>
      <c r="AB88" s="100">
        <v>0</v>
      </c>
      <c r="AC88" s="100">
        <v>0</v>
      </c>
      <c r="AD88" s="100">
        <v>0</v>
      </c>
      <c r="AE88" s="100">
        <v>0.1653743</v>
      </c>
      <c r="AF88" s="100">
        <v>0</v>
      </c>
      <c r="AG88" s="100">
        <v>0</v>
      </c>
      <c r="AH88" s="100">
        <v>0.27906920000000002</v>
      </c>
      <c r="AI88" s="100">
        <v>1.8466733</v>
      </c>
      <c r="AJ88" s="100">
        <v>1.349688</v>
      </c>
      <c r="AK88" s="100">
        <v>3.1123948000000001</v>
      </c>
      <c r="AL88" s="100">
        <v>6.6417077999999998</v>
      </c>
      <c r="AM88" s="100">
        <v>9.3154889999999995</v>
      </c>
      <c r="AN88" s="100">
        <v>14.246859000000001</v>
      </c>
      <c r="AO88" s="100">
        <v>21.554469000000001</v>
      </c>
      <c r="AP88" s="100">
        <v>21.388945</v>
      </c>
      <c r="AQ88" s="100">
        <v>1.6588643999999999</v>
      </c>
      <c r="AR88" s="100">
        <v>1.9373393999999999</v>
      </c>
      <c r="AS88" s="128"/>
      <c r="AT88" s="123">
        <v>1981</v>
      </c>
      <c r="AU88" s="100">
        <v>0</v>
      </c>
      <c r="AV88" s="100">
        <v>0</v>
      </c>
      <c r="AW88" s="100">
        <v>0</v>
      </c>
      <c r="AX88" s="100">
        <v>0</v>
      </c>
      <c r="AY88" s="100">
        <v>0</v>
      </c>
      <c r="AZ88" s="100">
        <v>8.1301999999999999E-2</v>
      </c>
      <c r="BA88" s="100">
        <v>8.1503400000000004E-2</v>
      </c>
      <c r="BB88" s="100">
        <v>0</v>
      </c>
      <c r="BC88" s="100">
        <v>0</v>
      </c>
      <c r="BD88" s="100">
        <v>0.27186320000000003</v>
      </c>
      <c r="BE88" s="100">
        <v>1.0327790999999999</v>
      </c>
      <c r="BF88" s="100">
        <v>0.94518849999999999</v>
      </c>
      <c r="BG88" s="100">
        <v>2.2833173000000002</v>
      </c>
      <c r="BH88" s="100">
        <v>5.4082682999999996</v>
      </c>
      <c r="BI88" s="100">
        <v>9.2163602999999998</v>
      </c>
      <c r="BJ88" s="100">
        <v>13.813692</v>
      </c>
      <c r="BK88" s="100">
        <v>15.571978</v>
      </c>
      <c r="BL88" s="100">
        <v>18.520503999999999</v>
      </c>
      <c r="BM88" s="100">
        <v>1.1927688999999999</v>
      </c>
      <c r="BN88" s="100">
        <v>1.6266187999999999</v>
      </c>
      <c r="BO88" s="128"/>
      <c r="BP88" s="123">
        <v>1981</v>
      </c>
    </row>
    <row r="89" spans="1:68">
      <c r="A89" s="128"/>
      <c r="B89" s="123">
        <v>1982</v>
      </c>
      <c r="C89" s="100">
        <v>0</v>
      </c>
      <c r="D89" s="100">
        <v>0</v>
      </c>
      <c r="E89" s="100">
        <v>0</v>
      </c>
      <c r="F89" s="100">
        <v>0</v>
      </c>
      <c r="G89" s="100">
        <v>0</v>
      </c>
      <c r="H89" s="100">
        <v>0</v>
      </c>
      <c r="I89" s="100">
        <v>0</v>
      </c>
      <c r="J89" s="100">
        <v>0</v>
      </c>
      <c r="K89" s="100">
        <v>0</v>
      </c>
      <c r="L89" s="100">
        <v>0.26075140000000002</v>
      </c>
      <c r="M89" s="100">
        <v>0.7647716</v>
      </c>
      <c r="N89" s="100">
        <v>1.3364480999999999</v>
      </c>
      <c r="O89" s="100">
        <v>1.6422787999999999</v>
      </c>
      <c r="P89" s="100">
        <v>5.5441152999999996</v>
      </c>
      <c r="Q89" s="100">
        <v>10.352757</v>
      </c>
      <c r="R89" s="100">
        <v>10.829934</v>
      </c>
      <c r="S89" s="100">
        <v>7.2890281999999997</v>
      </c>
      <c r="T89" s="100">
        <v>10.54111</v>
      </c>
      <c r="U89" s="100">
        <v>0.87060740000000003</v>
      </c>
      <c r="V89" s="100">
        <v>1.3015026000000001</v>
      </c>
      <c r="W89" s="128"/>
      <c r="X89" s="123">
        <v>1982</v>
      </c>
      <c r="Y89" s="100">
        <v>0</v>
      </c>
      <c r="Z89" s="100">
        <v>0</v>
      </c>
      <c r="AA89" s="100">
        <v>0</v>
      </c>
      <c r="AB89" s="100">
        <v>0</v>
      </c>
      <c r="AC89" s="100">
        <v>0</v>
      </c>
      <c r="AD89" s="100">
        <v>0</v>
      </c>
      <c r="AE89" s="100">
        <v>0</v>
      </c>
      <c r="AF89" s="100">
        <v>0</v>
      </c>
      <c r="AG89" s="100">
        <v>0</v>
      </c>
      <c r="AH89" s="100">
        <v>0.27411150000000001</v>
      </c>
      <c r="AI89" s="100">
        <v>0.53499819999999998</v>
      </c>
      <c r="AJ89" s="100">
        <v>1.8810327</v>
      </c>
      <c r="AK89" s="100">
        <v>3.9192395000000002</v>
      </c>
      <c r="AL89" s="100">
        <v>8.6112766000000001</v>
      </c>
      <c r="AM89" s="100">
        <v>8.9543838000000004</v>
      </c>
      <c r="AN89" s="100">
        <v>15.524383</v>
      </c>
      <c r="AO89" s="100">
        <v>25.720655000000001</v>
      </c>
      <c r="AP89" s="100">
        <v>16.724343999999999</v>
      </c>
      <c r="AQ89" s="100">
        <v>1.7623850000000001</v>
      </c>
      <c r="AR89" s="100">
        <v>1.9970332</v>
      </c>
      <c r="AS89" s="128"/>
      <c r="AT89" s="123">
        <v>1982</v>
      </c>
      <c r="AU89" s="100">
        <v>0</v>
      </c>
      <c r="AV89" s="100">
        <v>0</v>
      </c>
      <c r="AW89" s="100">
        <v>0</v>
      </c>
      <c r="AX89" s="100">
        <v>0</v>
      </c>
      <c r="AY89" s="100">
        <v>0</v>
      </c>
      <c r="AZ89" s="100">
        <v>0</v>
      </c>
      <c r="BA89" s="100">
        <v>0</v>
      </c>
      <c r="BB89" s="100">
        <v>0</v>
      </c>
      <c r="BC89" s="100">
        <v>0</v>
      </c>
      <c r="BD89" s="100">
        <v>0.26726460000000002</v>
      </c>
      <c r="BE89" s="100">
        <v>0.65265030000000002</v>
      </c>
      <c r="BF89" s="100">
        <v>1.6080143</v>
      </c>
      <c r="BG89" s="100">
        <v>2.8295124</v>
      </c>
      <c r="BH89" s="100">
        <v>7.1844770999999996</v>
      </c>
      <c r="BI89" s="100">
        <v>9.5682791999999992</v>
      </c>
      <c r="BJ89" s="100">
        <v>13.610898000000001</v>
      </c>
      <c r="BK89" s="100">
        <v>19.393059999999998</v>
      </c>
      <c r="BL89" s="100">
        <v>15.06719</v>
      </c>
      <c r="BM89" s="100">
        <v>1.3171545</v>
      </c>
      <c r="BN89" s="100">
        <v>1.7327231999999999</v>
      </c>
      <c r="BO89" s="128"/>
      <c r="BP89" s="123">
        <v>1982</v>
      </c>
    </row>
    <row r="90" spans="1:68">
      <c r="A90" s="128"/>
      <c r="B90" s="123">
        <v>1983</v>
      </c>
      <c r="C90" s="100">
        <v>0</v>
      </c>
      <c r="D90" s="100">
        <v>0</v>
      </c>
      <c r="E90" s="100">
        <v>0</v>
      </c>
      <c r="F90" s="100">
        <v>0</v>
      </c>
      <c r="G90" s="100">
        <v>0</v>
      </c>
      <c r="H90" s="100">
        <v>0</v>
      </c>
      <c r="I90" s="100">
        <v>0</v>
      </c>
      <c r="J90" s="100">
        <v>0</v>
      </c>
      <c r="K90" s="100">
        <v>0</v>
      </c>
      <c r="L90" s="100">
        <v>0</v>
      </c>
      <c r="M90" s="100">
        <v>0</v>
      </c>
      <c r="N90" s="100">
        <v>1.054074</v>
      </c>
      <c r="O90" s="100">
        <v>0.93907289999999999</v>
      </c>
      <c r="P90" s="100">
        <v>4.3676792000000004</v>
      </c>
      <c r="Q90" s="100">
        <v>5.2492061000000003</v>
      </c>
      <c r="R90" s="100">
        <v>10.393660000000001</v>
      </c>
      <c r="S90" s="100">
        <v>15.57929</v>
      </c>
      <c r="T90" s="100">
        <v>10.338054</v>
      </c>
      <c r="U90" s="100">
        <v>0.67652429999999997</v>
      </c>
      <c r="V90" s="100">
        <v>1.1048770999999999</v>
      </c>
      <c r="W90" s="128"/>
      <c r="X90" s="123">
        <v>1983</v>
      </c>
      <c r="Y90" s="100">
        <v>0</v>
      </c>
      <c r="Z90" s="100">
        <v>0</v>
      </c>
      <c r="AA90" s="100">
        <v>0</v>
      </c>
      <c r="AB90" s="100">
        <v>0</v>
      </c>
      <c r="AC90" s="100">
        <v>0</v>
      </c>
      <c r="AD90" s="100">
        <v>0</v>
      </c>
      <c r="AE90" s="100">
        <v>0.16287360000000001</v>
      </c>
      <c r="AF90" s="100">
        <v>0</v>
      </c>
      <c r="AG90" s="100">
        <v>0</v>
      </c>
      <c r="AH90" s="100">
        <v>0</v>
      </c>
      <c r="AI90" s="100">
        <v>1.0891436999999999</v>
      </c>
      <c r="AJ90" s="100">
        <v>1.0690042</v>
      </c>
      <c r="AK90" s="100">
        <v>1.4553668</v>
      </c>
      <c r="AL90" s="100">
        <v>4.8065699000000004</v>
      </c>
      <c r="AM90" s="100">
        <v>8.6640096999999994</v>
      </c>
      <c r="AN90" s="100">
        <v>21.900489</v>
      </c>
      <c r="AO90" s="100">
        <v>20.313568</v>
      </c>
      <c r="AP90" s="100">
        <v>21.180105999999999</v>
      </c>
      <c r="AQ90" s="100">
        <v>1.6218756999999999</v>
      </c>
      <c r="AR90" s="100">
        <v>1.8769761</v>
      </c>
      <c r="AS90" s="128"/>
      <c r="AT90" s="123">
        <v>1983</v>
      </c>
      <c r="AU90" s="100">
        <v>0</v>
      </c>
      <c r="AV90" s="100">
        <v>0</v>
      </c>
      <c r="AW90" s="100">
        <v>0</v>
      </c>
      <c r="AX90" s="100">
        <v>0</v>
      </c>
      <c r="AY90" s="100">
        <v>0</v>
      </c>
      <c r="AZ90" s="100">
        <v>0</v>
      </c>
      <c r="BA90" s="100">
        <v>8.0711900000000003E-2</v>
      </c>
      <c r="BB90" s="100">
        <v>0</v>
      </c>
      <c r="BC90" s="100">
        <v>0</v>
      </c>
      <c r="BD90" s="100">
        <v>0</v>
      </c>
      <c r="BE90" s="100">
        <v>0.53148309999999999</v>
      </c>
      <c r="BF90" s="100">
        <v>1.0614866000000001</v>
      </c>
      <c r="BG90" s="100">
        <v>1.2066001</v>
      </c>
      <c r="BH90" s="100">
        <v>4.6030512999999997</v>
      </c>
      <c r="BI90" s="100">
        <v>7.1612222000000001</v>
      </c>
      <c r="BJ90" s="100">
        <v>17.229194</v>
      </c>
      <c r="BK90" s="100">
        <v>18.666715</v>
      </c>
      <c r="BL90" s="100">
        <v>18.301107999999999</v>
      </c>
      <c r="BM90" s="100">
        <v>1.1498381</v>
      </c>
      <c r="BN90" s="100">
        <v>1.5736038000000001</v>
      </c>
      <c r="BO90" s="128"/>
      <c r="BP90" s="123">
        <v>1983</v>
      </c>
    </row>
    <row r="91" spans="1:68">
      <c r="A91" s="128"/>
      <c r="B91" s="123">
        <v>1984</v>
      </c>
      <c r="C91" s="100">
        <v>0</v>
      </c>
      <c r="D91" s="100">
        <v>0</v>
      </c>
      <c r="E91" s="100">
        <v>0</v>
      </c>
      <c r="F91" s="100">
        <v>0</v>
      </c>
      <c r="G91" s="100">
        <v>0</v>
      </c>
      <c r="H91" s="100">
        <v>0</v>
      </c>
      <c r="I91" s="100">
        <v>0</v>
      </c>
      <c r="J91" s="100">
        <v>0</v>
      </c>
      <c r="K91" s="100">
        <v>0</v>
      </c>
      <c r="L91" s="100">
        <v>0.24681549999999999</v>
      </c>
      <c r="M91" s="100">
        <v>0</v>
      </c>
      <c r="N91" s="100">
        <v>1.3071280000000001</v>
      </c>
      <c r="O91" s="100">
        <v>2.3846997999999999</v>
      </c>
      <c r="P91" s="100">
        <v>4.8119142999999998</v>
      </c>
      <c r="Q91" s="100">
        <v>5.0261611999999998</v>
      </c>
      <c r="R91" s="100">
        <v>8.2960013000000004</v>
      </c>
      <c r="S91" s="100">
        <v>9.8175571000000001</v>
      </c>
      <c r="T91" s="100">
        <v>16.557936000000002</v>
      </c>
      <c r="U91" s="100">
        <v>0.73281620000000003</v>
      </c>
      <c r="V91" s="100">
        <v>1.1357009</v>
      </c>
      <c r="W91" s="128"/>
      <c r="X91" s="123">
        <v>1984</v>
      </c>
      <c r="Y91" s="100">
        <v>0</v>
      </c>
      <c r="Z91" s="100">
        <v>0</v>
      </c>
      <c r="AA91" s="100">
        <v>0</v>
      </c>
      <c r="AB91" s="100">
        <v>0</v>
      </c>
      <c r="AC91" s="100">
        <v>0</v>
      </c>
      <c r="AD91" s="100">
        <v>0</v>
      </c>
      <c r="AE91" s="100">
        <v>0</v>
      </c>
      <c r="AF91" s="100">
        <v>0</v>
      </c>
      <c r="AG91" s="100">
        <v>0</v>
      </c>
      <c r="AH91" s="100">
        <v>0.51826090000000002</v>
      </c>
      <c r="AI91" s="100">
        <v>1.3810857999999999</v>
      </c>
      <c r="AJ91" s="100">
        <v>3.2049227999999998</v>
      </c>
      <c r="AK91" s="100">
        <v>4.4879651999999997</v>
      </c>
      <c r="AL91" s="100">
        <v>7.2708639000000002</v>
      </c>
      <c r="AM91" s="100">
        <v>6.7353139999999998</v>
      </c>
      <c r="AN91" s="100">
        <v>15.889229</v>
      </c>
      <c r="AO91" s="100">
        <v>20.367861000000001</v>
      </c>
      <c r="AP91" s="100">
        <v>22.829404</v>
      </c>
      <c r="AQ91" s="100">
        <v>1.8330563</v>
      </c>
      <c r="AR91" s="100">
        <v>2.0457592</v>
      </c>
      <c r="AS91" s="128"/>
      <c r="AT91" s="123">
        <v>1984</v>
      </c>
      <c r="AU91" s="100">
        <v>0</v>
      </c>
      <c r="AV91" s="100">
        <v>0</v>
      </c>
      <c r="AW91" s="100">
        <v>0</v>
      </c>
      <c r="AX91" s="100">
        <v>0</v>
      </c>
      <c r="AY91" s="100">
        <v>0</v>
      </c>
      <c r="AZ91" s="100">
        <v>0</v>
      </c>
      <c r="BA91" s="100">
        <v>0</v>
      </c>
      <c r="BB91" s="100">
        <v>0</v>
      </c>
      <c r="BC91" s="100">
        <v>0</v>
      </c>
      <c r="BD91" s="100">
        <v>0.37923459999999998</v>
      </c>
      <c r="BE91" s="100">
        <v>0.67389350000000003</v>
      </c>
      <c r="BF91" s="100">
        <v>2.2458787999999998</v>
      </c>
      <c r="BG91" s="100">
        <v>3.4683033000000001</v>
      </c>
      <c r="BH91" s="100">
        <v>6.1314925999999996</v>
      </c>
      <c r="BI91" s="100">
        <v>5.9819212999999998</v>
      </c>
      <c r="BJ91" s="100">
        <v>12.804959999999999</v>
      </c>
      <c r="BK91" s="100">
        <v>16.663028000000001</v>
      </c>
      <c r="BL91" s="100">
        <v>21.15973</v>
      </c>
      <c r="BM91" s="100">
        <v>1.2837472000000001</v>
      </c>
      <c r="BN91" s="100">
        <v>1.6624895</v>
      </c>
      <c r="BO91" s="128"/>
      <c r="BP91" s="123">
        <v>1984</v>
      </c>
    </row>
    <row r="92" spans="1:68">
      <c r="A92" s="128"/>
      <c r="B92" s="123">
        <v>1985</v>
      </c>
      <c r="C92" s="100">
        <v>0</v>
      </c>
      <c r="D92" s="100">
        <v>0</v>
      </c>
      <c r="E92" s="100">
        <v>0</v>
      </c>
      <c r="F92" s="100">
        <v>0</v>
      </c>
      <c r="G92" s="100">
        <v>0</v>
      </c>
      <c r="H92" s="100">
        <v>0</v>
      </c>
      <c r="I92" s="100">
        <v>0</v>
      </c>
      <c r="J92" s="100">
        <v>0</v>
      </c>
      <c r="K92" s="100">
        <v>0</v>
      </c>
      <c r="L92" s="100">
        <v>0</v>
      </c>
      <c r="M92" s="100">
        <v>1.0666637999999999</v>
      </c>
      <c r="N92" s="100">
        <v>0.51936320000000002</v>
      </c>
      <c r="O92" s="100">
        <v>2.0308339000000002</v>
      </c>
      <c r="P92" s="100">
        <v>3.1507475</v>
      </c>
      <c r="Q92" s="100">
        <v>11.211800999999999</v>
      </c>
      <c r="R92" s="100">
        <v>8.7073537999999999</v>
      </c>
      <c r="S92" s="100">
        <v>12.615311999999999</v>
      </c>
      <c r="T92" s="100">
        <v>3.0857530999999998</v>
      </c>
      <c r="U92" s="100">
        <v>0.81190169999999995</v>
      </c>
      <c r="V92" s="100">
        <v>1.1534903000000001</v>
      </c>
      <c r="W92" s="128"/>
      <c r="X92" s="123">
        <v>1985</v>
      </c>
      <c r="Y92" s="100">
        <v>0</v>
      </c>
      <c r="Z92" s="100">
        <v>0</v>
      </c>
      <c r="AA92" s="100">
        <v>0</v>
      </c>
      <c r="AB92" s="100">
        <v>0</v>
      </c>
      <c r="AC92" s="100">
        <v>0</v>
      </c>
      <c r="AD92" s="100">
        <v>0</v>
      </c>
      <c r="AE92" s="100">
        <v>0</v>
      </c>
      <c r="AF92" s="100">
        <v>0</v>
      </c>
      <c r="AG92" s="100">
        <v>0.4232957</v>
      </c>
      <c r="AH92" s="100">
        <v>0.25094610000000001</v>
      </c>
      <c r="AI92" s="100">
        <v>0.55859369999999997</v>
      </c>
      <c r="AJ92" s="100">
        <v>1.0696988999999999</v>
      </c>
      <c r="AK92" s="100">
        <v>2.4734856000000001</v>
      </c>
      <c r="AL92" s="100">
        <v>5.8133372000000003</v>
      </c>
      <c r="AM92" s="100">
        <v>8.4877198000000007</v>
      </c>
      <c r="AN92" s="100">
        <v>19.567343999999999</v>
      </c>
      <c r="AO92" s="100">
        <v>17.329820999999999</v>
      </c>
      <c r="AP92" s="100">
        <v>18.015785999999999</v>
      </c>
      <c r="AQ92" s="100">
        <v>1.631758</v>
      </c>
      <c r="AR92" s="100">
        <v>1.7953051</v>
      </c>
      <c r="AS92" s="128"/>
      <c r="AT92" s="123">
        <v>1985</v>
      </c>
      <c r="AU92" s="100">
        <v>0</v>
      </c>
      <c r="AV92" s="100">
        <v>0</v>
      </c>
      <c r="AW92" s="100">
        <v>0</v>
      </c>
      <c r="AX92" s="100">
        <v>0</v>
      </c>
      <c r="AY92" s="100">
        <v>0</v>
      </c>
      <c r="AZ92" s="100">
        <v>0</v>
      </c>
      <c r="BA92" s="100">
        <v>0</v>
      </c>
      <c r="BB92" s="100">
        <v>0</v>
      </c>
      <c r="BC92" s="100">
        <v>0.2065013</v>
      </c>
      <c r="BD92" s="100">
        <v>0.1221511</v>
      </c>
      <c r="BE92" s="100">
        <v>0.81850590000000001</v>
      </c>
      <c r="BF92" s="100">
        <v>0.79048879999999999</v>
      </c>
      <c r="BG92" s="100">
        <v>2.2581487</v>
      </c>
      <c r="BH92" s="100">
        <v>4.5759135000000004</v>
      </c>
      <c r="BI92" s="100">
        <v>9.6911953999999998</v>
      </c>
      <c r="BJ92" s="100">
        <v>15.146144</v>
      </c>
      <c r="BK92" s="100">
        <v>15.657940999999999</v>
      </c>
      <c r="BL92" s="100">
        <v>14.024319999999999</v>
      </c>
      <c r="BM92" s="100">
        <v>1.2224233</v>
      </c>
      <c r="BN92" s="100">
        <v>1.5583943</v>
      </c>
      <c r="BO92" s="128"/>
      <c r="BP92" s="123">
        <v>1985</v>
      </c>
    </row>
    <row r="93" spans="1:68">
      <c r="A93" s="128"/>
      <c r="B93" s="123">
        <v>1986</v>
      </c>
      <c r="C93" s="100">
        <v>0</v>
      </c>
      <c r="D93" s="100">
        <v>0</v>
      </c>
      <c r="E93" s="100">
        <v>0</v>
      </c>
      <c r="F93" s="100">
        <v>0</v>
      </c>
      <c r="G93" s="100">
        <v>0</v>
      </c>
      <c r="H93" s="100">
        <v>0</v>
      </c>
      <c r="I93" s="100">
        <v>0</v>
      </c>
      <c r="J93" s="100">
        <v>0</v>
      </c>
      <c r="K93" s="100">
        <v>0</v>
      </c>
      <c r="L93" s="100">
        <v>0</v>
      </c>
      <c r="M93" s="100">
        <v>0.79575810000000002</v>
      </c>
      <c r="N93" s="100">
        <v>0.7795569</v>
      </c>
      <c r="O93" s="100">
        <v>2.5597341999999998</v>
      </c>
      <c r="P93" s="100">
        <v>3.7586637000000001</v>
      </c>
      <c r="Q93" s="100">
        <v>3.3437787000000001</v>
      </c>
      <c r="R93" s="100">
        <v>9.0400928</v>
      </c>
      <c r="S93" s="100">
        <v>7.5368174000000003</v>
      </c>
      <c r="T93" s="100">
        <v>8.6437893999999993</v>
      </c>
      <c r="U93" s="100">
        <v>0.64998480000000003</v>
      </c>
      <c r="V93" s="100">
        <v>0.93239510000000003</v>
      </c>
      <c r="W93" s="128"/>
      <c r="X93" s="123">
        <v>1986</v>
      </c>
      <c r="Y93" s="100">
        <v>0</v>
      </c>
      <c r="Z93" s="100">
        <v>0</v>
      </c>
      <c r="AA93" s="100">
        <v>0</v>
      </c>
      <c r="AB93" s="100">
        <v>0</v>
      </c>
      <c r="AC93" s="100">
        <v>0</v>
      </c>
      <c r="AD93" s="100">
        <v>0</v>
      </c>
      <c r="AE93" s="100">
        <v>0</v>
      </c>
      <c r="AF93" s="100">
        <v>0</v>
      </c>
      <c r="AG93" s="100">
        <v>0</v>
      </c>
      <c r="AH93" s="100">
        <v>0</v>
      </c>
      <c r="AI93" s="100">
        <v>1.1115680999999999</v>
      </c>
      <c r="AJ93" s="100">
        <v>1.8883091999999999</v>
      </c>
      <c r="AK93" s="100">
        <v>2.9904793999999999</v>
      </c>
      <c r="AL93" s="100">
        <v>4.9326042000000001</v>
      </c>
      <c r="AM93" s="100">
        <v>10.611969999999999</v>
      </c>
      <c r="AN93" s="100">
        <v>12.519562000000001</v>
      </c>
      <c r="AO93" s="100">
        <v>25.277207000000001</v>
      </c>
      <c r="AP93" s="100">
        <v>20.086901999999998</v>
      </c>
      <c r="AQ93" s="100">
        <v>1.7210924999999999</v>
      </c>
      <c r="AR93" s="100">
        <v>1.8607254</v>
      </c>
      <c r="AS93" s="128"/>
      <c r="AT93" s="123">
        <v>1986</v>
      </c>
      <c r="AU93" s="100">
        <v>0</v>
      </c>
      <c r="AV93" s="100">
        <v>0</v>
      </c>
      <c r="AW93" s="100">
        <v>0</v>
      </c>
      <c r="AX93" s="100">
        <v>0</v>
      </c>
      <c r="AY93" s="100">
        <v>0</v>
      </c>
      <c r="AZ93" s="100">
        <v>0</v>
      </c>
      <c r="BA93" s="100">
        <v>0</v>
      </c>
      <c r="BB93" s="100">
        <v>0</v>
      </c>
      <c r="BC93" s="100">
        <v>0</v>
      </c>
      <c r="BD93" s="100">
        <v>0</v>
      </c>
      <c r="BE93" s="100">
        <v>0.94998850000000001</v>
      </c>
      <c r="BF93" s="100">
        <v>1.3235637</v>
      </c>
      <c r="BG93" s="100">
        <v>2.7799670000000001</v>
      </c>
      <c r="BH93" s="100">
        <v>4.3848032999999997</v>
      </c>
      <c r="BI93" s="100">
        <v>7.3964965999999999</v>
      </c>
      <c r="BJ93" s="100">
        <v>11.095974</v>
      </c>
      <c r="BK93" s="100">
        <v>18.916363</v>
      </c>
      <c r="BL93" s="100">
        <v>17.015221</v>
      </c>
      <c r="BM93" s="100">
        <v>1.1861396</v>
      </c>
      <c r="BN93" s="100">
        <v>1.498448</v>
      </c>
      <c r="BO93" s="128"/>
      <c r="BP93" s="123">
        <v>1986</v>
      </c>
    </row>
    <row r="94" spans="1:68">
      <c r="A94" s="128"/>
      <c r="B94" s="123">
        <v>1987</v>
      </c>
      <c r="C94" s="100">
        <v>0</v>
      </c>
      <c r="D94" s="100">
        <v>0</v>
      </c>
      <c r="E94" s="100">
        <v>0</v>
      </c>
      <c r="F94" s="100">
        <v>0</v>
      </c>
      <c r="G94" s="100">
        <v>0</v>
      </c>
      <c r="H94" s="100">
        <v>0</v>
      </c>
      <c r="I94" s="100">
        <v>0</v>
      </c>
      <c r="J94" s="100">
        <v>0</v>
      </c>
      <c r="K94" s="100">
        <v>0</v>
      </c>
      <c r="L94" s="100">
        <v>0</v>
      </c>
      <c r="M94" s="100">
        <v>0.51996540000000002</v>
      </c>
      <c r="N94" s="100">
        <v>0.2629012</v>
      </c>
      <c r="O94" s="100">
        <v>1.9696339</v>
      </c>
      <c r="P94" s="100">
        <v>3.5854501999999999</v>
      </c>
      <c r="Q94" s="100">
        <v>3.7576149999999999</v>
      </c>
      <c r="R94" s="100">
        <v>9.4428705999999991</v>
      </c>
      <c r="S94" s="100">
        <v>11.368966</v>
      </c>
      <c r="T94" s="100">
        <v>8.2749489999999994</v>
      </c>
      <c r="U94" s="100">
        <v>0.64053170000000004</v>
      </c>
      <c r="V94" s="100">
        <v>0.94048739999999997</v>
      </c>
      <c r="W94" s="128"/>
      <c r="X94" s="123">
        <v>1987</v>
      </c>
      <c r="Y94" s="100">
        <v>0</v>
      </c>
      <c r="Z94" s="100">
        <v>0</v>
      </c>
      <c r="AA94" s="100">
        <v>0</v>
      </c>
      <c r="AB94" s="100">
        <v>0</v>
      </c>
      <c r="AC94" s="100">
        <v>0</v>
      </c>
      <c r="AD94" s="100">
        <v>0</v>
      </c>
      <c r="AE94" s="100">
        <v>0</v>
      </c>
      <c r="AF94" s="100">
        <v>0</v>
      </c>
      <c r="AG94" s="100">
        <v>0</v>
      </c>
      <c r="AH94" s="100">
        <v>0.47424270000000002</v>
      </c>
      <c r="AI94" s="100">
        <v>0.27169260000000001</v>
      </c>
      <c r="AJ94" s="100">
        <v>1.0892949999999999</v>
      </c>
      <c r="AK94" s="100">
        <v>3.2580719</v>
      </c>
      <c r="AL94" s="100">
        <v>4.4284178000000001</v>
      </c>
      <c r="AM94" s="100">
        <v>12.350161</v>
      </c>
      <c r="AN94" s="100">
        <v>13.073736</v>
      </c>
      <c r="AO94" s="100">
        <v>21.812718</v>
      </c>
      <c r="AP94" s="100">
        <v>23.664012</v>
      </c>
      <c r="AQ94" s="100">
        <v>1.7432684000000001</v>
      </c>
      <c r="AR94" s="100">
        <v>1.8516790999999999</v>
      </c>
      <c r="AS94" s="128"/>
      <c r="AT94" s="123">
        <v>1987</v>
      </c>
      <c r="AU94" s="100">
        <v>0</v>
      </c>
      <c r="AV94" s="100">
        <v>0</v>
      </c>
      <c r="AW94" s="100">
        <v>0</v>
      </c>
      <c r="AX94" s="100">
        <v>0</v>
      </c>
      <c r="AY94" s="100">
        <v>0</v>
      </c>
      <c r="AZ94" s="100">
        <v>0</v>
      </c>
      <c r="BA94" s="100">
        <v>0</v>
      </c>
      <c r="BB94" s="100">
        <v>0</v>
      </c>
      <c r="BC94" s="100">
        <v>0</v>
      </c>
      <c r="BD94" s="100">
        <v>0.2303113</v>
      </c>
      <c r="BE94" s="100">
        <v>0.398563</v>
      </c>
      <c r="BF94" s="100">
        <v>0.66882379999999997</v>
      </c>
      <c r="BG94" s="100">
        <v>2.6253536999999998</v>
      </c>
      <c r="BH94" s="100">
        <v>4.0333084000000001</v>
      </c>
      <c r="BI94" s="100">
        <v>8.5398163999999994</v>
      </c>
      <c r="BJ94" s="100">
        <v>11.58845</v>
      </c>
      <c r="BK94" s="100">
        <v>18.027484000000001</v>
      </c>
      <c r="BL94" s="100">
        <v>19.483243999999999</v>
      </c>
      <c r="BM94" s="100">
        <v>1.1928277</v>
      </c>
      <c r="BN94" s="100">
        <v>1.4940694000000001</v>
      </c>
      <c r="BO94" s="128"/>
      <c r="BP94" s="123">
        <v>1987</v>
      </c>
    </row>
    <row r="95" spans="1:68">
      <c r="A95" s="128"/>
      <c r="B95" s="123">
        <v>1988</v>
      </c>
      <c r="C95" s="100">
        <v>0</v>
      </c>
      <c r="D95" s="100">
        <v>0</v>
      </c>
      <c r="E95" s="100">
        <v>0</v>
      </c>
      <c r="F95" s="100">
        <v>0</v>
      </c>
      <c r="G95" s="100">
        <v>0</v>
      </c>
      <c r="H95" s="100">
        <v>0</v>
      </c>
      <c r="I95" s="100">
        <v>0</v>
      </c>
      <c r="J95" s="100">
        <v>0</v>
      </c>
      <c r="K95" s="100">
        <v>0</v>
      </c>
      <c r="L95" s="100">
        <v>0</v>
      </c>
      <c r="M95" s="100">
        <v>0.76162620000000003</v>
      </c>
      <c r="N95" s="100">
        <v>1.3322639999999999</v>
      </c>
      <c r="O95" s="100">
        <v>1.9383600999999999</v>
      </c>
      <c r="P95" s="100">
        <v>2.0527557999999999</v>
      </c>
      <c r="Q95" s="100">
        <v>4.7020985</v>
      </c>
      <c r="R95" s="100">
        <v>6.9842645000000001</v>
      </c>
      <c r="S95" s="100">
        <v>16.263248000000001</v>
      </c>
      <c r="T95" s="100">
        <v>5.2791341999999997</v>
      </c>
      <c r="U95" s="100">
        <v>0.66675189999999995</v>
      </c>
      <c r="V95" s="100">
        <v>0.96460170000000001</v>
      </c>
      <c r="W95" s="128"/>
      <c r="X95" s="123">
        <v>1988</v>
      </c>
      <c r="Y95" s="100">
        <v>0</v>
      </c>
      <c r="Z95" s="100">
        <v>0</v>
      </c>
      <c r="AA95" s="100">
        <v>0</v>
      </c>
      <c r="AB95" s="100">
        <v>0</v>
      </c>
      <c r="AC95" s="100">
        <v>0</v>
      </c>
      <c r="AD95" s="100">
        <v>0</v>
      </c>
      <c r="AE95" s="100">
        <v>0.15133240000000001</v>
      </c>
      <c r="AF95" s="100">
        <v>0</v>
      </c>
      <c r="AG95" s="100">
        <v>0.52630189999999999</v>
      </c>
      <c r="AH95" s="100">
        <v>0</v>
      </c>
      <c r="AI95" s="100">
        <v>0</v>
      </c>
      <c r="AJ95" s="100">
        <v>1.3754061</v>
      </c>
      <c r="AK95" s="100">
        <v>1.8915595999999999</v>
      </c>
      <c r="AL95" s="100">
        <v>3.0365601999999998</v>
      </c>
      <c r="AM95" s="100">
        <v>7.8499097000000004</v>
      </c>
      <c r="AN95" s="100">
        <v>13.601345</v>
      </c>
      <c r="AO95" s="100">
        <v>26.344743999999999</v>
      </c>
      <c r="AP95" s="100">
        <v>12.022482</v>
      </c>
      <c r="AQ95" s="100">
        <v>1.4607848000000001</v>
      </c>
      <c r="AR95" s="100">
        <v>1.5440195000000001</v>
      </c>
      <c r="AS95" s="128"/>
      <c r="AT95" s="123">
        <v>1988</v>
      </c>
      <c r="AU95" s="100">
        <v>0</v>
      </c>
      <c r="AV95" s="100">
        <v>0</v>
      </c>
      <c r="AW95" s="100">
        <v>0</v>
      </c>
      <c r="AX95" s="100">
        <v>0</v>
      </c>
      <c r="AY95" s="100">
        <v>0</v>
      </c>
      <c r="AZ95" s="100">
        <v>0</v>
      </c>
      <c r="BA95" s="100">
        <v>7.5499700000000003E-2</v>
      </c>
      <c r="BB95" s="100">
        <v>0</v>
      </c>
      <c r="BC95" s="100">
        <v>0.25725439999999999</v>
      </c>
      <c r="BD95" s="100">
        <v>0</v>
      </c>
      <c r="BE95" s="100">
        <v>0.38896579999999997</v>
      </c>
      <c r="BF95" s="100">
        <v>1.3534913</v>
      </c>
      <c r="BG95" s="100">
        <v>1.9146738999999999</v>
      </c>
      <c r="BH95" s="100">
        <v>2.5739611999999998</v>
      </c>
      <c r="BI95" s="100">
        <v>6.4557779000000002</v>
      </c>
      <c r="BJ95" s="100">
        <v>10.886972999999999</v>
      </c>
      <c r="BK95" s="100">
        <v>22.677526</v>
      </c>
      <c r="BL95" s="100">
        <v>10.167177000000001</v>
      </c>
      <c r="BM95" s="100">
        <v>1.0645914000000001</v>
      </c>
      <c r="BN95" s="100">
        <v>1.3212718000000001</v>
      </c>
      <c r="BO95" s="128"/>
      <c r="BP95" s="123">
        <v>1988</v>
      </c>
    </row>
    <row r="96" spans="1:68">
      <c r="A96" s="128"/>
      <c r="B96" s="123">
        <v>1989</v>
      </c>
      <c r="C96" s="100">
        <v>0</v>
      </c>
      <c r="D96" s="100">
        <v>0</v>
      </c>
      <c r="E96" s="100">
        <v>0</v>
      </c>
      <c r="F96" s="100">
        <v>0</v>
      </c>
      <c r="G96" s="100">
        <v>0</v>
      </c>
      <c r="H96" s="100">
        <v>0</v>
      </c>
      <c r="I96" s="100">
        <v>0</v>
      </c>
      <c r="J96" s="100">
        <v>0</v>
      </c>
      <c r="K96" s="100">
        <v>0</v>
      </c>
      <c r="L96" s="100">
        <v>0</v>
      </c>
      <c r="M96" s="100">
        <v>0.49269580000000002</v>
      </c>
      <c r="N96" s="100">
        <v>0.26942490000000002</v>
      </c>
      <c r="O96" s="100">
        <v>2.1934393999999999</v>
      </c>
      <c r="P96" s="100">
        <v>1.9546011000000001</v>
      </c>
      <c r="Q96" s="100">
        <v>4.7125130999999998</v>
      </c>
      <c r="R96" s="100">
        <v>10.681122</v>
      </c>
      <c r="S96" s="100">
        <v>12.975891000000001</v>
      </c>
      <c r="T96" s="100">
        <v>20.010005</v>
      </c>
      <c r="U96" s="100">
        <v>0.72726500000000005</v>
      </c>
      <c r="V96" s="100">
        <v>1.1433180999999999</v>
      </c>
      <c r="W96" s="128"/>
      <c r="X96" s="123">
        <v>1989</v>
      </c>
      <c r="Y96" s="100">
        <v>0</v>
      </c>
      <c r="Z96" s="100">
        <v>0</v>
      </c>
      <c r="AA96" s="100">
        <v>0</v>
      </c>
      <c r="AB96" s="100">
        <v>0</v>
      </c>
      <c r="AC96" s="100">
        <v>0</v>
      </c>
      <c r="AD96" s="100">
        <v>0</v>
      </c>
      <c r="AE96" s="100">
        <v>0</v>
      </c>
      <c r="AF96" s="100">
        <v>0.15486730000000001</v>
      </c>
      <c r="AG96" s="100">
        <v>0</v>
      </c>
      <c r="AH96" s="100">
        <v>0</v>
      </c>
      <c r="AI96" s="100">
        <v>0.51390499999999995</v>
      </c>
      <c r="AJ96" s="100">
        <v>0.83104330000000004</v>
      </c>
      <c r="AK96" s="100">
        <v>2.4284878000000001</v>
      </c>
      <c r="AL96" s="100">
        <v>5.5413942</v>
      </c>
      <c r="AM96" s="100">
        <v>10.157593</v>
      </c>
      <c r="AN96" s="100">
        <v>17.692440000000001</v>
      </c>
      <c r="AO96" s="100">
        <v>19.430681</v>
      </c>
      <c r="AP96" s="100">
        <v>27.12968</v>
      </c>
      <c r="AQ96" s="100">
        <v>1.8156300000000001</v>
      </c>
      <c r="AR96" s="100">
        <v>1.8955203</v>
      </c>
      <c r="AS96" s="128"/>
      <c r="AT96" s="123">
        <v>1989</v>
      </c>
      <c r="AU96" s="100">
        <v>0</v>
      </c>
      <c r="AV96" s="100">
        <v>0</v>
      </c>
      <c r="AW96" s="100">
        <v>0</v>
      </c>
      <c r="AX96" s="100">
        <v>0</v>
      </c>
      <c r="AY96" s="100">
        <v>0</v>
      </c>
      <c r="AZ96" s="100">
        <v>0</v>
      </c>
      <c r="BA96" s="100">
        <v>0</v>
      </c>
      <c r="BB96" s="100">
        <v>7.7234999999999998E-2</v>
      </c>
      <c r="BC96" s="100">
        <v>0</v>
      </c>
      <c r="BD96" s="100">
        <v>0</v>
      </c>
      <c r="BE96" s="100">
        <v>0.50307690000000005</v>
      </c>
      <c r="BF96" s="100">
        <v>0.54633390000000004</v>
      </c>
      <c r="BG96" s="100">
        <v>2.3119029000000002</v>
      </c>
      <c r="BH96" s="100">
        <v>3.847089</v>
      </c>
      <c r="BI96" s="100">
        <v>7.7403915000000003</v>
      </c>
      <c r="BJ96" s="100">
        <v>14.811645</v>
      </c>
      <c r="BK96" s="100">
        <v>17.071725000000001</v>
      </c>
      <c r="BL96" s="100">
        <v>25.141772</v>
      </c>
      <c r="BM96" s="100">
        <v>1.2727174000000001</v>
      </c>
      <c r="BN96" s="100">
        <v>1.5857085</v>
      </c>
      <c r="BO96" s="128"/>
      <c r="BP96" s="123">
        <v>1989</v>
      </c>
    </row>
    <row r="97" spans="1:68">
      <c r="A97" s="128"/>
      <c r="B97" s="123">
        <v>1990</v>
      </c>
      <c r="C97" s="100">
        <v>0</v>
      </c>
      <c r="D97" s="100">
        <v>0</v>
      </c>
      <c r="E97" s="100">
        <v>0</v>
      </c>
      <c r="F97" s="100">
        <v>0</v>
      </c>
      <c r="G97" s="100">
        <v>0</v>
      </c>
      <c r="H97" s="100">
        <v>0</v>
      </c>
      <c r="I97" s="100">
        <v>0</v>
      </c>
      <c r="J97" s="100">
        <v>0</v>
      </c>
      <c r="K97" s="100">
        <v>0.31227510000000003</v>
      </c>
      <c r="L97" s="100">
        <v>0.3972368</v>
      </c>
      <c r="M97" s="100">
        <v>0.23794680000000001</v>
      </c>
      <c r="N97" s="100">
        <v>0.27253230000000001</v>
      </c>
      <c r="O97" s="100">
        <v>2.4468823</v>
      </c>
      <c r="P97" s="100">
        <v>1.5934273999999999</v>
      </c>
      <c r="Q97" s="100">
        <v>3.6716110999999998</v>
      </c>
      <c r="R97" s="100">
        <v>5.8238479999999999</v>
      </c>
      <c r="S97" s="100">
        <v>4.9519659000000003</v>
      </c>
      <c r="T97" s="100">
        <v>12.029062</v>
      </c>
      <c r="U97" s="100">
        <v>0.54045989999999999</v>
      </c>
      <c r="V97" s="100">
        <v>0.76640759999999997</v>
      </c>
      <c r="W97" s="128"/>
      <c r="X97" s="123">
        <v>1990</v>
      </c>
      <c r="Y97" s="100">
        <v>0</v>
      </c>
      <c r="Z97" s="100">
        <v>0</v>
      </c>
      <c r="AA97" s="100">
        <v>0</v>
      </c>
      <c r="AB97" s="100">
        <v>0</v>
      </c>
      <c r="AC97" s="100">
        <v>0</v>
      </c>
      <c r="AD97" s="100">
        <v>0</v>
      </c>
      <c r="AE97" s="100">
        <v>0</v>
      </c>
      <c r="AF97" s="100">
        <v>0.15232799999999999</v>
      </c>
      <c r="AG97" s="100">
        <v>0</v>
      </c>
      <c r="AH97" s="100">
        <v>0.2089249</v>
      </c>
      <c r="AI97" s="100">
        <v>0</v>
      </c>
      <c r="AJ97" s="100">
        <v>0.55689049999999995</v>
      </c>
      <c r="AK97" s="100">
        <v>3.7771176999999998</v>
      </c>
      <c r="AL97" s="100">
        <v>4.8771810999999996</v>
      </c>
      <c r="AM97" s="100">
        <v>9.2374316000000007</v>
      </c>
      <c r="AN97" s="100">
        <v>15.859278</v>
      </c>
      <c r="AO97" s="100">
        <v>15.072672000000001</v>
      </c>
      <c r="AP97" s="100">
        <v>23.672225000000001</v>
      </c>
      <c r="AQ97" s="100">
        <v>1.6483787999999999</v>
      </c>
      <c r="AR97" s="100">
        <v>1.6943900999999999</v>
      </c>
      <c r="AS97" s="128"/>
      <c r="AT97" s="123">
        <v>1990</v>
      </c>
      <c r="AU97" s="100">
        <v>0</v>
      </c>
      <c r="AV97" s="100">
        <v>0</v>
      </c>
      <c r="AW97" s="100">
        <v>0</v>
      </c>
      <c r="AX97" s="100">
        <v>0</v>
      </c>
      <c r="AY97" s="100">
        <v>0</v>
      </c>
      <c r="AZ97" s="100">
        <v>0</v>
      </c>
      <c r="BA97" s="100">
        <v>0</v>
      </c>
      <c r="BB97" s="100">
        <v>7.6174800000000001E-2</v>
      </c>
      <c r="BC97" s="100">
        <v>0.158829</v>
      </c>
      <c r="BD97" s="100">
        <v>0.30546200000000001</v>
      </c>
      <c r="BE97" s="100">
        <v>0.1217816</v>
      </c>
      <c r="BF97" s="100">
        <v>0.41318559999999999</v>
      </c>
      <c r="BG97" s="100">
        <v>3.1145561000000002</v>
      </c>
      <c r="BH97" s="100">
        <v>3.3215016999999998</v>
      </c>
      <c r="BI97" s="100">
        <v>6.7550141000000004</v>
      </c>
      <c r="BJ97" s="100">
        <v>11.726203999999999</v>
      </c>
      <c r="BK97" s="100">
        <v>11.358421999999999</v>
      </c>
      <c r="BL97" s="100">
        <v>20.383897000000001</v>
      </c>
      <c r="BM97" s="100">
        <v>1.0958019000000001</v>
      </c>
      <c r="BN97" s="100">
        <v>1.3250630000000001</v>
      </c>
      <c r="BO97" s="128"/>
      <c r="BP97" s="123">
        <v>1990</v>
      </c>
    </row>
    <row r="98" spans="1:68">
      <c r="A98" s="128"/>
      <c r="B98" s="123">
        <v>1991</v>
      </c>
      <c r="C98" s="100">
        <v>0</v>
      </c>
      <c r="D98" s="100">
        <v>0</v>
      </c>
      <c r="E98" s="100">
        <v>0</v>
      </c>
      <c r="F98" s="100">
        <v>0</v>
      </c>
      <c r="G98" s="100">
        <v>0</v>
      </c>
      <c r="H98" s="100">
        <v>0</v>
      </c>
      <c r="I98" s="100">
        <v>0</v>
      </c>
      <c r="J98" s="100">
        <v>0.15055070000000001</v>
      </c>
      <c r="K98" s="100">
        <v>0</v>
      </c>
      <c r="L98" s="100">
        <v>0</v>
      </c>
      <c r="M98" s="100">
        <v>0.2305412</v>
      </c>
      <c r="N98" s="100">
        <v>0.54451110000000003</v>
      </c>
      <c r="O98" s="100">
        <v>0.81793119999999997</v>
      </c>
      <c r="P98" s="100">
        <v>1.5618069000000001</v>
      </c>
      <c r="Q98" s="100">
        <v>3.5011860000000001</v>
      </c>
      <c r="R98" s="100">
        <v>7.5475021</v>
      </c>
      <c r="S98" s="100">
        <v>5.9232582999999996</v>
      </c>
      <c r="T98" s="100">
        <v>9.0456807000000001</v>
      </c>
      <c r="U98" s="100">
        <v>0.47589150000000002</v>
      </c>
      <c r="V98" s="100">
        <v>0.68619560000000002</v>
      </c>
      <c r="W98" s="128"/>
      <c r="X98" s="123">
        <v>1991</v>
      </c>
      <c r="Y98" s="100">
        <v>0</v>
      </c>
      <c r="Z98" s="100">
        <v>0</v>
      </c>
      <c r="AA98" s="100">
        <v>0</v>
      </c>
      <c r="AB98" s="100">
        <v>0</v>
      </c>
      <c r="AC98" s="100">
        <v>0</v>
      </c>
      <c r="AD98" s="100">
        <v>0</v>
      </c>
      <c r="AE98" s="100">
        <v>0</v>
      </c>
      <c r="AF98" s="100">
        <v>0</v>
      </c>
      <c r="AG98" s="100">
        <v>0.15646199999999999</v>
      </c>
      <c r="AH98" s="100">
        <v>0.19894680000000001</v>
      </c>
      <c r="AI98" s="100">
        <v>0.72608989999999995</v>
      </c>
      <c r="AJ98" s="100">
        <v>1.3941246</v>
      </c>
      <c r="AK98" s="100">
        <v>2.1616422000000002</v>
      </c>
      <c r="AL98" s="100">
        <v>4.8398852000000003</v>
      </c>
      <c r="AM98" s="100">
        <v>8.1484866999999994</v>
      </c>
      <c r="AN98" s="100">
        <v>19.512022000000002</v>
      </c>
      <c r="AO98" s="100">
        <v>23.381357000000001</v>
      </c>
      <c r="AP98" s="100">
        <v>25.448298999999999</v>
      </c>
      <c r="AQ98" s="100">
        <v>1.8918797999999999</v>
      </c>
      <c r="AR98" s="100">
        <v>1.9437831000000001</v>
      </c>
      <c r="AS98" s="128"/>
      <c r="AT98" s="123">
        <v>1991</v>
      </c>
      <c r="AU98" s="100">
        <v>0</v>
      </c>
      <c r="AV98" s="100">
        <v>0</v>
      </c>
      <c r="AW98" s="100">
        <v>0</v>
      </c>
      <c r="AX98" s="100">
        <v>0</v>
      </c>
      <c r="AY98" s="100">
        <v>0</v>
      </c>
      <c r="AZ98" s="100">
        <v>0</v>
      </c>
      <c r="BA98" s="100">
        <v>0</v>
      </c>
      <c r="BB98" s="100">
        <v>7.5279299999999993E-2</v>
      </c>
      <c r="BC98" s="100">
        <v>7.7263600000000002E-2</v>
      </c>
      <c r="BD98" s="100">
        <v>9.7168000000000004E-2</v>
      </c>
      <c r="BE98" s="100">
        <v>0.47229179999999998</v>
      </c>
      <c r="BF98" s="100">
        <v>0.96425369999999999</v>
      </c>
      <c r="BG98" s="100">
        <v>1.4928047</v>
      </c>
      <c r="BH98" s="100">
        <v>3.2767840000000001</v>
      </c>
      <c r="BI98" s="100">
        <v>6.0694461999999998</v>
      </c>
      <c r="BJ98" s="100">
        <v>14.564558999999999</v>
      </c>
      <c r="BK98" s="100">
        <v>16.969211999999999</v>
      </c>
      <c r="BL98" s="100">
        <v>20.745946</v>
      </c>
      <c r="BM98" s="100">
        <v>1.1860656000000001</v>
      </c>
      <c r="BN98" s="100">
        <v>1.4398078000000001</v>
      </c>
      <c r="BO98" s="128"/>
      <c r="BP98" s="123">
        <v>1991</v>
      </c>
    </row>
    <row r="99" spans="1:68">
      <c r="A99" s="128"/>
      <c r="B99" s="123">
        <v>1992</v>
      </c>
      <c r="C99" s="100">
        <v>0</v>
      </c>
      <c r="D99" s="100">
        <v>0</v>
      </c>
      <c r="E99" s="100">
        <v>0</v>
      </c>
      <c r="F99" s="100">
        <v>0</v>
      </c>
      <c r="G99" s="100">
        <v>0</v>
      </c>
      <c r="H99" s="100">
        <v>0</v>
      </c>
      <c r="I99" s="100">
        <v>0</v>
      </c>
      <c r="J99" s="100">
        <v>0</v>
      </c>
      <c r="K99" s="100">
        <v>0</v>
      </c>
      <c r="L99" s="100">
        <v>0</v>
      </c>
      <c r="M99" s="100">
        <v>0</v>
      </c>
      <c r="N99" s="100">
        <v>0.53505689999999995</v>
      </c>
      <c r="O99" s="100">
        <v>1.1038441000000001</v>
      </c>
      <c r="P99" s="100">
        <v>3.6959240000000002</v>
      </c>
      <c r="Q99" s="100">
        <v>5.0200383000000004</v>
      </c>
      <c r="R99" s="100">
        <v>5.5574422999999999</v>
      </c>
      <c r="S99" s="100">
        <v>6.7942475</v>
      </c>
      <c r="T99" s="100">
        <v>19.027484000000001</v>
      </c>
      <c r="U99" s="100">
        <v>0.62010120000000002</v>
      </c>
      <c r="V99" s="100">
        <v>0.89371210000000001</v>
      </c>
      <c r="W99" s="128"/>
      <c r="X99" s="123">
        <v>1992</v>
      </c>
      <c r="Y99" s="100">
        <v>0</v>
      </c>
      <c r="Z99" s="100">
        <v>0</v>
      </c>
      <c r="AA99" s="100">
        <v>0</v>
      </c>
      <c r="AB99" s="100">
        <v>0</v>
      </c>
      <c r="AC99" s="100">
        <v>0</v>
      </c>
      <c r="AD99" s="100">
        <v>0</v>
      </c>
      <c r="AE99" s="100">
        <v>0.1380325</v>
      </c>
      <c r="AF99" s="100">
        <v>0</v>
      </c>
      <c r="AG99" s="100">
        <v>0.31191760000000002</v>
      </c>
      <c r="AH99" s="100">
        <v>0.55755239999999995</v>
      </c>
      <c r="AI99" s="100">
        <v>0.2359503</v>
      </c>
      <c r="AJ99" s="100">
        <v>1.3660083000000001</v>
      </c>
      <c r="AK99" s="100">
        <v>3.5623661000000002</v>
      </c>
      <c r="AL99" s="100">
        <v>6.5226207</v>
      </c>
      <c r="AM99" s="100">
        <v>10.263639</v>
      </c>
      <c r="AN99" s="100">
        <v>12.23279</v>
      </c>
      <c r="AO99" s="100">
        <v>17.841213</v>
      </c>
      <c r="AP99" s="100">
        <v>20.792182</v>
      </c>
      <c r="AQ99" s="100">
        <v>1.7901165000000001</v>
      </c>
      <c r="AR99" s="100">
        <v>1.7923328000000001</v>
      </c>
      <c r="AS99" s="128"/>
      <c r="AT99" s="123">
        <v>1992</v>
      </c>
      <c r="AU99" s="100">
        <v>0</v>
      </c>
      <c r="AV99" s="100">
        <v>0</v>
      </c>
      <c r="AW99" s="100">
        <v>0</v>
      </c>
      <c r="AX99" s="100">
        <v>0</v>
      </c>
      <c r="AY99" s="100">
        <v>0</v>
      </c>
      <c r="AZ99" s="100">
        <v>0</v>
      </c>
      <c r="BA99" s="100">
        <v>6.8964999999999999E-2</v>
      </c>
      <c r="BB99" s="100">
        <v>0</v>
      </c>
      <c r="BC99" s="100">
        <v>0.15454619999999999</v>
      </c>
      <c r="BD99" s="100">
        <v>0.27287210000000001</v>
      </c>
      <c r="BE99" s="100">
        <v>0.1150033</v>
      </c>
      <c r="BF99" s="100">
        <v>0.9461735</v>
      </c>
      <c r="BG99" s="100">
        <v>2.3374252000000002</v>
      </c>
      <c r="BH99" s="100">
        <v>5.1675694999999999</v>
      </c>
      <c r="BI99" s="100">
        <v>7.9046026999999999</v>
      </c>
      <c r="BJ99" s="100">
        <v>9.4668378999999998</v>
      </c>
      <c r="BK99" s="100">
        <v>13.770369000000001</v>
      </c>
      <c r="BL99" s="100">
        <v>20.279239</v>
      </c>
      <c r="BM99" s="100">
        <v>1.2071881</v>
      </c>
      <c r="BN99" s="100">
        <v>1.3979841</v>
      </c>
      <c r="BO99" s="128"/>
      <c r="BP99" s="123">
        <v>1992</v>
      </c>
    </row>
    <row r="100" spans="1:68">
      <c r="A100" s="128"/>
      <c r="B100" s="123">
        <v>1993</v>
      </c>
      <c r="C100" s="100">
        <v>0</v>
      </c>
      <c r="D100" s="100">
        <v>0</v>
      </c>
      <c r="E100" s="100">
        <v>0</v>
      </c>
      <c r="F100" s="100">
        <v>0</v>
      </c>
      <c r="G100" s="100">
        <v>0</v>
      </c>
      <c r="H100" s="100">
        <v>0</v>
      </c>
      <c r="I100" s="100">
        <v>0</v>
      </c>
      <c r="J100" s="100">
        <v>0.1461112</v>
      </c>
      <c r="K100" s="100">
        <v>0</v>
      </c>
      <c r="L100" s="100">
        <v>0</v>
      </c>
      <c r="M100" s="100">
        <v>0</v>
      </c>
      <c r="N100" s="100">
        <v>1.0448828999999999</v>
      </c>
      <c r="O100" s="100">
        <v>1.3992119999999999</v>
      </c>
      <c r="P100" s="100">
        <v>2.1259535999999999</v>
      </c>
      <c r="Q100" s="100">
        <v>5.5966867999999996</v>
      </c>
      <c r="R100" s="100">
        <v>7.3599313000000004</v>
      </c>
      <c r="S100" s="100">
        <v>9.6707642000000007</v>
      </c>
      <c r="T100" s="100">
        <v>11.935548000000001</v>
      </c>
      <c r="U100" s="100">
        <v>0.66044329999999996</v>
      </c>
      <c r="V100" s="100">
        <v>0.9079412</v>
      </c>
      <c r="W100" s="128"/>
      <c r="X100" s="123">
        <v>1993</v>
      </c>
      <c r="Y100" s="100">
        <v>0</v>
      </c>
      <c r="Z100" s="100">
        <v>0</v>
      </c>
      <c r="AA100" s="100">
        <v>0</v>
      </c>
      <c r="AB100" s="100">
        <v>0</v>
      </c>
      <c r="AC100" s="100">
        <v>0</v>
      </c>
      <c r="AD100" s="100">
        <v>0</v>
      </c>
      <c r="AE100" s="100">
        <v>0</v>
      </c>
      <c r="AF100" s="100">
        <v>0</v>
      </c>
      <c r="AG100" s="100">
        <v>0.15476690000000001</v>
      </c>
      <c r="AH100" s="100">
        <v>0</v>
      </c>
      <c r="AI100" s="100">
        <v>0</v>
      </c>
      <c r="AJ100" s="100">
        <v>0.53332760000000001</v>
      </c>
      <c r="AK100" s="100">
        <v>1.1144947999999999</v>
      </c>
      <c r="AL100" s="100">
        <v>4.7931204999999997</v>
      </c>
      <c r="AM100" s="100">
        <v>9.5716836999999995</v>
      </c>
      <c r="AN100" s="100">
        <v>11.757585000000001</v>
      </c>
      <c r="AO100" s="100">
        <v>20.248422999999999</v>
      </c>
      <c r="AP100" s="100">
        <v>27.976861</v>
      </c>
      <c r="AQ100" s="100">
        <v>1.6491905</v>
      </c>
      <c r="AR100" s="100">
        <v>1.6109958</v>
      </c>
      <c r="AS100" s="128"/>
      <c r="AT100" s="123">
        <v>1993</v>
      </c>
      <c r="AU100" s="100">
        <v>0</v>
      </c>
      <c r="AV100" s="100">
        <v>0</v>
      </c>
      <c r="AW100" s="100">
        <v>0</v>
      </c>
      <c r="AX100" s="100">
        <v>0</v>
      </c>
      <c r="AY100" s="100">
        <v>0</v>
      </c>
      <c r="AZ100" s="100">
        <v>0</v>
      </c>
      <c r="BA100" s="100">
        <v>0</v>
      </c>
      <c r="BB100" s="100">
        <v>7.2918899999999995E-2</v>
      </c>
      <c r="BC100" s="100">
        <v>7.7014799999999994E-2</v>
      </c>
      <c r="BD100" s="100">
        <v>0</v>
      </c>
      <c r="BE100" s="100">
        <v>0</v>
      </c>
      <c r="BF100" s="100">
        <v>0.79174270000000002</v>
      </c>
      <c r="BG100" s="100">
        <v>1.2565427</v>
      </c>
      <c r="BH100" s="100">
        <v>3.5090849</v>
      </c>
      <c r="BI100" s="100">
        <v>7.7740112999999997</v>
      </c>
      <c r="BJ100" s="100">
        <v>9.9316499</v>
      </c>
      <c r="BK100" s="100">
        <v>16.328091000000001</v>
      </c>
      <c r="BL100" s="100">
        <v>23.283023</v>
      </c>
      <c r="BM100" s="100">
        <v>1.1568031000000001</v>
      </c>
      <c r="BN100" s="100">
        <v>1.3462329</v>
      </c>
      <c r="BO100" s="128"/>
      <c r="BP100" s="123">
        <v>1993</v>
      </c>
    </row>
    <row r="101" spans="1:68">
      <c r="A101" s="128"/>
      <c r="B101" s="123">
        <v>1994</v>
      </c>
      <c r="C101" s="100">
        <v>0</v>
      </c>
      <c r="D101" s="100">
        <v>0</v>
      </c>
      <c r="E101" s="100">
        <v>0</v>
      </c>
      <c r="F101" s="100">
        <v>0</v>
      </c>
      <c r="G101" s="100">
        <v>0</v>
      </c>
      <c r="H101" s="100">
        <v>0</v>
      </c>
      <c r="I101" s="100">
        <v>0</v>
      </c>
      <c r="J101" s="100">
        <v>0.14415990000000001</v>
      </c>
      <c r="K101" s="100">
        <v>0</v>
      </c>
      <c r="L101" s="100">
        <v>0</v>
      </c>
      <c r="M101" s="100">
        <v>0.21123739999999999</v>
      </c>
      <c r="N101" s="100">
        <v>1.0184985</v>
      </c>
      <c r="O101" s="100">
        <v>1.129264</v>
      </c>
      <c r="P101" s="100">
        <v>2.4130764999999998</v>
      </c>
      <c r="Q101" s="100">
        <v>3.8009807000000002</v>
      </c>
      <c r="R101" s="100">
        <v>8.5957071000000003</v>
      </c>
      <c r="S101" s="100">
        <v>13.225495</v>
      </c>
      <c r="T101" s="100">
        <v>5.6416427999999996</v>
      </c>
      <c r="U101" s="100">
        <v>0.65435600000000005</v>
      </c>
      <c r="V101" s="100">
        <v>0.86769260000000004</v>
      </c>
      <c r="W101" s="128"/>
      <c r="X101" s="123">
        <v>1994</v>
      </c>
      <c r="Y101" s="100">
        <v>0</v>
      </c>
      <c r="Z101" s="100">
        <v>0</v>
      </c>
      <c r="AA101" s="100">
        <v>0</v>
      </c>
      <c r="AB101" s="100">
        <v>0</v>
      </c>
      <c r="AC101" s="100">
        <v>0</v>
      </c>
      <c r="AD101" s="100">
        <v>0</v>
      </c>
      <c r="AE101" s="100">
        <v>0</v>
      </c>
      <c r="AF101" s="100">
        <v>0.14364640000000001</v>
      </c>
      <c r="AG101" s="100">
        <v>0</v>
      </c>
      <c r="AH101" s="100">
        <v>0.16823859999999999</v>
      </c>
      <c r="AI101" s="100">
        <v>0.88551210000000002</v>
      </c>
      <c r="AJ101" s="100">
        <v>1.5603625999999999</v>
      </c>
      <c r="AK101" s="100">
        <v>1.4049837999999999</v>
      </c>
      <c r="AL101" s="100">
        <v>5.9415521</v>
      </c>
      <c r="AM101" s="100">
        <v>7.2691875000000001</v>
      </c>
      <c r="AN101" s="100">
        <v>15.845768</v>
      </c>
      <c r="AO101" s="100">
        <v>17.992190999999998</v>
      </c>
      <c r="AP101" s="100">
        <v>22.031804000000001</v>
      </c>
      <c r="AQ101" s="100">
        <v>1.7334335000000001</v>
      </c>
      <c r="AR101" s="100">
        <v>1.701468</v>
      </c>
      <c r="AS101" s="128"/>
      <c r="AT101" s="123">
        <v>1994</v>
      </c>
      <c r="AU101" s="100">
        <v>0</v>
      </c>
      <c r="AV101" s="100">
        <v>0</v>
      </c>
      <c r="AW101" s="100">
        <v>0</v>
      </c>
      <c r="AX101" s="100">
        <v>0</v>
      </c>
      <c r="AY101" s="100">
        <v>0</v>
      </c>
      <c r="AZ101" s="100">
        <v>0</v>
      </c>
      <c r="BA101" s="100">
        <v>0</v>
      </c>
      <c r="BB101" s="100">
        <v>0.14390269999999999</v>
      </c>
      <c r="BC101" s="100">
        <v>0</v>
      </c>
      <c r="BD101" s="100">
        <v>8.2685099999999997E-2</v>
      </c>
      <c r="BE101" s="100">
        <v>0.54047219999999996</v>
      </c>
      <c r="BF101" s="100">
        <v>1.2865690999999999</v>
      </c>
      <c r="BG101" s="100">
        <v>1.2674468000000001</v>
      </c>
      <c r="BH101" s="100">
        <v>4.2337620999999999</v>
      </c>
      <c r="BI101" s="100">
        <v>5.6946231999999997</v>
      </c>
      <c r="BJ101" s="100">
        <v>12.818474999999999</v>
      </c>
      <c r="BK101" s="100">
        <v>16.224333000000001</v>
      </c>
      <c r="BL101" s="100">
        <v>17.196905000000001</v>
      </c>
      <c r="BM101" s="100">
        <v>1.1962617</v>
      </c>
      <c r="BN101" s="100">
        <v>1.3634101000000001</v>
      </c>
      <c r="BO101" s="128"/>
      <c r="BP101" s="123">
        <v>1994</v>
      </c>
    </row>
    <row r="102" spans="1:68">
      <c r="A102" s="128"/>
      <c r="B102" s="123">
        <v>1995</v>
      </c>
      <c r="C102" s="100">
        <v>0.15038319999999999</v>
      </c>
      <c r="D102" s="100">
        <v>0</v>
      </c>
      <c r="E102" s="100">
        <v>0</v>
      </c>
      <c r="F102" s="100">
        <v>0</v>
      </c>
      <c r="G102" s="100">
        <v>0</v>
      </c>
      <c r="H102" s="100">
        <v>0</v>
      </c>
      <c r="I102" s="100">
        <v>0</v>
      </c>
      <c r="J102" s="100">
        <v>0</v>
      </c>
      <c r="K102" s="100">
        <v>0</v>
      </c>
      <c r="L102" s="100">
        <v>0.31587989999999999</v>
      </c>
      <c r="M102" s="100">
        <v>0.60691269999999997</v>
      </c>
      <c r="N102" s="100">
        <v>0.49365769999999998</v>
      </c>
      <c r="O102" s="100">
        <v>0.28399089999999999</v>
      </c>
      <c r="P102" s="100">
        <v>2.3958767000000001</v>
      </c>
      <c r="Q102" s="100">
        <v>3.7173753999999999</v>
      </c>
      <c r="R102" s="100">
        <v>3.5525660999999999</v>
      </c>
      <c r="S102" s="100">
        <v>5.8689463999999996</v>
      </c>
      <c r="T102" s="100">
        <v>8.8350148999999991</v>
      </c>
      <c r="U102" s="100">
        <v>0.49104789999999998</v>
      </c>
      <c r="V102" s="100">
        <v>0.63238629999999996</v>
      </c>
      <c r="W102" s="128"/>
      <c r="X102" s="123">
        <v>1995</v>
      </c>
      <c r="Y102" s="100">
        <v>0</v>
      </c>
      <c r="Z102" s="100">
        <v>0</v>
      </c>
      <c r="AA102" s="100">
        <v>0</v>
      </c>
      <c r="AB102" s="100">
        <v>0.16248170000000001</v>
      </c>
      <c r="AC102" s="100">
        <v>0</v>
      </c>
      <c r="AD102" s="100">
        <v>0</v>
      </c>
      <c r="AE102" s="100">
        <v>0</v>
      </c>
      <c r="AF102" s="100">
        <v>0</v>
      </c>
      <c r="AG102" s="100">
        <v>0.30051909999999998</v>
      </c>
      <c r="AH102" s="100">
        <v>0.16272890000000001</v>
      </c>
      <c r="AI102" s="100">
        <v>0.63276049999999995</v>
      </c>
      <c r="AJ102" s="100">
        <v>0</v>
      </c>
      <c r="AK102" s="100">
        <v>3.3767336999999999</v>
      </c>
      <c r="AL102" s="100">
        <v>4.5349545999999998</v>
      </c>
      <c r="AM102" s="100">
        <v>6.2166245</v>
      </c>
      <c r="AN102" s="100">
        <v>16.342188</v>
      </c>
      <c r="AO102" s="100">
        <v>19.210283</v>
      </c>
      <c r="AP102" s="100">
        <v>26.905024999999998</v>
      </c>
      <c r="AQ102" s="100">
        <v>1.7911532999999999</v>
      </c>
      <c r="AR102" s="100">
        <v>1.7262402999999999</v>
      </c>
      <c r="AS102" s="128"/>
      <c r="AT102" s="123">
        <v>1995</v>
      </c>
      <c r="AU102" s="100">
        <v>7.7148499999999995E-2</v>
      </c>
      <c r="AV102" s="100">
        <v>0</v>
      </c>
      <c r="AW102" s="100">
        <v>0</v>
      </c>
      <c r="AX102" s="100">
        <v>7.9159400000000005E-2</v>
      </c>
      <c r="AY102" s="100">
        <v>0</v>
      </c>
      <c r="AZ102" s="100">
        <v>0</v>
      </c>
      <c r="BA102" s="100">
        <v>0</v>
      </c>
      <c r="BB102" s="100">
        <v>0</v>
      </c>
      <c r="BC102" s="100">
        <v>0.15049090000000001</v>
      </c>
      <c r="BD102" s="100">
        <v>0.240448</v>
      </c>
      <c r="BE102" s="100">
        <v>0.61956719999999998</v>
      </c>
      <c r="BF102" s="100">
        <v>0.25027939999999999</v>
      </c>
      <c r="BG102" s="100">
        <v>1.8374636</v>
      </c>
      <c r="BH102" s="100">
        <v>3.4948640000000002</v>
      </c>
      <c r="BI102" s="100">
        <v>5.0785052000000004</v>
      </c>
      <c r="BJ102" s="100">
        <v>10.961114999999999</v>
      </c>
      <c r="BK102" s="100">
        <v>14.232746000000001</v>
      </c>
      <c r="BL102" s="100">
        <v>21.533953</v>
      </c>
      <c r="BM102" s="100">
        <v>1.1441341</v>
      </c>
      <c r="BN102" s="100">
        <v>1.2905234999999999</v>
      </c>
      <c r="BO102" s="128"/>
      <c r="BP102" s="123">
        <v>1995</v>
      </c>
    </row>
    <row r="103" spans="1:68">
      <c r="A103" s="128"/>
      <c r="B103" s="123">
        <v>1996</v>
      </c>
      <c r="C103" s="100">
        <v>0</v>
      </c>
      <c r="D103" s="100">
        <v>0</v>
      </c>
      <c r="E103" s="100">
        <v>0</v>
      </c>
      <c r="F103" s="100">
        <v>0</v>
      </c>
      <c r="G103" s="100">
        <v>0</v>
      </c>
      <c r="H103" s="100">
        <v>0</v>
      </c>
      <c r="I103" s="100">
        <v>0</v>
      </c>
      <c r="J103" s="100">
        <v>0</v>
      </c>
      <c r="K103" s="100">
        <v>0</v>
      </c>
      <c r="L103" s="100">
        <v>0</v>
      </c>
      <c r="M103" s="100">
        <v>0.19418189999999999</v>
      </c>
      <c r="N103" s="100">
        <v>0.71805209999999997</v>
      </c>
      <c r="O103" s="100">
        <v>2.5561574</v>
      </c>
      <c r="P103" s="100">
        <v>1.4890346999999999</v>
      </c>
      <c r="Q103" s="100">
        <v>4.7315741999999998</v>
      </c>
      <c r="R103" s="100">
        <v>5.0360638</v>
      </c>
      <c r="S103" s="100">
        <v>5.6960582999999998</v>
      </c>
      <c r="T103" s="100">
        <v>14.99925</v>
      </c>
      <c r="U103" s="100">
        <v>0.60670749999999996</v>
      </c>
      <c r="V103" s="100">
        <v>0.80299980000000004</v>
      </c>
      <c r="W103" s="128"/>
      <c r="X103" s="123">
        <v>1996</v>
      </c>
      <c r="Y103" s="100">
        <v>0</v>
      </c>
      <c r="Z103" s="100">
        <v>0</v>
      </c>
      <c r="AA103" s="100">
        <v>0</v>
      </c>
      <c r="AB103" s="100">
        <v>0</v>
      </c>
      <c r="AC103" s="100">
        <v>0</v>
      </c>
      <c r="AD103" s="100">
        <v>0</v>
      </c>
      <c r="AE103" s="100">
        <v>0.138713</v>
      </c>
      <c r="AF103" s="100">
        <v>0</v>
      </c>
      <c r="AG103" s="100">
        <v>0</v>
      </c>
      <c r="AH103" s="100">
        <v>0</v>
      </c>
      <c r="AI103" s="100">
        <v>0.60609610000000003</v>
      </c>
      <c r="AJ103" s="100">
        <v>1.2329239999999999</v>
      </c>
      <c r="AK103" s="100">
        <v>2.2541243</v>
      </c>
      <c r="AL103" s="100">
        <v>2.8328692000000002</v>
      </c>
      <c r="AM103" s="100">
        <v>8.2971994999999996</v>
      </c>
      <c r="AN103" s="100">
        <v>12.365881999999999</v>
      </c>
      <c r="AO103" s="100">
        <v>19.916238</v>
      </c>
      <c r="AP103" s="100">
        <v>24.130247000000001</v>
      </c>
      <c r="AQ103" s="100">
        <v>1.6704072999999999</v>
      </c>
      <c r="AR103" s="100">
        <v>1.5821482</v>
      </c>
      <c r="AS103" s="128"/>
      <c r="AT103" s="123">
        <v>1996</v>
      </c>
      <c r="AU103" s="100">
        <v>0</v>
      </c>
      <c r="AV103" s="100">
        <v>0</v>
      </c>
      <c r="AW103" s="100">
        <v>0</v>
      </c>
      <c r="AX103" s="100">
        <v>0</v>
      </c>
      <c r="AY103" s="100">
        <v>0</v>
      </c>
      <c r="AZ103" s="100">
        <v>0</v>
      </c>
      <c r="BA103" s="100">
        <v>6.9503899999999993E-2</v>
      </c>
      <c r="BB103" s="100">
        <v>0</v>
      </c>
      <c r="BC103" s="100">
        <v>0</v>
      </c>
      <c r="BD103" s="100">
        <v>0</v>
      </c>
      <c r="BE103" s="100">
        <v>0.39605839999999998</v>
      </c>
      <c r="BF103" s="100">
        <v>0.97165559999999995</v>
      </c>
      <c r="BG103" s="100">
        <v>2.4045397999999998</v>
      </c>
      <c r="BH103" s="100">
        <v>2.1777413999999999</v>
      </c>
      <c r="BI103" s="100">
        <v>6.6648782999999998</v>
      </c>
      <c r="BJ103" s="100">
        <v>9.2567538999999996</v>
      </c>
      <c r="BK103" s="100">
        <v>14.587009999999999</v>
      </c>
      <c r="BL103" s="100">
        <v>21.403151000000001</v>
      </c>
      <c r="BM103" s="100">
        <v>1.1413040000000001</v>
      </c>
      <c r="BN103" s="100">
        <v>1.267889</v>
      </c>
      <c r="BO103" s="128"/>
      <c r="BP103" s="123">
        <v>1996</v>
      </c>
    </row>
    <row r="104" spans="1:68">
      <c r="A104" s="128"/>
      <c r="B104" s="124">
        <v>1997</v>
      </c>
      <c r="C104" s="100">
        <v>0</v>
      </c>
      <c r="D104" s="100">
        <v>0</v>
      </c>
      <c r="E104" s="100">
        <v>0</v>
      </c>
      <c r="F104" s="100">
        <v>0</v>
      </c>
      <c r="G104" s="100">
        <v>0</v>
      </c>
      <c r="H104" s="100">
        <v>0</v>
      </c>
      <c r="I104" s="100">
        <v>0</v>
      </c>
      <c r="J104" s="100">
        <v>0</v>
      </c>
      <c r="K104" s="100">
        <v>0</v>
      </c>
      <c r="L104" s="100">
        <v>0.1544683</v>
      </c>
      <c r="M104" s="100">
        <v>0</v>
      </c>
      <c r="N104" s="100">
        <v>0.2313064</v>
      </c>
      <c r="O104" s="100">
        <v>1.1120625</v>
      </c>
      <c r="P104" s="100">
        <v>1.7872089</v>
      </c>
      <c r="Q104" s="100">
        <v>4.2782121000000002</v>
      </c>
      <c r="R104" s="100">
        <v>4.2321100999999999</v>
      </c>
      <c r="S104" s="100">
        <v>5.5470807999999998</v>
      </c>
      <c r="T104" s="100">
        <v>11.006982000000001</v>
      </c>
      <c r="U104" s="100">
        <v>0.49147150000000001</v>
      </c>
      <c r="V104" s="100">
        <v>0.63134670000000004</v>
      </c>
      <c r="W104" s="128"/>
      <c r="X104" s="124">
        <v>1997</v>
      </c>
      <c r="Y104" s="100">
        <v>0</v>
      </c>
      <c r="Z104" s="100">
        <v>0</v>
      </c>
      <c r="AA104" s="100">
        <v>0</v>
      </c>
      <c r="AB104" s="100">
        <v>0</v>
      </c>
      <c r="AC104" s="100">
        <v>0</v>
      </c>
      <c r="AD104" s="100">
        <v>0</v>
      </c>
      <c r="AE104" s="100">
        <v>0</v>
      </c>
      <c r="AF104" s="100">
        <v>0</v>
      </c>
      <c r="AG104" s="100">
        <v>0.14521229999999999</v>
      </c>
      <c r="AH104" s="100">
        <v>0.31263089999999999</v>
      </c>
      <c r="AI104" s="100">
        <v>0.1870946</v>
      </c>
      <c r="AJ104" s="100">
        <v>0.47736109999999998</v>
      </c>
      <c r="AK104" s="100">
        <v>0.82935009999999998</v>
      </c>
      <c r="AL104" s="100">
        <v>2.2830007999999999</v>
      </c>
      <c r="AM104" s="100">
        <v>11.012172</v>
      </c>
      <c r="AN104" s="100">
        <v>10.191122999999999</v>
      </c>
      <c r="AO104" s="100">
        <v>12.295517</v>
      </c>
      <c r="AP104" s="100">
        <v>18.83784</v>
      </c>
      <c r="AQ104" s="100">
        <v>1.3920573000000001</v>
      </c>
      <c r="AR104" s="100">
        <v>1.2868413000000001</v>
      </c>
      <c r="AS104" s="128"/>
      <c r="AT104" s="124">
        <v>1997</v>
      </c>
      <c r="AU104" s="100">
        <v>0</v>
      </c>
      <c r="AV104" s="100">
        <v>0</v>
      </c>
      <c r="AW104" s="100">
        <v>0</v>
      </c>
      <c r="AX104" s="100">
        <v>0</v>
      </c>
      <c r="AY104" s="100">
        <v>0</v>
      </c>
      <c r="AZ104" s="100">
        <v>0</v>
      </c>
      <c r="BA104" s="100">
        <v>0</v>
      </c>
      <c r="BB104" s="100">
        <v>0</v>
      </c>
      <c r="BC104" s="100">
        <v>7.2883199999999995E-2</v>
      </c>
      <c r="BD104" s="100">
        <v>0.2330796</v>
      </c>
      <c r="BE104" s="100">
        <v>9.1777200000000003E-2</v>
      </c>
      <c r="BF104" s="100">
        <v>0.35240349999999998</v>
      </c>
      <c r="BG104" s="100">
        <v>0.97030720000000004</v>
      </c>
      <c r="BH104" s="100">
        <v>2.0404148000000002</v>
      </c>
      <c r="BI104" s="100">
        <v>7.9025093999999996</v>
      </c>
      <c r="BJ104" s="100">
        <v>7.6549852999999999</v>
      </c>
      <c r="BK104" s="100">
        <v>9.7529711999999993</v>
      </c>
      <c r="BL104" s="100">
        <v>16.491309000000001</v>
      </c>
      <c r="BM104" s="100">
        <v>0.94446969999999997</v>
      </c>
      <c r="BN104" s="100">
        <v>1.0149306</v>
      </c>
      <c r="BO104" s="128"/>
      <c r="BP104" s="124">
        <v>1997</v>
      </c>
    </row>
    <row r="105" spans="1:68">
      <c r="A105" s="128"/>
      <c r="B105" s="124">
        <v>1998</v>
      </c>
      <c r="C105" s="100">
        <v>0</v>
      </c>
      <c r="D105" s="100">
        <v>0</v>
      </c>
      <c r="E105" s="100">
        <v>0</v>
      </c>
      <c r="F105" s="100">
        <v>0</v>
      </c>
      <c r="G105" s="100">
        <v>0</v>
      </c>
      <c r="H105" s="100">
        <v>0</v>
      </c>
      <c r="I105" s="100">
        <v>0</v>
      </c>
      <c r="J105" s="100">
        <v>0</v>
      </c>
      <c r="K105" s="100">
        <v>0.1446665</v>
      </c>
      <c r="L105" s="100">
        <v>0</v>
      </c>
      <c r="M105" s="100">
        <v>0.1698093</v>
      </c>
      <c r="N105" s="100">
        <v>0.44788919999999999</v>
      </c>
      <c r="O105" s="100">
        <v>0.54067350000000003</v>
      </c>
      <c r="P105" s="100">
        <v>2.3982397</v>
      </c>
      <c r="Q105" s="100">
        <v>2.0926996</v>
      </c>
      <c r="R105" s="100">
        <v>3.0058764999999998</v>
      </c>
      <c r="S105" s="100">
        <v>5.4465737000000001</v>
      </c>
      <c r="T105" s="100">
        <v>4.4215831999999997</v>
      </c>
      <c r="U105" s="100">
        <v>0.37865910000000003</v>
      </c>
      <c r="V105" s="100">
        <v>0.4551248</v>
      </c>
      <c r="W105" s="128"/>
      <c r="X105" s="124">
        <v>1998</v>
      </c>
      <c r="Y105" s="100">
        <v>0</v>
      </c>
      <c r="Z105" s="100">
        <v>0</v>
      </c>
      <c r="AA105" s="100">
        <v>0</v>
      </c>
      <c r="AB105" s="100">
        <v>0</v>
      </c>
      <c r="AC105" s="100">
        <v>0</v>
      </c>
      <c r="AD105" s="100">
        <v>0</v>
      </c>
      <c r="AE105" s="100">
        <v>0</v>
      </c>
      <c r="AF105" s="100">
        <v>0</v>
      </c>
      <c r="AG105" s="100">
        <v>0</v>
      </c>
      <c r="AH105" s="100">
        <v>0.1537577</v>
      </c>
      <c r="AI105" s="100">
        <v>0.17558090000000001</v>
      </c>
      <c r="AJ105" s="100">
        <v>0.92800970000000005</v>
      </c>
      <c r="AK105" s="100">
        <v>2.1600429999999999</v>
      </c>
      <c r="AL105" s="100">
        <v>2.8811303000000001</v>
      </c>
      <c r="AM105" s="100">
        <v>8.2011281</v>
      </c>
      <c r="AN105" s="100">
        <v>7.4819218000000003</v>
      </c>
      <c r="AO105" s="100">
        <v>10.494165000000001</v>
      </c>
      <c r="AP105" s="100">
        <v>19.240265999999998</v>
      </c>
      <c r="AQ105" s="100">
        <v>1.2814433000000001</v>
      </c>
      <c r="AR105" s="100">
        <v>1.1746357000000001</v>
      </c>
      <c r="AS105" s="128"/>
      <c r="AT105" s="124">
        <v>1998</v>
      </c>
      <c r="AU105" s="100">
        <v>0</v>
      </c>
      <c r="AV105" s="100">
        <v>0</v>
      </c>
      <c r="AW105" s="100">
        <v>0</v>
      </c>
      <c r="AX105" s="100">
        <v>0</v>
      </c>
      <c r="AY105" s="100">
        <v>0</v>
      </c>
      <c r="AZ105" s="100">
        <v>0</v>
      </c>
      <c r="BA105" s="100">
        <v>0</v>
      </c>
      <c r="BB105" s="100">
        <v>0</v>
      </c>
      <c r="BC105" s="100">
        <v>7.1935499999999999E-2</v>
      </c>
      <c r="BD105" s="100">
        <v>7.6797500000000005E-2</v>
      </c>
      <c r="BE105" s="100">
        <v>0.17264689999999999</v>
      </c>
      <c r="BF105" s="100">
        <v>0.68370690000000001</v>
      </c>
      <c r="BG105" s="100">
        <v>1.3508548</v>
      </c>
      <c r="BH105" s="100">
        <v>2.6444766</v>
      </c>
      <c r="BI105" s="100">
        <v>5.3577168999999998</v>
      </c>
      <c r="BJ105" s="100">
        <v>5.5684056999999996</v>
      </c>
      <c r="BK105" s="100">
        <v>8.5847520999999993</v>
      </c>
      <c r="BL105" s="100">
        <v>14.747153000000001</v>
      </c>
      <c r="BM105" s="100">
        <v>0.83299369999999995</v>
      </c>
      <c r="BN105" s="100">
        <v>0.88071200000000005</v>
      </c>
      <c r="BO105" s="128"/>
      <c r="BP105" s="124">
        <v>1998</v>
      </c>
    </row>
    <row r="106" spans="1:68">
      <c r="A106" s="128"/>
      <c r="B106" s="124">
        <v>1999</v>
      </c>
      <c r="C106" s="100">
        <v>0</v>
      </c>
      <c r="D106" s="100">
        <v>0</v>
      </c>
      <c r="E106" s="100">
        <v>0</v>
      </c>
      <c r="F106" s="100">
        <v>0</v>
      </c>
      <c r="G106" s="100">
        <v>0</v>
      </c>
      <c r="H106" s="100">
        <v>0</v>
      </c>
      <c r="I106" s="100">
        <v>0</v>
      </c>
      <c r="J106" s="100">
        <v>0</v>
      </c>
      <c r="K106" s="100">
        <v>0</v>
      </c>
      <c r="L106" s="100">
        <v>0.15183350000000001</v>
      </c>
      <c r="M106" s="100">
        <v>0.16374630000000001</v>
      </c>
      <c r="N106" s="100">
        <v>0.21445739999999999</v>
      </c>
      <c r="O106" s="100">
        <v>0.7840473</v>
      </c>
      <c r="P106" s="100">
        <v>1.5068956</v>
      </c>
      <c r="Q106" s="100">
        <v>5.4642195999999998</v>
      </c>
      <c r="R106" s="100">
        <v>5.6890912</v>
      </c>
      <c r="S106" s="100">
        <v>5.3597270000000004</v>
      </c>
      <c r="T106" s="100">
        <v>12.435577</v>
      </c>
      <c r="U106" s="100">
        <v>0.57815170000000005</v>
      </c>
      <c r="V106" s="100">
        <v>0.71182570000000001</v>
      </c>
      <c r="W106" s="128"/>
      <c r="X106" s="124">
        <v>1999</v>
      </c>
      <c r="Y106" s="100">
        <v>0</v>
      </c>
      <c r="Z106" s="100">
        <v>0</v>
      </c>
      <c r="AA106" s="100">
        <v>0</v>
      </c>
      <c r="AB106" s="100">
        <v>0</v>
      </c>
      <c r="AC106" s="100">
        <v>0</v>
      </c>
      <c r="AD106" s="100">
        <v>0</v>
      </c>
      <c r="AE106" s="100">
        <v>0</v>
      </c>
      <c r="AF106" s="100">
        <v>0.26526040000000001</v>
      </c>
      <c r="AG106" s="100">
        <v>0</v>
      </c>
      <c r="AH106" s="100">
        <v>0.15112149999999999</v>
      </c>
      <c r="AI106" s="100">
        <v>0.16822300000000001</v>
      </c>
      <c r="AJ106" s="100">
        <v>0.22223950000000001</v>
      </c>
      <c r="AK106" s="100">
        <v>0.78549040000000003</v>
      </c>
      <c r="AL106" s="100">
        <v>3.7785864999999998</v>
      </c>
      <c r="AM106" s="100">
        <v>7.5449149000000002</v>
      </c>
      <c r="AN106" s="100">
        <v>7.5215168999999999</v>
      </c>
      <c r="AO106" s="100">
        <v>13.736414999999999</v>
      </c>
      <c r="AP106" s="100">
        <v>18.769110000000001</v>
      </c>
      <c r="AQ106" s="100">
        <v>1.2985428999999999</v>
      </c>
      <c r="AR106" s="100">
        <v>1.1591868999999999</v>
      </c>
      <c r="AS106" s="128"/>
      <c r="AT106" s="124">
        <v>1999</v>
      </c>
      <c r="AU106" s="100">
        <v>0</v>
      </c>
      <c r="AV106" s="100">
        <v>0</v>
      </c>
      <c r="AW106" s="100">
        <v>0</v>
      </c>
      <c r="AX106" s="100">
        <v>0</v>
      </c>
      <c r="AY106" s="100">
        <v>0</v>
      </c>
      <c r="AZ106" s="100">
        <v>0</v>
      </c>
      <c r="BA106" s="100">
        <v>0</v>
      </c>
      <c r="BB106" s="100">
        <v>0.1332516</v>
      </c>
      <c r="BC106" s="100">
        <v>0</v>
      </c>
      <c r="BD106" s="100">
        <v>0.15147669999999999</v>
      </c>
      <c r="BE106" s="100">
        <v>0.1659544</v>
      </c>
      <c r="BF106" s="100">
        <v>0.2182791</v>
      </c>
      <c r="BG106" s="100">
        <v>0.78476820000000003</v>
      </c>
      <c r="BH106" s="100">
        <v>2.6633049999999998</v>
      </c>
      <c r="BI106" s="100">
        <v>6.5687968999999997</v>
      </c>
      <c r="BJ106" s="100">
        <v>6.7329213000000001</v>
      </c>
      <c r="BK106" s="100">
        <v>10.546226000000001</v>
      </c>
      <c r="BL106" s="100">
        <v>16.839410999999998</v>
      </c>
      <c r="BM106" s="100">
        <v>0.94087560000000003</v>
      </c>
      <c r="BN106" s="100">
        <v>0.97566900000000001</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v>
      </c>
      <c r="M107" s="100">
        <v>0.15860479999999999</v>
      </c>
      <c r="N107" s="100">
        <v>0</v>
      </c>
      <c r="O107" s="100">
        <v>0.75332399999999999</v>
      </c>
      <c r="P107" s="100">
        <v>1.2124629</v>
      </c>
      <c r="Q107" s="100">
        <v>3.3592556</v>
      </c>
      <c r="R107" s="100">
        <v>7.3330247000000002</v>
      </c>
      <c r="S107" s="100">
        <v>9.3053945999999996</v>
      </c>
      <c r="T107" s="100">
        <v>6.4903034999999996</v>
      </c>
      <c r="U107" s="100">
        <v>0.52946669999999996</v>
      </c>
      <c r="V107" s="100">
        <v>0.63867309999999999</v>
      </c>
      <c r="W107" s="126"/>
      <c r="X107" s="125">
        <v>2000</v>
      </c>
      <c r="Y107" s="100">
        <v>0</v>
      </c>
      <c r="Z107" s="100">
        <v>0</v>
      </c>
      <c r="AA107" s="100">
        <v>0</v>
      </c>
      <c r="AB107" s="100">
        <v>0</v>
      </c>
      <c r="AC107" s="100">
        <v>0</v>
      </c>
      <c r="AD107" s="100">
        <v>0</v>
      </c>
      <c r="AE107" s="100">
        <v>0</v>
      </c>
      <c r="AF107" s="100">
        <v>0</v>
      </c>
      <c r="AG107" s="100">
        <v>0</v>
      </c>
      <c r="AH107" s="100">
        <v>0.1492076</v>
      </c>
      <c r="AI107" s="100">
        <v>0</v>
      </c>
      <c r="AJ107" s="100">
        <v>0.4251086</v>
      </c>
      <c r="AK107" s="100">
        <v>0.50720480000000001</v>
      </c>
      <c r="AL107" s="100">
        <v>3.7913364999999999</v>
      </c>
      <c r="AM107" s="100">
        <v>6.0326912000000004</v>
      </c>
      <c r="AN107" s="100">
        <v>10.492189</v>
      </c>
      <c r="AO107" s="100">
        <v>18.537841</v>
      </c>
      <c r="AP107" s="100">
        <v>15.509753999999999</v>
      </c>
      <c r="AQ107" s="100">
        <v>1.3562381999999999</v>
      </c>
      <c r="AR107" s="100">
        <v>1.1934435999999999</v>
      </c>
      <c r="AS107" s="126"/>
      <c r="AT107" s="125">
        <v>2000</v>
      </c>
      <c r="AU107" s="100">
        <v>0</v>
      </c>
      <c r="AV107" s="100">
        <v>0</v>
      </c>
      <c r="AW107" s="100">
        <v>0</v>
      </c>
      <c r="AX107" s="100">
        <v>0</v>
      </c>
      <c r="AY107" s="100">
        <v>0</v>
      </c>
      <c r="AZ107" s="100">
        <v>0</v>
      </c>
      <c r="BA107" s="100">
        <v>0</v>
      </c>
      <c r="BB107" s="100">
        <v>0</v>
      </c>
      <c r="BC107" s="100">
        <v>0</v>
      </c>
      <c r="BD107" s="100">
        <v>7.4993699999999996E-2</v>
      </c>
      <c r="BE107" s="100">
        <v>8.0016400000000001E-2</v>
      </c>
      <c r="BF107" s="100">
        <v>0.2088679</v>
      </c>
      <c r="BG107" s="100">
        <v>0.63087260000000001</v>
      </c>
      <c r="BH107" s="100">
        <v>2.5267764000000001</v>
      </c>
      <c r="BI107" s="100">
        <v>4.7678684000000002</v>
      </c>
      <c r="BJ107" s="100">
        <v>9.1248477999999995</v>
      </c>
      <c r="BK107" s="100">
        <v>14.983029999999999</v>
      </c>
      <c r="BL107" s="100">
        <v>12.74281</v>
      </c>
      <c r="BM107" s="100">
        <v>0.94593450000000001</v>
      </c>
      <c r="BN107" s="100">
        <v>0.96674070000000001</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v>
      </c>
      <c r="M108" s="100">
        <v>0.15429000000000001</v>
      </c>
      <c r="N108" s="100">
        <v>0</v>
      </c>
      <c r="O108" s="100">
        <v>0.97280290000000003</v>
      </c>
      <c r="P108" s="100">
        <v>1.5000555</v>
      </c>
      <c r="Q108" s="100">
        <v>1.9900431999999999</v>
      </c>
      <c r="R108" s="100">
        <v>6.6424291999999996</v>
      </c>
      <c r="S108" s="100">
        <v>8.6353752000000004</v>
      </c>
      <c r="T108" s="100">
        <v>8.6029962999999992</v>
      </c>
      <c r="U108" s="100">
        <v>0.51245439999999998</v>
      </c>
      <c r="V108" s="100">
        <v>0.61176200000000003</v>
      </c>
      <c r="W108" s="128"/>
      <c r="X108" s="124">
        <v>2001</v>
      </c>
      <c r="Y108" s="100">
        <v>0</v>
      </c>
      <c r="Z108" s="100">
        <v>0.1530398</v>
      </c>
      <c r="AA108" s="100">
        <v>0</v>
      </c>
      <c r="AB108" s="100">
        <v>0</v>
      </c>
      <c r="AC108" s="100">
        <v>0</v>
      </c>
      <c r="AD108" s="100">
        <v>0.14295720000000001</v>
      </c>
      <c r="AE108" s="100">
        <v>0</v>
      </c>
      <c r="AF108" s="100">
        <v>0</v>
      </c>
      <c r="AG108" s="100">
        <v>0</v>
      </c>
      <c r="AH108" s="100">
        <v>0</v>
      </c>
      <c r="AI108" s="100">
        <v>0.15531449999999999</v>
      </c>
      <c r="AJ108" s="100">
        <v>0.6090641</v>
      </c>
      <c r="AK108" s="100">
        <v>0.74021979999999998</v>
      </c>
      <c r="AL108" s="100">
        <v>4.0629524999999997</v>
      </c>
      <c r="AM108" s="100">
        <v>5.1118287999999996</v>
      </c>
      <c r="AN108" s="100">
        <v>8.2750915999999997</v>
      </c>
      <c r="AO108" s="100">
        <v>12.971722</v>
      </c>
      <c r="AP108" s="100">
        <v>14.829053999999999</v>
      </c>
      <c r="AQ108" s="100">
        <v>1.2045866999999999</v>
      </c>
      <c r="AR108" s="100">
        <v>1.0498746000000001</v>
      </c>
      <c r="AS108" s="128"/>
      <c r="AT108" s="124">
        <v>2001</v>
      </c>
      <c r="AU108" s="100">
        <v>0</v>
      </c>
      <c r="AV108" s="100">
        <v>7.44866E-2</v>
      </c>
      <c r="AW108" s="100">
        <v>0</v>
      </c>
      <c r="AX108" s="100">
        <v>0</v>
      </c>
      <c r="AY108" s="100">
        <v>0</v>
      </c>
      <c r="AZ108" s="100">
        <v>7.1745900000000001E-2</v>
      </c>
      <c r="BA108" s="100">
        <v>0</v>
      </c>
      <c r="BB108" s="100">
        <v>0</v>
      </c>
      <c r="BC108" s="100">
        <v>0</v>
      </c>
      <c r="BD108" s="100">
        <v>0</v>
      </c>
      <c r="BE108" s="100">
        <v>0.15480060000000001</v>
      </c>
      <c r="BF108" s="100">
        <v>0.29940749999999999</v>
      </c>
      <c r="BG108" s="100">
        <v>0.85735139999999999</v>
      </c>
      <c r="BH108" s="100">
        <v>2.8027815</v>
      </c>
      <c r="BI108" s="100">
        <v>3.6273998000000001</v>
      </c>
      <c r="BJ108" s="100">
        <v>7.5603666</v>
      </c>
      <c r="BK108" s="100">
        <v>11.286716</v>
      </c>
      <c r="BL108" s="100">
        <v>12.906067</v>
      </c>
      <c r="BM108" s="100">
        <v>0.86123260000000001</v>
      </c>
      <c r="BN108" s="100">
        <v>0.86091949999999995</v>
      </c>
      <c r="BO108" s="128"/>
      <c r="BP108" s="124">
        <v>2001</v>
      </c>
    </row>
    <row r="109" spans="1:68">
      <c r="A109" s="128"/>
      <c r="B109" s="125">
        <v>2002</v>
      </c>
      <c r="C109" s="100">
        <v>0</v>
      </c>
      <c r="D109" s="100">
        <v>0</v>
      </c>
      <c r="E109" s="100">
        <v>0</v>
      </c>
      <c r="F109" s="100">
        <v>0</v>
      </c>
      <c r="G109" s="100">
        <v>0</v>
      </c>
      <c r="H109" s="100">
        <v>0</v>
      </c>
      <c r="I109" s="100">
        <v>0</v>
      </c>
      <c r="J109" s="100">
        <v>0</v>
      </c>
      <c r="K109" s="100">
        <v>0</v>
      </c>
      <c r="L109" s="100">
        <v>0</v>
      </c>
      <c r="M109" s="100">
        <v>0</v>
      </c>
      <c r="N109" s="100">
        <v>0.18318909999999999</v>
      </c>
      <c r="O109" s="100">
        <v>0.94549680000000003</v>
      </c>
      <c r="P109" s="100">
        <v>1.1716393000000001</v>
      </c>
      <c r="Q109" s="100">
        <v>2.9858471</v>
      </c>
      <c r="R109" s="100">
        <v>3.4586518000000002</v>
      </c>
      <c r="S109" s="100">
        <v>12.524680999999999</v>
      </c>
      <c r="T109" s="100">
        <v>8.2718849999999993</v>
      </c>
      <c r="U109" s="100">
        <v>0.51677010000000001</v>
      </c>
      <c r="V109" s="100">
        <v>0.60741129999999999</v>
      </c>
      <c r="W109" s="128"/>
      <c r="X109" s="125">
        <v>2002</v>
      </c>
      <c r="Y109" s="100">
        <v>0</v>
      </c>
      <c r="Z109" s="100">
        <v>0</v>
      </c>
      <c r="AA109" s="100">
        <v>0</v>
      </c>
      <c r="AB109" s="100">
        <v>0</v>
      </c>
      <c r="AC109" s="100">
        <v>0</v>
      </c>
      <c r="AD109" s="100">
        <v>0</v>
      </c>
      <c r="AE109" s="100">
        <v>0</v>
      </c>
      <c r="AF109" s="100">
        <v>0</v>
      </c>
      <c r="AG109" s="100">
        <v>0</v>
      </c>
      <c r="AH109" s="100">
        <v>0.29001270000000001</v>
      </c>
      <c r="AI109" s="100">
        <v>0.31069799999999997</v>
      </c>
      <c r="AJ109" s="100">
        <v>0.56388859999999996</v>
      </c>
      <c r="AK109" s="100">
        <v>2.1622868</v>
      </c>
      <c r="AL109" s="100">
        <v>2.5564114999999998</v>
      </c>
      <c r="AM109" s="100">
        <v>5.1558117000000001</v>
      </c>
      <c r="AN109" s="100">
        <v>10.272178</v>
      </c>
      <c r="AO109" s="100">
        <v>11.459949999999999</v>
      </c>
      <c r="AP109" s="100">
        <v>17.559916999999999</v>
      </c>
      <c r="AQ109" s="100">
        <v>1.3136821000000001</v>
      </c>
      <c r="AR109" s="100">
        <v>1.1309492999999999</v>
      </c>
      <c r="AS109" s="128"/>
      <c r="AT109" s="125">
        <v>2002</v>
      </c>
      <c r="AU109" s="100">
        <v>0</v>
      </c>
      <c r="AV109" s="100">
        <v>0</v>
      </c>
      <c r="AW109" s="100">
        <v>0</v>
      </c>
      <c r="AX109" s="100">
        <v>0</v>
      </c>
      <c r="AY109" s="100">
        <v>0</v>
      </c>
      <c r="AZ109" s="100">
        <v>0</v>
      </c>
      <c r="BA109" s="100">
        <v>0</v>
      </c>
      <c r="BB109" s="100">
        <v>0</v>
      </c>
      <c r="BC109" s="100">
        <v>0</v>
      </c>
      <c r="BD109" s="100">
        <v>0.1459104</v>
      </c>
      <c r="BE109" s="100">
        <v>0.15524379999999999</v>
      </c>
      <c r="BF109" s="100">
        <v>0.37109059999999999</v>
      </c>
      <c r="BG109" s="100">
        <v>1.5489393</v>
      </c>
      <c r="BH109" s="100">
        <v>1.8746628999999999</v>
      </c>
      <c r="BI109" s="100">
        <v>4.1194841000000002</v>
      </c>
      <c r="BJ109" s="100">
        <v>7.2608458999999996</v>
      </c>
      <c r="BK109" s="100">
        <v>11.878652000000001</v>
      </c>
      <c r="BL109" s="100">
        <v>14.676099000000001</v>
      </c>
      <c r="BM109" s="100">
        <v>0.9181743</v>
      </c>
      <c r="BN109" s="100">
        <v>0.90356879999999995</v>
      </c>
      <c r="BO109" s="128"/>
      <c r="BP109" s="125">
        <v>2002</v>
      </c>
    </row>
    <row r="110" spans="1:68">
      <c r="A110" s="128"/>
      <c r="B110" s="124">
        <v>2003</v>
      </c>
      <c r="C110" s="100">
        <v>0</v>
      </c>
      <c r="D110" s="100">
        <v>0.1464985</v>
      </c>
      <c r="E110" s="100">
        <v>0</v>
      </c>
      <c r="F110" s="100">
        <v>0</v>
      </c>
      <c r="G110" s="100">
        <v>0</v>
      </c>
      <c r="H110" s="100">
        <v>0</v>
      </c>
      <c r="I110" s="100">
        <v>0</v>
      </c>
      <c r="J110" s="100">
        <v>0</v>
      </c>
      <c r="K110" s="100">
        <v>0</v>
      </c>
      <c r="L110" s="100">
        <v>0</v>
      </c>
      <c r="M110" s="100">
        <v>0.15449959999999999</v>
      </c>
      <c r="N110" s="100">
        <v>0.51893959999999995</v>
      </c>
      <c r="O110" s="100">
        <v>0.92194580000000004</v>
      </c>
      <c r="P110" s="100">
        <v>1.7108884</v>
      </c>
      <c r="Q110" s="100">
        <v>3.0079812000000001</v>
      </c>
      <c r="R110" s="100">
        <v>3.7879426</v>
      </c>
      <c r="S110" s="100">
        <v>9.7250586999999999</v>
      </c>
      <c r="T110" s="100">
        <v>3.4424592999999999</v>
      </c>
      <c r="U110" s="100">
        <v>0.51085060000000004</v>
      </c>
      <c r="V110" s="100">
        <v>0.55932959999999998</v>
      </c>
      <c r="W110" s="128"/>
      <c r="X110" s="124">
        <v>2003</v>
      </c>
      <c r="Y110" s="100">
        <v>0</v>
      </c>
      <c r="Z110" s="100">
        <v>0</v>
      </c>
      <c r="AA110" s="100">
        <v>0</v>
      </c>
      <c r="AB110" s="100">
        <v>0</v>
      </c>
      <c r="AC110" s="100">
        <v>0</v>
      </c>
      <c r="AD110" s="100">
        <v>0</v>
      </c>
      <c r="AE110" s="100">
        <v>0</v>
      </c>
      <c r="AF110" s="100">
        <v>0</v>
      </c>
      <c r="AG110" s="100">
        <v>0</v>
      </c>
      <c r="AH110" s="100">
        <v>0.14226430000000001</v>
      </c>
      <c r="AI110" s="100">
        <v>0.30763220000000002</v>
      </c>
      <c r="AJ110" s="100">
        <v>0.35330699999999998</v>
      </c>
      <c r="AK110" s="100">
        <v>0.93630329999999995</v>
      </c>
      <c r="AL110" s="100">
        <v>3.0475051</v>
      </c>
      <c r="AM110" s="100">
        <v>6.7489838000000004</v>
      </c>
      <c r="AN110" s="100">
        <v>7.1241260000000004</v>
      </c>
      <c r="AO110" s="100">
        <v>13.716668</v>
      </c>
      <c r="AP110" s="100">
        <v>21.319078999999999</v>
      </c>
      <c r="AQ110" s="100">
        <v>1.3490195</v>
      </c>
      <c r="AR110" s="100">
        <v>1.1327119000000001</v>
      </c>
      <c r="AS110" s="128"/>
      <c r="AT110" s="124">
        <v>2003</v>
      </c>
      <c r="AU110" s="100">
        <v>0</v>
      </c>
      <c r="AV110" s="100">
        <v>7.5205999999999995E-2</v>
      </c>
      <c r="AW110" s="100">
        <v>0</v>
      </c>
      <c r="AX110" s="100">
        <v>0</v>
      </c>
      <c r="AY110" s="100">
        <v>0</v>
      </c>
      <c r="AZ110" s="100">
        <v>0</v>
      </c>
      <c r="BA110" s="100">
        <v>0</v>
      </c>
      <c r="BB110" s="100">
        <v>0</v>
      </c>
      <c r="BC110" s="100">
        <v>0</v>
      </c>
      <c r="BD110" s="100">
        <v>7.1649900000000002E-2</v>
      </c>
      <c r="BE110" s="100">
        <v>0.23123560000000001</v>
      </c>
      <c r="BF110" s="100">
        <v>0.43699339999999998</v>
      </c>
      <c r="BG110" s="100">
        <v>0.92906909999999998</v>
      </c>
      <c r="BH110" s="100">
        <v>2.3888281999999998</v>
      </c>
      <c r="BI110" s="100">
        <v>4.9585799000000002</v>
      </c>
      <c r="BJ110" s="100">
        <v>5.6351890999999998</v>
      </c>
      <c r="BK110" s="100">
        <v>12.132241</v>
      </c>
      <c r="BL110" s="100">
        <v>15.744481</v>
      </c>
      <c r="BM110" s="100">
        <v>0.93302799999999997</v>
      </c>
      <c r="BN110" s="100">
        <v>0.90696379999999999</v>
      </c>
      <c r="BO110" s="128"/>
      <c r="BP110" s="124">
        <v>2003</v>
      </c>
    </row>
    <row r="111" spans="1:68">
      <c r="A111" s="128"/>
      <c r="B111" s="125">
        <v>2004</v>
      </c>
      <c r="C111" s="100">
        <v>0</v>
      </c>
      <c r="D111" s="100">
        <v>0</v>
      </c>
      <c r="E111" s="100">
        <v>0</v>
      </c>
      <c r="F111" s="100">
        <v>0</v>
      </c>
      <c r="G111" s="100">
        <v>0</v>
      </c>
      <c r="H111" s="100">
        <v>0</v>
      </c>
      <c r="I111" s="100">
        <v>0</v>
      </c>
      <c r="J111" s="100">
        <v>0</v>
      </c>
      <c r="K111" s="100">
        <v>0</v>
      </c>
      <c r="L111" s="100">
        <v>0</v>
      </c>
      <c r="M111" s="100">
        <v>0</v>
      </c>
      <c r="N111" s="100">
        <v>0.50183420000000001</v>
      </c>
      <c r="O111" s="100">
        <v>0.66594149999999996</v>
      </c>
      <c r="P111" s="100">
        <v>0.83073960000000002</v>
      </c>
      <c r="Q111" s="100">
        <v>2.0151810000000001</v>
      </c>
      <c r="R111" s="100">
        <v>4.5264322999999997</v>
      </c>
      <c r="S111" s="100">
        <v>7.8861243999999999</v>
      </c>
      <c r="T111" s="100">
        <v>14.477743</v>
      </c>
      <c r="U111" s="100">
        <v>0.51536230000000005</v>
      </c>
      <c r="V111" s="100">
        <v>0.6027207</v>
      </c>
      <c r="W111" s="128"/>
      <c r="X111" s="125">
        <v>2004</v>
      </c>
      <c r="Y111" s="100">
        <v>0</v>
      </c>
      <c r="Z111" s="100">
        <v>0</v>
      </c>
      <c r="AA111" s="100">
        <v>0</v>
      </c>
      <c r="AB111" s="100">
        <v>0</v>
      </c>
      <c r="AC111" s="100">
        <v>0</v>
      </c>
      <c r="AD111" s="100">
        <v>0</v>
      </c>
      <c r="AE111" s="100">
        <v>0</v>
      </c>
      <c r="AF111" s="100">
        <v>0</v>
      </c>
      <c r="AG111" s="100">
        <v>0</v>
      </c>
      <c r="AH111" s="100">
        <v>0.41821639999999999</v>
      </c>
      <c r="AI111" s="100">
        <v>0</v>
      </c>
      <c r="AJ111" s="100">
        <v>0.33948539999999999</v>
      </c>
      <c r="AK111" s="100">
        <v>1.1240249</v>
      </c>
      <c r="AL111" s="100">
        <v>3.4988560999999998</v>
      </c>
      <c r="AM111" s="100">
        <v>5.2633207999999998</v>
      </c>
      <c r="AN111" s="100">
        <v>9.7807426999999993</v>
      </c>
      <c r="AO111" s="100">
        <v>16.264379999999999</v>
      </c>
      <c r="AP111" s="100">
        <v>16.795175</v>
      </c>
      <c r="AQ111" s="100">
        <v>1.3849076</v>
      </c>
      <c r="AR111" s="100">
        <v>1.1582334000000001</v>
      </c>
      <c r="AS111" s="128"/>
      <c r="AT111" s="125">
        <v>2004</v>
      </c>
      <c r="AU111" s="100">
        <v>0</v>
      </c>
      <c r="AV111" s="100">
        <v>0</v>
      </c>
      <c r="AW111" s="100">
        <v>0</v>
      </c>
      <c r="AX111" s="100">
        <v>0</v>
      </c>
      <c r="AY111" s="100">
        <v>0</v>
      </c>
      <c r="AZ111" s="100">
        <v>0</v>
      </c>
      <c r="BA111" s="100">
        <v>0</v>
      </c>
      <c r="BB111" s="100">
        <v>0</v>
      </c>
      <c r="BC111" s="100">
        <v>0</v>
      </c>
      <c r="BD111" s="100">
        <v>0.21062729999999999</v>
      </c>
      <c r="BE111" s="100">
        <v>0</v>
      </c>
      <c r="BF111" s="100">
        <v>0.4212534</v>
      </c>
      <c r="BG111" s="100">
        <v>0.89353530000000003</v>
      </c>
      <c r="BH111" s="100">
        <v>2.1837816000000001</v>
      </c>
      <c r="BI111" s="100">
        <v>3.7053147000000002</v>
      </c>
      <c r="BJ111" s="100">
        <v>7.4140250999999999</v>
      </c>
      <c r="BK111" s="100">
        <v>12.906387</v>
      </c>
      <c r="BL111" s="100">
        <v>16.068297000000001</v>
      </c>
      <c r="BM111" s="100">
        <v>0.95320649999999996</v>
      </c>
      <c r="BN111" s="100">
        <v>0.91039049999999999</v>
      </c>
      <c r="BO111" s="128"/>
      <c r="BP111" s="125">
        <v>2004</v>
      </c>
    </row>
    <row r="112" spans="1:68">
      <c r="A112" s="128"/>
      <c r="B112" s="124">
        <v>2005</v>
      </c>
      <c r="C112" s="100">
        <v>0</v>
      </c>
      <c r="D112" s="100">
        <v>0</v>
      </c>
      <c r="E112" s="100">
        <v>0</v>
      </c>
      <c r="F112" s="100">
        <v>0</v>
      </c>
      <c r="G112" s="100">
        <v>0</v>
      </c>
      <c r="H112" s="100">
        <v>0</v>
      </c>
      <c r="I112" s="100">
        <v>0</v>
      </c>
      <c r="J112" s="100">
        <v>0</v>
      </c>
      <c r="K112" s="100">
        <v>0</v>
      </c>
      <c r="L112" s="100">
        <v>0.1389881</v>
      </c>
      <c r="M112" s="100">
        <v>0</v>
      </c>
      <c r="N112" s="100">
        <v>0.16244310000000001</v>
      </c>
      <c r="O112" s="100">
        <v>0.21298890000000001</v>
      </c>
      <c r="P112" s="100">
        <v>1.3406946</v>
      </c>
      <c r="Q112" s="100">
        <v>2.3565928999999999</v>
      </c>
      <c r="R112" s="100">
        <v>2.0225555000000002</v>
      </c>
      <c r="S112" s="100">
        <v>6.3170396000000002</v>
      </c>
      <c r="T112" s="100">
        <v>7.2530592</v>
      </c>
      <c r="U112" s="100">
        <v>0.36927500000000002</v>
      </c>
      <c r="V112" s="100">
        <v>0.41241729999999999</v>
      </c>
      <c r="W112" s="128"/>
      <c r="X112" s="124">
        <v>2005</v>
      </c>
      <c r="Y112" s="100">
        <v>0</v>
      </c>
      <c r="Z112" s="100">
        <v>0</v>
      </c>
      <c r="AA112" s="100">
        <v>0</v>
      </c>
      <c r="AB112" s="100">
        <v>0</v>
      </c>
      <c r="AC112" s="100">
        <v>0</v>
      </c>
      <c r="AD112" s="100">
        <v>0</v>
      </c>
      <c r="AE112" s="100">
        <v>0</v>
      </c>
      <c r="AF112" s="100">
        <v>0.1354081</v>
      </c>
      <c r="AG112" s="100">
        <v>0</v>
      </c>
      <c r="AH112" s="100">
        <v>0</v>
      </c>
      <c r="AI112" s="100">
        <v>0.45009359999999998</v>
      </c>
      <c r="AJ112" s="100">
        <v>0.16370770000000001</v>
      </c>
      <c r="AK112" s="100">
        <v>1.0734728</v>
      </c>
      <c r="AL112" s="100">
        <v>3.4038186000000001</v>
      </c>
      <c r="AM112" s="100">
        <v>4.0364272000000003</v>
      </c>
      <c r="AN112" s="100">
        <v>9.4397825999999991</v>
      </c>
      <c r="AO112" s="100">
        <v>13.699451</v>
      </c>
      <c r="AP112" s="100">
        <v>20.420069999999999</v>
      </c>
      <c r="AQ112" s="100">
        <v>1.3586407</v>
      </c>
      <c r="AR112" s="100">
        <v>1.1113678</v>
      </c>
      <c r="AS112" s="128"/>
      <c r="AT112" s="124">
        <v>2005</v>
      </c>
      <c r="AU112" s="100">
        <v>0</v>
      </c>
      <c r="AV112" s="100">
        <v>0</v>
      </c>
      <c r="AW112" s="100">
        <v>0</v>
      </c>
      <c r="AX112" s="100">
        <v>0</v>
      </c>
      <c r="AY112" s="100">
        <v>0</v>
      </c>
      <c r="AZ112" s="100">
        <v>0</v>
      </c>
      <c r="BA112" s="100">
        <v>0</v>
      </c>
      <c r="BB112" s="100">
        <v>6.8101400000000006E-2</v>
      </c>
      <c r="BC112" s="100">
        <v>0</v>
      </c>
      <c r="BD112" s="100">
        <v>6.8913600000000005E-2</v>
      </c>
      <c r="BE112" s="100">
        <v>0.22633719999999999</v>
      </c>
      <c r="BF112" s="100">
        <v>0.16307289999999999</v>
      </c>
      <c r="BG112" s="100">
        <v>0.64151499999999995</v>
      </c>
      <c r="BH112" s="100">
        <v>2.3845323</v>
      </c>
      <c r="BI112" s="100">
        <v>3.2304645999999999</v>
      </c>
      <c r="BJ112" s="100">
        <v>6.0680839000000004</v>
      </c>
      <c r="BK112" s="100">
        <v>10.717347999999999</v>
      </c>
      <c r="BL112" s="100">
        <v>16.21491</v>
      </c>
      <c r="BM112" s="100">
        <v>0.86733090000000002</v>
      </c>
      <c r="BN112" s="100">
        <v>0.8170077</v>
      </c>
      <c r="BO112" s="128"/>
      <c r="BP112" s="124">
        <v>2005</v>
      </c>
    </row>
    <row r="113" spans="2:68">
      <c r="B113" s="124">
        <v>2006</v>
      </c>
      <c r="C113" s="100">
        <v>0</v>
      </c>
      <c r="D113" s="100">
        <v>0</v>
      </c>
      <c r="E113" s="100">
        <v>0</v>
      </c>
      <c r="F113" s="100">
        <v>0</v>
      </c>
      <c r="G113" s="100">
        <v>0</v>
      </c>
      <c r="H113" s="100">
        <v>0</v>
      </c>
      <c r="I113" s="100">
        <v>0</v>
      </c>
      <c r="J113" s="100">
        <v>0</v>
      </c>
      <c r="K113" s="100">
        <v>0</v>
      </c>
      <c r="L113" s="100">
        <v>0</v>
      </c>
      <c r="M113" s="100">
        <v>0.29843530000000001</v>
      </c>
      <c r="N113" s="100">
        <v>0.79504649999999999</v>
      </c>
      <c r="O113" s="100">
        <v>0.20370460000000001</v>
      </c>
      <c r="P113" s="100">
        <v>0.78526839999999998</v>
      </c>
      <c r="Q113" s="100">
        <v>1.6647632999999999</v>
      </c>
      <c r="R113" s="100">
        <v>5.2001039999999996</v>
      </c>
      <c r="S113" s="100">
        <v>8.5154007000000007</v>
      </c>
      <c r="T113" s="100">
        <v>3.8734918</v>
      </c>
      <c r="U113" s="100">
        <v>0.4626247</v>
      </c>
      <c r="V113" s="100">
        <v>0.48909900000000001</v>
      </c>
      <c r="X113" s="124">
        <v>2006</v>
      </c>
      <c r="Y113" s="100">
        <v>0</v>
      </c>
      <c r="Z113" s="100">
        <v>0</v>
      </c>
      <c r="AA113" s="100">
        <v>0</v>
      </c>
      <c r="AB113" s="100">
        <v>0</v>
      </c>
      <c r="AC113" s="100">
        <v>0</v>
      </c>
      <c r="AD113" s="100">
        <v>0.14590510000000001</v>
      </c>
      <c r="AE113" s="100">
        <v>0</v>
      </c>
      <c r="AF113" s="100">
        <v>0</v>
      </c>
      <c r="AG113" s="100">
        <v>0</v>
      </c>
      <c r="AH113" s="100">
        <v>0.13402310000000001</v>
      </c>
      <c r="AI113" s="100">
        <v>0</v>
      </c>
      <c r="AJ113" s="100">
        <v>0.4768732</v>
      </c>
      <c r="AK113" s="100">
        <v>1.4346379</v>
      </c>
      <c r="AL113" s="100">
        <v>1.5341894</v>
      </c>
      <c r="AM113" s="100">
        <v>4.3238035000000004</v>
      </c>
      <c r="AN113" s="100">
        <v>8.7634737999999999</v>
      </c>
      <c r="AO113" s="100">
        <v>12.656625999999999</v>
      </c>
      <c r="AP113" s="100">
        <v>17.175270999999999</v>
      </c>
      <c r="AQ113" s="100">
        <v>1.2145896</v>
      </c>
      <c r="AR113" s="100">
        <v>0.98588690000000001</v>
      </c>
      <c r="AT113" s="124">
        <v>2006</v>
      </c>
      <c r="AU113" s="100">
        <v>0</v>
      </c>
      <c r="AV113" s="100">
        <v>0</v>
      </c>
      <c r="AW113" s="100">
        <v>0</v>
      </c>
      <c r="AX113" s="100">
        <v>0</v>
      </c>
      <c r="AY113" s="100">
        <v>0</v>
      </c>
      <c r="AZ113" s="100">
        <v>7.23805E-2</v>
      </c>
      <c r="BA113" s="100">
        <v>0</v>
      </c>
      <c r="BB113" s="100">
        <v>0</v>
      </c>
      <c r="BC113" s="100">
        <v>0</v>
      </c>
      <c r="BD113" s="100">
        <v>6.7671300000000004E-2</v>
      </c>
      <c r="BE113" s="100">
        <v>0.14838609999999999</v>
      </c>
      <c r="BF113" s="100">
        <v>0.63593409999999995</v>
      </c>
      <c r="BG113" s="100">
        <v>0.81729810000000003</v>
      </c>
      <c r="BH113" s="100">
        <v>1.1641127</v>
      </c>
      <c r="BI113" s="100">
        <v>3.0442277999999998</v>
      </c>
      <c r="BJ113" s="100">
        <v>7.1339592999999999</v>
      </c>
      <c r="BK113" s="100">
        <v>10.960597</v>
      </c>
      <c r="BL113" s="100">
        <v>12.865086</v>
      </c>
      <c r="BM113" s="100">
        <v>0.84103609999999995</v>
      </c>
      <c r="BN113" s="100">
        <v>0.78157719999999997</v>
      </c>
      <c r="BP113" s="124">
        <v>2006</v>
      </c>
    </row>
    <row r="114" spans="2:68">
      <c r="B114" s="124">
        <v>2007</v>
      </c>
      <c r="C114" s="100">
        <v>0</v>
      </c>
      <c r="D114" s="100">
        <v>0</v>
      </c>
      <c r="E114" s="100">
        <v>0</v>
      </c>
      <c r="F114" s="100">
        <v>0</v>
      </c>
      <c r="G114" s="100">
        <v>0</v>
      </c>
      <c r="H114" s="100">
        <v>0</v>
      </c>
      <c r="I114" s="100">
        <v>0</v>
      </c>
      <c r="J114" s="100">
        <v>0</v>
      </c>
      <c r="K114" s="100">
        <v>0</v>
      </c>
      <c r="L114" s="100">
        <v>0.1337438</v>
      </c>
      <c r="M114" s="100">
        <v>0</v>
      </c>
      <c r="N114" s="100">
        <v>0.1598292</v>
      </c>
      <c r="O114" s="100">
        <v>1.1347904</v>
      </c>
      <c r="P114" s="100">
        <v>1.7627003000000001</v>
      </c>
      <c r="Q114" s="100">
        <v>2.5947825</v>
      </c>
      <c r="R114" s="100">
        <v>1.5914760999999999</v>
      </c>
      <c r="S114" s="100">
        <v>4.6999934999999997</v>
      </c>
      <c r="T114" s="100">
        <v>7.2122102999999997</v>
      </c>
      <c r="U114" s="100">
        <v>0.41531299999999999</v>
      </c>
      <c r="V114" s="100">
        <v>0.43403330000000001</v>
      </c>
      <c r="X114" s="124">
        <v>2007</v>
      </c>
      <c r="Y114" s="100">
        <v>0</v>
      </c>
      <c r="Z114" s="100">
        <v>0</v>
      </c>
      <c r="AA114" s="100">
        <v>0</v>
      </c>
      <c r="AB114" s="100">
        <v>0</v>
      </c>
      <c r="AC114" s="100">
        <v>0</v>
      </c>
      <c r="AD114" s="100">
        <v>0</v>
      </c>
      <c r="AE114" s="100">
        <v>0</v>
      </c>
      <c r="AF114" s="100">
        <v>0</v>
      </c>
      <c r="AG114" s="100">
        <v>0.13203100000000001</v>
      </c>
      <c r="AH114" s="100">
        <v>0.2624148</v>
      </c>
      <c r="AI114" s="100">
        <v>0.28936859999999998</v>
      </c>
      <c r="AJ114" s="100">
        <v>0</v>
      </c>
      <c r="AK114" s="100">
        <v>0.94978130000000005</v>
      </c>
      <c r="AL114" s="100">
        <v>1.7347343</v>
      </c>
      <c r="AM114" s="100">
        <v>5.1214691999999999</v>
      </c>
      <c r="AN114" s="100">
        <v>6.7482986</v>
      </c>
      <c r="AO114" s="100">
        <v>9.1412996</v>
      </c>
      <c r="AP114" s="100">
        <v>18.566572000000001</v>
      </c>
      <c r="AQ114" s="100">
        <v>1.1266007</v>
      </c>
      <c r="AR114" s="100">
        <v>0.90704859999999998</v>
      </c>
      <c r="AT114" s="124">
        <v>2007</v>
      </c>
      <c r="AU114" s="100">
        <v>0</v>
      </c>
      <c r="AV114" s="100">
        <v>0</v>
      </c>
      <c r="AW114" s="100">
        <v>0</v>
      </c>
      <c r="AX114" s="100">
        <v>0</v>
      </c>
      <c r="AY114" s="100">
        <v>0</v>
      </c>
      <c r="AZ114" s="100">
        <v>0</v>
      </c>
      <c r="BA114" s="100">
        <v>0</v>
      </c>
      <c r="BB114" s="100">
        <v>0</v>
      </c>
      <c r="BC114" s="100">
        <v>6.6479099999999999E-2</v>
      </c>
      <c r="BD114" s="100">
        <v>0.19869519999999999</v>
      </c>
      <c r="BE114" s="100">
        <v>0.14566029999999999</v>
      </c>
      <c r="BF114" s="100">
        <v>7.9732499999999998E-2</v>
      </c>
      <c r="BG114" s="100">
        <v>1.0424869999999999</v>
      </c>
      <c r="BH114" s="100">
        <v>1.7486055</v>
      </c>
      <c r="BI114" s="100">
        <v>3.9047429999999999</v>
      </c>
      <c r="BJ114" s="100">
        <v>4.3818808999999996</v>
      </c>
      <c r="BK114" s="100">
        <v>7.3014196</v>
      </c>
      <c r="BL114" s="100">
        <v>14.83081</v>
      </c>
      <c r="BM114" s="100">
        <v>0.77301189999999997</v>
      </c>
      <c r="BN114" s="100">
        <v>0.71088269999999998</v>
      </c>
      <c r="BP114" s="124">
        <v>2007</v>
      </c>
    </row>
    <row r="115" spans="2:68">
      <c r="B115" s="124">
        <v>2008</v>
      </c>
      <c r="C115" s="100">
        <v>0</v>
      </c>
      <c r="D115" s="100">
        <v>0</v>
      </c>
      <c r="E115" s="100">
        <v>0</v>
      </c>
      <c r="F115" s="100">
        <v>0</v>
      </c>
      <c r="G115" s="100">
        <v>0</v>
      </c>
      <c r="H115" s="100">
        <v>0</v>
      </c>
      <c r="I115" s="100">
        <v>0</v>
      </c>
      <c r="J115" s="100">
        <v>0</v>
      </c>
      <c r="K115" s="100">
        <v>0</v>
      </c>
      <c r="L115" s="100">
        <v>0</v>
      </c>
      <c r="M115" s="100">
        <v>0.1442263</v>
      </c>
      <c r="N115" s="100">
        <v>0.47521439999999998</v>
      </c>
      <c r="O115" s="100">
        <v>0.71437879999999998</v>
      </c>
      <c r="P115" s="100">
        <v>1.4601843999999999</v>
      </c>
      <c r="Q115" s="100">
        <v>2.5183920999999998</v>
      </c>
      <c r="R115" s="100">
        <v>4.770632</v>
      </c>
      <c r="S115" s="100">
        <v>5.1120388999999999</v>
      </c>
      <c r="T115" s="100">
        <v>11.930937</v>
      </c>
      <c r="U115" s="100">
        <v>0.53915780000000002</v>
      </c>
      <c r="V115" s="100">
        <v>0.57630320000000002</v>
      </c>
      <c r="X115" s="124">
        <v>2008</v>
      </c>
      <c r="Y115" s="100">
        <v>0</v>
      </c>
      <c r="Z115" s="100">
        <v>0</v>
      </c>
      <c r="AA115" s="100">
        <v>0</v>
      </c>
      <c r="AB115" s="100">
        <v>0</v>
      </c>
      <c r="AC115" s="100">
        <v>0</v>
      </c>
      <c r="AD115" s="100">
        <v>0.1350692</v>
      </c>
      <c r="AE115" s="100">
        <v>0</v>
      </c>
      <c r="AF115" s="100">
        <v>0</v>
      </c>
      <c r="AG115" s="100">
        <v>0.13249050000000001</v>
      </c>
      <c r="AH115" s="100">
        <v>0.25779210000000002</v>
      </c>
      <c r="AI115" s="100">
        <v>0</v>
      </c>
      <c r="AJ115" s="100">
        <v>0.47073520000000002</v>
      </c>
      <c r="AK115" s="100">
        <v>0.71724690000000002</v>
      </c>
      <c r="AL115" s="100">
        <v>2.1621465999999998</v>
      </c>
      <c r="AM115" s="100">
        <v>2.9393264000000001</v>
      </c>
      <c r="AN115" s="100">
        <v>6.4321090999999999</v>
      </c>
      <c r="AO115" s="100">
        <v>11.856722</v>
      </c>
      <c r="AP115" s="100">
        <v>26.358975000000001</v>
      </c>
      <c r="AQ115" s="100">
        <v>1.3112108</v>
      </c>
      <c r="AR115" s="100">
        <v>0.99921680000000002</v>
      </c>
      <c r="AT115" s="124">
        <v>2008</v>
      </c>
      <c r="AU115" s="100">
        <v>0</v>
      </c>
      <c r="AV115" s="100">
        <v>0</v>
      </c>
      <c r="AW115" s="100">
        <v>0</v>
      </c>
      <c r="AX115" s="100">
        <v>0</v>
      </c>
      <c r="AY115" s="100">
        <v>0</v>
      </c>
      <c r="AZ115" s="100">
        <v>6.6666299999999998E-2</v>
      </c>
      <c r="BA115" s="100">
        <v>0</v>
      </c>
      <c r="BB115" s="100">
        <v>0</v>
      </c>
      <c r="BC115" s="100">
        <v>6.6692899999999999E-2</v>
      </c>
      <c r="BD115" s="100">
        <v>0.130054</v>
      </c>
      <c r="BE115" s="100">
        <v>7.1540199999999998E-2</v>
      </c>
      <c r="BF115" s="100">
        <v>0.4729642</v>
      </c>
      <c r="BG115" s="100">
        <v>0.71580999999999995</v>
      </c>
      <c r="BH115" s="100">
        <v>1.8134338999999999</v>
      </c>
      <c r="BI115" s="100">
        <v>2.7360737999999998</v>
      </c>
      <c r="BJ115" s="100">
        <v>5.6679807000000002</v>
      </c>
      <c r="BK115" s="100">
        <v>9.0338101999999996</v>
      </c>
      <c r="BL115" s="100">
        <v>21.556858999999999</v>
      </c>
      <c r="BM115" s="100">
        <v>0.92709379999999997</v>
      </c>
      <c r="BN115" s="100">
        <v>0.83216599999999996</v>
      </c>
      <c r="BP115" s="124">
        <v>2008</v>
      </c>
    </row>
    <row r="116" spans="2:68">
      <c r="B116" s="124">
        <v>2009</v>
      </c>
      <c r="C116" s="100">
        <v>0</v>
      </c>
      <c r="D116" s="100">
        <v>0</v>
      </c>
      <c r="E116" s="100">
        <v>0</v>
      </c>
      <c r="F116" s="100">
        <v>0</v>
      </c>
      <c r="G116" s="100">
        <v>0.12290719999999999</v>
      </c>
      <c r="H116" s="100">
        <v>0</v>
      </c>
      <c r="I116" s="100">
        <v>0</v>
      </c>
      <c r="J116" s="100">
        <v>0</v>
      </c>
      <c r="K116" s="100">
        <v>0</v>
      </c>
      <c r="L116" s="100">
        <v>0.12979679999999999</v>
      </c>
      <c r="M116" s="100">
        <v>0</v>
      </c>
      <c r="N116" s="100">
        <v>0.46930290000000002</v>
      </c>
      <c r="O116" s="100">
        <v>1.0353789</v>
      </c>
      <c r="P116" s="100">
        <v>1.1617667</v>
      </c>
      <c r="Q116" s="100">
        <v>1.516797</v>
      </c>
      <c r="R116" s="100">
        <v>1.5839137999999999</v>
      </c>
      <c r="S116" s="100">
        <v>4.9733099000000003</v>
      </c>
      <c r="T116" s="100">
        <v>5.6448425999999996</v>
      </c>
      <c r="U116" s="100">
        <v>0.37960159999999998</v>
      </c>
      <c r="V116" s="100">
        <v>0.3803299</v>
      </c>
      <c r="X116" s="124">
        <v>2009</v>
      </c>
      <c r="Y116" s="100">
        <v>0</v>
      </c>
      <c r="Z116" s="100">
        <v>0</v>
      </c>
      <c r="AA116" s="100">
        <v>0</v>
      </c>
      <c r="AB116" s="100">
        <v>0</v>
      </c>
      <c r="AC116" s="100">
        <v>0</v>
      </c>
      <c r="AD116" s="100">
        <v>0</v>
      </c>
      <c r="AE116" s="100">
        <v>0</v>
      </c>
      <c r="AF116" s="100">
        <v>0</v>
      </c>
      <c r="AG116" s="100">
        <v>0</v>
      </c>
      <c r="AH116" s="100">
        <v>0.25510369999999999</v>
      </c>
      <c r="AI116" s="100">
        <v>0.13870299999999999</v>
      </c>
      <c r="AJ116" s="100">
        <v>0.15433859999999999</v>
      </c>
      <c r="AK116" s="100">
        <v>1.5570341999999999</v>
      </c>
      <c r="AL116" s="100">
        <v>2.7555546999999998</v>
      </c>
      <c r="AM116" s="100">
        <v>7.1294943999999996</v>
      </c>
      <c r="AN116" s="100">
        <v>9.1517358000000009</v>
      </c>
      <c r="AO116" s="100">
        <v>10.902703000000001</v>
      </c>
      <c r="AP116" s="100">
        <v>20.063713</v>
      </c>
      <c r="AQ116" s="100">
        <v>1.4048483</v>
      </c>
      <c r="AR116" s="100">
        <v>1.1367342</v>
      </c>
      <c r="AT116" s="124">
        <v>2009</v>
      </c>
      <c r="AU116" s="100">
        <v>0</v>
      </c>
      <c r="AV116" s="100">
        <v>0</v>
      </c>
      <c r="AW116" s="100">
        <v>0</v>
      </c>
      <c r="AX116" s="100">
        <v>0</v>
      </c>
      <c r="AY116" s="100">
        <v>6.3236100000000003E-2</v>
      </c>
      <c r="AZ116" s="100">
        <v>0</v>
      </c>
      <c r="BA116" s="100">
        <v>0</v>
      </c>
      <c r="BB116" s="100">
        <v>0</v>
      </c>
      <c r="BC116" s="100">
        <v>0</v>
      </c>
      <c r="BD116" s="100">
        <v>0.1929968</v>
      </c>
      <c r="BE116" s="100">
        <v>6.9926100000000005E-2</v>
      </c>
      <c r="BF116" s="100">
        <v>0.3107588</v>
      </c>
      <c r="BG116" s="100">
        <v>1.2958738999999999</v>
      </c>
      <c r="BH116" s="100">
        <v>1.9633590999999999</v>
      </c>
      <c r="BI116" s="100">
        <v>4.4098322000000003</v>
      </c>
      <c r="BJ116" s="100">
        <v>5.6614282999999999</v>
      </c>
      <c r="BK116" s="100">
        <v>8.3992245000000008</v>
      </c>
      <c r="BL116" s="100">
        <v>15.207928000000001</v>
      </c>
      <c r="BM116" s="100">
        <v>0.89435319999999996</v>
      </c>
      <c r="BN116" s="100">
        <v>0.80952780000000002</v>
      </c>
      <c r="BP116" s="124">
        <v>2009</v>
      </c>
    </row>
    <row r="117" spans="2:68">
      <c r="B117" s="124">
        <v>2010</v>
      </c>
      <c r="C117" s="100">
        <v>0</v>
      </c>
      <c r="D117" s="100">
        <v>0</v>
      </c>
      <c r="E117" s="100">
        <v>0</v>
      </c>
      <c r="F117" s="100">
        <v>0</v>
      </c>
      <c r="G117" s="100">
        <v>0</v>
      </c>
      <c r="H117" s="100">
        <v>0</v>
      </c>
      <c r="I117" s="100">
        <v>0</v>
      </c>
      <c r="J117" s="100">
        <v>0</v>
      </c>
      <c r="K117" s="100">
        <v>0</v>
      </c>
      <c r="L117" s="100">
        <v>0.12977459999999999</v>
      </c>
      <c r="M117" s="100">
        <v>0.1381685</v>
      </c>
      <c r="N117" s="100">
        <v>0.1541362</v>
      </c>
      <c r="O117" s="100">
        <v>0.66997410000000002</v>
      </c>
      <c r="P117" s="100">
        <v>1.3296664</v>
      </c>
      <c r="Q117" s="100">
        <v>2.0347062999999999</v>
      </c>
      <c r="R117" s="100">
        <v>4.3347533</v>
      </c>
      <c r="S117" s="100">
        <v>7.5135109</v>
      </c>
      <c r="T117" s="100">
        <v>12.159533</v>
      </c>
      <c r="U117" s="100">
        <v>0.556172</v>
      </c>
      <c r="V117" s="100">
        <v>0.57821069999999997</v>
      </c>
      <c r="X117" s="124">
        <v>2010</v>
      </c>
      <c r="Y117" s="100">
        <v>0</v>
      </c>
      <c r="Z117" s="100">
        <v>0</v>
      </c>
      <c r="AA117" s="100">
        <v>0</v>
      </c>
      <c r="AB117" s="100">
        <v>0</v>
      </c>
      <c r="AC117" s="100">
        <v>0</v>
      </c>
      <c r="AD117" s="100">
        <v>0</v>
      </c>
      <c r="AE117" s="100">
        <v>0</v>
      </c>
      <c r="AF117" s="100">
        <v>0</v>
      </c>
      <c r="AG117" s="100">
        <v>0</v>
      </c>
      <c r="AH117" s="100">
        <v>0</v>
      </c>
      <c r="AI117" s="100">
        <v>0.27143339999999999</v>
      </c>
      <c r="AJ117" s="100">
        <v>0.30320209999999997</v>
      </c>
      <c r="AK117" s="100">
        <v>0.50222149999999999</v>
      </c>
      <c r="AL117" s="100">
        <v>1.968702</v>
      </c>
      <c r="AM117" s="100">
        <v>5.5422541000000001</v>
      </c>
      <c r="AN117" s="100">
        <v>8.1068756000000004</v>
      </c>
      <c r="AO117" s="100">
        <v>11.170821999999999</v>
      </c>
      <c r="AP117" s="100">
        <v>14.901376000000001</v>
      </c>
      <c r="AQ117" s="100">
        <v>1.1388370000000001</v>
      </c>
      <c r="AR117" s="100">
        <v>0.91706290000000001</v>
      </c>
      <c r="AT117" s="124">
        <v>2010</v>
      </c>
      <c r="AU117" s="100">
        <v>0</v>
      </c>
      <c r="AV117" s="100">
        <v>0</v>
      </c>
      <c r="AW117" s="100">
        <v>0</v>
      </c>
      <c r="AX117" s="100">
        <v>0</v>
      </c>
      <c r="AY117" s="100">
        <v>0</v>
      </c>
      <c r="AZ117" s="100">
        <v>0</v>
      </c>
      <c r="BA117" s="100">
        <v>0</v>
      </c>
      <c r="BB117" s="100">
        <v>0</v>
      </c>
      <c r="BC117" s="100">
        <v>0</v>
      </c>
      <c r="BD117" s="100">
        <v>6.4316799999999993E-2</v>
      </c>
      <c r="BE117" s="100">
        <v>0.20539740000000001</v>
      </c>
      <c r="BF117" s="100">
        <v>0.2292872</v>
      </c>
      <c r="BG117" s="100">
        <v>0.58607620000000005</v>
      </c>
      <c r="BH117" s="100">
        <v>1.6512640000000001</v>
      </c>
      <c r="BI117" s="100">
        <v>3.8303631</v>
      </c>
      <c r="BJ117" s="100">
        <v>6.3658586000000001</v>
      </c>
      <c r="BK117" s="100">
        <v>9.6113359000000003</v>
      </c>
      <c r="BL117" s="100">
        <v>13.968142</v>
      </c>
      <c r="BM117" s="100">
        <v>0.8487751</v>
      </c>
      <c r="BN117" s="100">
        <v>0.76355490000000004</v>
      </c>
      <c r="BP117" s="124">
        <v>2010</v>
      </c>
    </row>
    <row r="118" spans="2:68">
      <c r="B118" s="124">
        <v>2011</v>
      </c>
      <c r="C118" s="100">
        <v>0</v>
      </c>
      <c r="D118" s="100">
        <v>0</v>
      </c>
      <c r="E118" s="100">
        <v>0</v>
      </c>
      <c r="F118" s="100">
        <v>0</v>
      </c>
      <c r="G118" s="100">
        <v>0</v>
      </c>
      <c r="H118" s="100">
        <v>0</v>
      </c>
      <c r="I118" s="100">
        <v>0</v>
      </c>
      <c r="J118" s="100">
        <v>0</v>
      </c>
      <c r="K118" s="100">
        <v>0.12710550000000001</v>
      </c>
      <c r="L118" s="100">
        <v>0.13086490000000001</v>
      </c>
      <c r="M118" s="100">
        <v>0.1352033</v>
      </c>
      <c r="N118" s="100">
        <v>0.3020833</v>
      </c>
      <c r="O118" s="100">
        <v>0</v>
      </c>
      <c r="P118" s="100">
        <v>1.4760054</v>
      </c>
      <c r="Q118" s="100">
        <v>2.2390398999999999</v>
      </c>
      <c r="R118" s="100">
        <v>5.0307456000000004</v>
      </c>
      <c r="S118" s="100">
        <v>4.7226245000000002</v>
      </c>
      <c r="T118" s="100">
        <v>4.3143741000000002</v>
      </c>
      <c r="U118" s="100">
        <v>0.43172319999999997</v>
      </c>
      <c r="V118" s="100">
        <v>0.44294250000000002</v>
      </c>
      <c r="X118" s="124">
        <v>2011</v>
      </c>
      <c r="Y118" s="100">
        <v>0</v>
      </c>
      <c r="Z118" s="100">
        <v>0</v>
      </c>
      <c r="AA118" s="100">
        <v>0</v>
      </c>
      <c r="AB118" s="100">
        <v>0</v>
      </c>
      <c r="AC118" s="100">
        <v>0</v>
      </c>
      <c r="AD118" s="100">
        <v>0</v>
      </c>
      <c r="AE118" s="100">
        <v>0</v>
      </c>
      <c r="AF118" s="100">
        <v>0</v>
      </c>
      <c r="AG118" s="100">
        <v>0</v>
      </c>
      <c r="AH118" s="100">
        <v>0</v>
      </c>
      <c r="AI118" s="100">
        <v>0.13254930000000001</v>
      </c>
      <c r="AJ118" s="100">
        <v>0</v>
      </c>
      <c r="AK118" s="100">
        <v>1.1385779</v>
      </c>
      <c r="AL118" s="100">
        <v>1.6666424</v>
      </c>
      <c r="AM118" s="100">
        <v>5.3999325000000002</v>
      </c>
      <c r="AN118" s="100">
        <v>5.3345780999999999</v>
      </c>
      <c r="AO118" s="100">
        <v>10.652568</v>
      </c>
      <c r="AP118" s="100">
        <v>21.547080000000001</v>
      </c>
      <c r="AQ118" s="100">
        <v>1.2119279000000001</v>
      </c>
      <c r="AR118" s="100">
        <v>0.91146740000000004</v>
      </c>
      <c r="AT118" s="124">
        <v>2011</v>
      </c>
      <c r="AU118" s="100">
        <v>0</v>
      </c>
      <c r="AV118" s="100">
        <v>0</v>
      </c>
      <c r="AW118" s="100">
        <v>0</v>
      </c>
      <c r="AX118" s="100">
        <v>0</v>
      </c>
      <c r="AY118" s="100">
        <v>0</v>
      </c>
      <c r="AZ118" s="100">
        <v>0</v>
      </c>
      <c r="BA118" s="100">
        <v>0</v>
      </c>
      <c r="BB118" s="100">
        <v>0</v>
      </c>
      <c r="BC118" s="100">
        <v>6.3002299999999997E-2</v>
      </c>
      <c r="BD118" s="100">
        <v>6.4857700000000004E-2</v>
      </c>
      <c r="BE118" s="100">
        <v>0.13386319999999999</v>
      </c>
      <c r="BF118" s="100">
        <v>0.14970140000000001</v>
      </c>
      <c r="BG118" s="100">
        <v>0.57096250000000004</v>
      </c>
      <c r="BH118" s="100">
        <v>1.5718985999999999</v>
      </c>
      <c r="BI118" s="100">
        <v>3.8478927999999999</v>
      </c>
      <c r="BJ118" s="100">
        <v>5.1939584999999999</v>
      </c>
      <c r="BK118" s="100">
        <v>8.1075237999999992</v>
      </c>
      <c r="BL118" s="100">
        <v>15.609244</v>
      </c>
      <c r="BM118" s="100">
        <v>0.82363390000000003</v>
      </c>
      <c r="BN118" s="100">
        <v>0.72211440000000005</v>
      </c>
      <c r="BP118" s="124">
        <v>2011</v>
      </c>
    </row>
    <row r="119" spans="2:68">
      <c r="B119" s="124">
        <v>2012</v>
      </c>
      <c r="C119" s="100">
        <v>0</v>
      </c>
      <c r="D119" s="100">
        <v>0</v>
      </c>
      <c r="E119" s="100">
        <v>0</v>
      </c>
      <c r="F119" s="100">
        <v>0</v>
      </c>
      <c r="G119" s="100">
        <v>0</v>
      </c>
      <c r="H119" s="100">
        <v>0</v>
      </c>
      <c r="I119" s="100">
        <v>0</v>
      </c>
      <c r="J119" s="100">
        <v>0</v>
      </c>
      <c r="K119" s="100">
        <v>0</v>
      </c>
      <c r="L119" s="100">
        <v>0</v>
      </c>
      <c r="M119" s="100">
        <v>0.13262370000000001</v>
      </c>
      <c r="N119" s="100">
        <v>0.44397880000000001</v>
      </c>
      <c r="O119" s="100">
        <v>0.49327339999999997</v>
      </c>
      <c r="P119" s="100">
        <v>0.59051399999999998</v>
      </c>
      <c r="Q119" s="100">
        <v>1.8864974999999999</v>
      </c>
      <c r="R119" s="100">
        <v>1.8709984</v>
      </c>
      <c r="S119" s="100">
        <v>3.6322879000000001</v>
      </c>
      <c r="T119" s="100">
        <v>5.4462894000000004</v>
      </c>
      <c r="U119" s="100">
        <v>0.32706249999999998</v>
      </c>
      <c r="V119" s="100">
        <v>0.32185839999999999</v>
      </c>
      <c r="X119" s="124">
        <v>2012</v>
      </c>
      <c r="Y119" s="100">
        <v>0</v>
      </c>
      <c r="Z119" s="100">
        <v>0</v>
      </c>
      <c r="AA119" s="100">
        <v>0</v>
      </c>
      <c r="AB119" s="100">
        <v>0</v>
      </c>
      <c r="AC119" s="100">
        <v>0</v>
      </c>
      <c r="AD119" s="100">
        <v>0</v>
      </c>
      <c r="AE119" s="100">
        <v>0</v>
      </c>
      <c r="AF119" s="100">
        <v>0</v>
      </c>
      <c r="AG119" s="100">
        <v>0.121175</v>
      </c>
      <c r="AH119" s="100">
        <v>0</v>
      </c>
      <c r="AI119" s="100">
        <v>0.25984249999999998</v>
      </c>
      <c r="AJ119" s="100">
        <v>0.43453449999999999</v>
      </c>
      <c r="AK119" s="100">
        <v>0.487149</v>
      </c>
      <c r="AL119" s="100">
        <v>1.1637154000000001</v>
      </c>
      <c r="AM119" s="100">
        <v>3.3821842000000002</v>
      </c>
      <c r="AN119" s="100">
        <v>4.9072690000000003</v>
      </c>
      <c r="AO119" s="100">
        <v>7.9027956000000001</v>
      </c>
      <c r="AP119" s="100">
        <v>21.947633</v>
      </c>
      <c r="AQ119" s="100">
        <v>1.0774889000000001</v>
      </c>
      <c r="AR119" s="100">
        <v>0.7874852</v>
      </c>
      <c r="AT119" s="124">
        <v>2012</v>
      </c>
      <c r="AU119" s="100">
        <v>0</v>
      </c>
      <c r="AV119" s="100">
        <v>0</v>
      </c>
      <c r="AW119" s="100">
        <v>0</v>
      </c>
      <c r="AX119" s="100">
        <v>0</v>
      </c>
      <c r="AY119" s="100">
        <v>0</v>
      </c>
      <c r="AZ119" s="100">
        <v>0</v>
      </c>
      <c r="BA119" s="100">
        <v>0</v>
      </c>
      <c r="BB119" s="100">
        <v>0</v>
      </c>
      <c r="BC119" s="100">
        <v>6.1142299999999997E-2</v>
      </c>
      <c r="BD119" s="100">
        <v>0</v>
      </c>
      <c r="BE119" s="100">
        <v>0.1968879</v>
      </c>
      <c r="BF119" s="100">
        <v>0.43920589999999998</v>
      </c>
      <c r="BG119" s="100">
        <v>0.49019210000000002</v>
      </c>
      <c r="BH119" s="100">
        <v>0.87923079999999998</v>
      </c>
      <c r="BI119" s="100">
        <v>2.6475162999999999</v>
      </c>
      <c r="BJ119" s="100">
        <v>3.4909740999999999</v>
      </c>
      <c r="BK119" s="100">
        <v>6.0566499</v>
      </c>
      <c r="BL119" s="100">
        <v>16.18019</v>
      </c>
      <c r="BM119" s="100">
        <v>0.70396959999999997</v>
      </c>
      <c r="BN119" s="100">
        <v>0.59682919999999995</v>
      </c>
      <c r="BP119" s="124">
        <v>2012</v>
      </c>
    </row>
    <row r="120" spans="2:68">
      <c r="B120" s="124">
        <v>2013</v>
      </c>
      <c r="C120" s="100">
        <v>0</v>
      </c>
      <c r="D120" s="100">
        <v>0</v>
      </c>
      <c r="E120" s="100">
        <v>0.13954469999999999</v>
      </c>
      <c r="F120" s="100">
        <v>0</v>
      </c>
      <c r="G120" s="100">
        <v>0</v>
      </c>
      <c r="H120" s="100">
        <v>0</v>
      </c>
      <c r="I120" s="100">
        <v>0</v>
      </c>
      <c r="J120" s="100">
        <v>0</v>
      </c>
      <c r="K120" s="100">
        <v>0</v>
      </c>
      <c r="L120" s="100">
        <v>0.13188420000000001</v>
      </c>
      <c r="M120" s="100">
        <v>0.13078149999999999</v>
      </c>
      <c r="N120" s="100">
        <v>0</v>
      </c>
      <c r="O120" s="100">
        <v>0.81402330000000001</v>
      </c>
      <c r="P120" s="100">
        <v>1.1186662999999999</v>
      </c>
      <c r="Q120" s="100">
        <v>1.3041822999999999</v>
      </c>
      <c r="R120" s="100">
        <v>2.5221225999999999</v>
      </c>
      <c r="S120" s="100">
        <v>5.6556724000000003</v>
      </c>
      <c r="T120" s="100">
        <v>7.0859851999999997</v>
      </c>
      <c r="U120" s="100">
        <v>0.41718860000000002</v>
      </c>
      <c r="V120" s="100">
        <v>0.40484350000000002</v>
      </c>
      <c r="X120" s="124">
        <v>2013</v>
      </c>
      <c r="Y120" s="100">
        <v>0</v>
      </c>
      <c r="Z120" s="100">
        <v>0</v>
      </c>
      <c r="AA120" s="100">
        <v>0</v>
      </c>
      <c r="AB120" s="100">
        <v>0</v>
      </c>
      <c r="AC120" s="100">
        <v>0</v>
      </c>
      <c r="AD120" s="100">
        <v>0</v>
      </c>
      <c r="AE120" s="100">
        <v>0</v>
      </c>
      <c r="AF120" s="100">
        <v>0</v>
      </c>
      <c r="AG120" s="100">
        <v>0</v>
      </c>
      <c r="AH120" s="100">
        <v>0</v>
      </c>
      <c r="AI120" s="100">
        <v>0</v>
      </c>
      <c r="AJ120" s="100">
        <v>0.56667179999999995</v>
      </c>
      <c r="AK120" s="100">
        <v>0.63817740000000001</v>
      </c>
      <c r="AL120" s="100">
        <v>2.2025258999999999</v>
      </c>
      <c r="AM120" s="100">
        <v>4.2647775000000001</v>
      </c>
      <c r="AN120" s="100">
        <v>5.7572181000000002</v>
      </c>
      <c r="AO120" s="100">
        <v>13.053126000000001</v>
      </c>
      <c r="AP120" s="100">
        <v>20.559138000000001</v>
      </c>
      <c r="AQ120" s="100">
        <v>1.2573453999999999</v>
      </c>
      <c r="AR120" s="100">
        <v>0.93097750000000001</v>
      </c>
      <c r="AT120" s="124">
        <v>2013</v>
      </c>
      <c r="AU120" s="100">
        <v>0</v>
      </c>
      <c r="AV120" s="100">
        <v>0</v>
      </c>
      <c r="AW120" s="100">
        <v>7.1496100000000007E-2</v>
      </c>
      <c r="AX120" s="100">
        <v>0</v>
      </c>
      <c r="AY120" s="100">
        <v>0</v>
      </c>
      <c r="AZ120" s="100">
        <v>0</v>
      </c>
      <c r="BA120" s="100">
        <v>0</v>
      </c>
      <c r="BB120" s="100">
        <v>0</v>
      </c>
      <c r="BC120" s="100">
        <v>0</v>
      </c>
      <c r="BD120" s="100">
        <v>6.53585E-2</v>
      </c>
      <c r="BE120" s="100">
        <v>6.4657199999999998E-2</v>
      </c>
      <c r="BF120" s="100">
        <v>0.28699059999999998</v>
      </c>
      <c r="BG120" s="100">
        <v>0.7252111</v>
      </c>
      <c r="BH120" s="100">
        <v>1.6648445999999999</v>
      </c>
      <c r="BI120" s="100">
        <v>2.8133135999999999</v>
      </c>
      <c r="BJ120" s="100">
        <v>4.2358881000000004</v>
      </c>
      <c r="BK120" s="100">
        <v>9.8366226000000001</v>
      </c>
      <c r="BL120" s="100">
        <v>15.776873999999999</v>
      </c>
      <c r="BM120" s="100">
        <v>0.83919639999999995</v>
      </c>
      <c r="BN120" s="100">
        <v>0.70666390000000001</v>
      </c>
      <c r="BP120" s="124">
        <v>2013</v>
      </c>
    </row>
    <row r="121" spans="2:68">
      <c r="B121" s="124">
        <v>2014</v>
      </c>
      <c r="C121" s="100">
        <v>0</v>
      </c>
      <c r="D121" s="100">
        <v>0</v>
      </c>
      <c r="E121" s="100">
        <v>0</v>
      </c>
      <c r="F121" s="100">
        <v>0</v>
      </c>
      <c r="G121" s="100">
        <v>0</v>
      </c>
      <c r="H121" s="100">
        <v>0</v>
      </c>
      <c r="I121" s="100">
        <v>0</v>
      </c>
      <c r="J121" s="100">
        <v>0</v>
      </c>
      <c r="K121" s="100">
        <v>0</v>
      </c>
      <c r="L121" s="100">
        <v>0.1311049</v>
      </c>
      <c r="M121" s="100">
        <v>0</v>
      </c>
      <c r="N121" s="100">
        <v>0.71223550000000002</v>
      </c>
      <c r="O121" s="100">
        <v>0.80327870000000001</v>
      </c>
      <c r="P121" s="100">
        <v>1.2641403</v>
      </c>
      <c r="Q121" s="100">
        <v>1.2471502999999999</v>
      </c>
      <c r="R121" s="100">
        <v>4.1447197999999998</v>
      </c>
      <c r="S121" s="100">
        <v>3.0483623</v>
      </c>
      <c r="T121" s="100">
        <v>8.5588697000000007</v>
      </c>
      <c r="U121" s="100">
        <v>0.4713562</v>
      </c>
      <c r="V121" s="100">
        <v>0.44529879999999999</v>
      </c>
      <c r="X121" s="124">
        <v>2014</v>
      </c>
      <c r="Y121" s="100">
        <v>0</v>
      </c>
      <c r="Z121" s="100">
        <v>0</v>
      </c>
      <c r="AA121" s="100">
        <v>0</v>
      </c>
      <c r="AB121" s="100">
        <v>0</v>
      </c>
      <c r="AC121" s="100">
        <v>0</v>
      </c>
      <c r="AD121" s="100">
        <v>0</v>
      </c>
      <c r="AE121" s="100">
        <v>0</v>
      </c>
      <c r="AF121" s="100">
        <v>0</v>
      </c>
      <c r="AG121" s="100">
        <v>0.1189774</v>
      </c>
      <c r="AH121" s="100">
        <v>0</v>
      </c>
      <c r="AI121" s="100">
        <v>0.25367699999999999</v>
      </c>
      <c r="AJ121" s="100">
        <v>0.55381639999999999</v>
      </c>
      <c r="AK121" s="100">
        <v>0.93712220000000002</v>
      </c>
      <c r="AL121" s="100">
        <v>1.7720127999999999</v>
      </c>
      <c r="AM121" s="100">
        <v>4.0689811999999996</v>
      </c>
      <c r="AN121" s="100">
        <v>8.6854831000000008</v>
      </c>
      <c r="AO121" s="100">
        <v>9.4872910000000008</v>
      </c>
      <c r="AP121" s="100">
        <v>22.025825000000001</v>
      </c>
      <c r="AQ121" s="100">
        <v>1.3229043</v>
      </c>
      <c r="AR121" s="100">
        <v>0.98521099999999995</v>
      </c>
      <c r="AT121" s="124">
        <v>2014</v>
      </c>
      <c r="AU121" s="100">
        <v>0</v>
      </c>
      <c r="AV121" s="100">
        <v>0</v>
      </c>
      <c r="AW121" s="100">
        <v>0</v>
      </c>
      <c r="AX121" s="100">
        <v>0</v>
      </c>
      <c r="AY121" s="100">
        <v>0</v>
      </c>
      <c r="AZ121" s="100">
        <v>0</v>
      </c>
      <c r="BA121" s="100">
        <v>0</v>
      </c>
      <c r="BB121" s="100">
        <v>0</v>
      </c>
      <c r="BC121" s="100">
        <v>6.0115200000000001E-2</v>
      </c>
      <c r="BD121" s="100">
        <v>6.4877599999999994E-2</v>
      </c>
      <c r="BE121" s="100">
        <v>0.12840689999999999</v>
      </c>
      <c r="BF121" s="100">
        <v>0.63190000000000002</v>
      </c>
      <c r="BG121" s="100">
        <v>0.87114429999999998</v>
      </c>
      <c r="BH121" s="100">
        <v>1.5204827000000001</v>
      </c>
      <c r="BI121" s="100">
        <v>2.6871575000000001</v>
      </c>
      <c r="BJ121" s="100">
        <v>6.5369944999999996</v>
      </c>
      <c r="BK121" s="100">
        <v>6.6696754</v>
      </c>
      <c r="BL121" s="100">
        <v>17.175283</v>
      </c>
      <c r="BM121" s="100">
        <v>0.89937659999999997</v>
      </c>
      <c r="BN121" s="100">
        <v>0.75220180000000003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Rheumatoid arthritis (ICD-10 M05, M06),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[GRIM_output_3.xls]GRIM1306</v>
      </c>
      <c r="F5" s="139" t="s">
        <v>162</v>
      </c>
      <c r="G5" s="204">
        <f>$D$8</f>
        <v>2014</v>
      </c>
      <c r="J5" s="136"/>
    </row>
    <row r="6" spans="1:11" ht="28.9" customHeight="1">
      <c r="B6" s="278" t="s">
        <v>210</v>
      </c>
      <c r="C6" s="278" t="s">
        <v>211</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Rheumatoid arthritis.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t="s">
        <v>214</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c r="B25" s="279" t="s">
        <v>215</v>
      </c>
      <c r="C25" s="279">
        <v>0.96</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Rheumatoid arthritis (ICD-10 M05, M06),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v>
      </c>
      <c r="J32" s="157">
        <f ca="1">INDIRECT("Rates!J"&amp;$E$8)</f>
        <v>0</v>
      </c>
      <c r="K32" s="157">
        <f ca="1">INDIRECT("Rates!K"&amp;$E$8)</f>
        <v>0</v>
      </c>
      <c r="L32" s="157">
        <f ca="1">INDIRECT("Rates!L"&amp;$E$8)</f>
        <v>0.1311049</v>
      </c>
      <c r="M32" s="157">
        <f ca="1">INDIRECT("Rates!M"&amp;$E$8)</f>
        <v>0</v>
      </c>
      <c r="N32" s="157">
        <f ca="1">INDIRECT("Rates!N"&amp;$E$8)</f>
        <v>0.71223550000000002</v>
      </c>
      <c r="O32" s="157">
        <f ca="1">INDIRECT("Rates!O"&amp;$E$8)</f>
        <v>0.80327870000000001</v>
      </c>
      <c r="P32" s="157">
        <f ca="1">INDIRECT("Rates!P"&amp;$E$8)</f>
        <v>1.2641403</v>
      </c>
      <c r="Q32" s="157">
        <f ca="1">INDIRECT("Rates!Q"&amp;$E$8)</f>
        <v>1.2471502999999999</v>
      </c>
      <c r="R32" s="157">
        <f ca="1">INDIRECT("Rates!R"&amp;$E$8)</f>
        <v>4.1447197999999998</v>
      </c>
      <c r="S32" s="157">
        <f ca="1">INDIRECT("Rates!S"&amp;$E$8)</f>
        <v>3.0483623</v>
      </c>
      <c r="T32" s="157">
        <f ca="1">INDIRECT("Rates!T"&amp;$E$8)</f>
        <v>8.5588697000000007</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0.1189774</v>
      </c>
      <c r="L33" s="157">
        <f ca="1">INDIRECT("Rates!AH"&amp;$E$8)</f>
        <v>0</v>
      </c>
      <c r="M33" s="157">
        <f ca="1">INDIRECT("Rates!AI"&amp;$E$8)</f>
        <v>0.25367699999999999</v>
      </c>
      <c r="N33" s="157">
        <f ca="1">INDIRECT("Rates!AJ"&amp;$E$8)</f>
        <v>0.55381639999999999</v>
      </c>
      <c r="O33" s="157">
        <f ca="1">INDIRECT("Rates!AK"&amp;$E$8)</f>
        <v>0.93712220000000002</v>
      </c>
      <c r="P33" s="157">
        <f ca="1">INDIRECT("Rates!AL"&amp;$E$8)</f>
        <v>1.7720127999999999</v>
      </c>
      <c r="Q33" s="157">
        <f ca="1">INDIRECT("Rates!AM"&amp;$E$8)</f>
        <v>4.0689811999999996</v>
      </c>
      <c r="R33" s="157">
        <f ca="1">INDIRECT("Rates!AN"&amp;$E$8)</f>
        <v>8.6854831000000008</v>
      </c>
      <c r="S33" s="157">
        <f ca="1">INDIRECT("Rates!AO"&amp;$E$8)</f>
        <v>9.4872910000000008</v>
      </c>
      <c r="T33" s="157">
        <f ca="1">INDIRECT("Rates!AP"&amp;$E$8)</f>
        <v>22.025825000000001</v>
      </c>
    </row>
    <row r="35" spans="1:21">
      <c r="A35" s="87">
        <v>2</v>
      </c>
      <c r="B35" s="137" t="str">
        <f>"Number of deaths due to " &amp;Admin!B6&amp;" (ICD-10 "&amp;UPPER(Admin!C6)&amp;"), by sex and age group, " &amp;Admin!D8</f>
        <v>Number of deaths due to Rheumatoid arthritis (ICD-10 M05, M06),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0</v>
      </c>
      <c r="J38" s="157">
        <f ca="1">INDIRECT("Deaths!J"&amp;$E$8)</f>
        <v>0</v>
      </c>
      <c r="K38" s="157">
        <f ca="1">INDIRECT("Deaths!K"&amp;$E$8)</f>
        <v>0</v>
      </c>
      <c r="L38" s="157">
        <f ca="1">INDIRECT("Deaths!L"&amp;$E$8)</f>
        <v>1</v>
      </c>
      <c r="M38" s="157">
        <f ca="1">INDIRECT("Deaths!M"&amp;$E$8)</f>
        <v>0</v>
      </c>
      <c r="N38" s="157">
        <f ca="1">INDIRECT("Deaths!N"&amp;$E$8)</f>
        <v>5</v>
      </c>
      <c r="O38" s="157">
        <f ca="1">INDIRECT("Deaths!O"&amp;$E$8)</f>
        <v>5</v>
      </c>
      <c r="P38" s="157">
        <f ca="1">INDIRECT("Deaths!P"&amp;$E$8)</f>
        <v>7</v>
      </c>
      <c r="Q38" s="157">
        <f ca="1">INDIRECT("Deaths!Q"&amp;$E$8)</f>
        <v>5</v>
      </c>
      <c r="R38" s="157">
        <f ca="1">INDIRECT("Deaths!R"&amp;$E$8)</f>
        <v>12</v>
      </c>
      <c r="S38" s="157">
        <f ca="1">INDIRECT("Deaths!S"&amp;$E$8)</f>
        <v>6</v>
      </c>
      <c r="T38" s="157">
        <f ca="1">INDIRECT("Deaths!T"&amp;$E$8)</f>
        <v>14</v>
      </c>
      <c r="U38" s="159">
        <f ca="1">SUM(C38:T38)</f>
        <v>55</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1</v>
      </c>
      <c r="L39" s="157">
        <f ca="1">INDIRECT("Deaths!AH"&amp;$E$8)</f>
        <v>0</v>
      </c>
      <c r="M39" s="157">
        <f ca="1">INDIRECT("Deaths!AI"&amp;$E$8)</f>
        <v>2</v>
      </c>
      <c r="N39" s="157">
        <f ca="1">INDIRECT("Deaths!AJ"&amp;$E$8)</f>
        <v>4</v>
      </c>
      <c r="O39" s="157">
        <f ca="1">INDIRECT("Deaths!AK"&amp;$E$8)</f>
        <v>6</v>
      </c>
      <c r="P39" s="157">
        <f ca="1">INDIRECT("Deaths!AL"&amp;$E$8)</f>
        <v>10</v>
      </c>
      <c r="Q39" s="157">
        <f ca="1">INDIRECT("Deaths!AM"&amp;$E$8)</f>
        <v>17</v>
      </c>
      <c r="R39" s="157">
        <f ca="1">INDIRECT("Deaths!AN"&amp;$E$8)</f>
        <v>28</v>
      </c>
      <c r="S39" s="157">
        <f ca="1">INDIRECT("Deaths!AO"&amp;$E$8)</f>
        <v>24</v>
      </c>
      <c r="T39" s="157">
        <f ca="1">INDIRECT("Deaths!AP"&amp;$E$8)</f>
        <v>64</v>
      </c>
      <c r="U39" s="159">
        <f ca="1">SUM(C39:T39)</f>
        <v>156</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0</v>
      </c>
      <c r="J42" s="162">
        <f t="shared" ca="1" si="0"/>
        <v>0</v>
      </c>
      <c r="K42" s="162">
        <f t="shared" ca="1" si="0"/>
        <v>0</v>
      </c>
      <c r="L42" s="162">
        <f t="shared" ca="1" si="0"/>
        <v>-1</v>
      </c>
      <c r="M42" s="162">
        <f t="shared" ca="1" si="0"/>
        <v>0</v>
      </c>
      <c r="N42" s="162">
        <f t="shared" ca="1" si="0"/>
        <v>-5</v>
      </c>
      <c r="O42" s="162">
        <f t="shared" ca="1" si="0"/>
        <v>-5</v>
      </c>
      <c r="P42" s="162">
        <f t="shared" ca="1" si="0"/>
        <v>-7</v>
      </c>
      <c r="Q42" s="162">
        <f t="shared" ca="1" si="0"/>
        <v>-5</v>
      </c>
      <c r="R42" s="162">
        <f t="shared" ca="1" si="0"/>
        <v>-12</v>
      </c>
      <c r="S42" s="162">
        <f t="shared" ca="1" si="0"/>
        <v>-6</v>
      </c>
      <c r="T42" s="162">
        <f t="shared" ca="1" si="0"/>
        <v>-14</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1</v>
      </c>
      <c r="L43" s="162">
        <f t="shared" ca="1" si="1"/>
        <v>0</v>
      </c>
      <c r="M43" s="162">
        <f t="shared" ca="1" si="1"/>
        <v>2</v>
      </c>
      <c r="N43" s="162">
        <f t="shared" ca="1" si="1"/>
        <v>4</v>
      </c>
      <c r="O43" s="162">
        <f t="shared" ca="1" si="1"/>
        <v>6</v>
      </c>
      <c r="P43" s="162">
        <f t="shared" ca="1" si="1"/>
        <v>10</v>
      </c>
      <c r="Q43" s="162">
        <f t="shared" ca="1" si="1"/>
        <v>17</v>
      </c>
      <c r="R43" s="162">
        <f t="shared" ca="1" si="1"/>
        <v>28</v>
      </c>
      <c r="S43" s="162">
        <f t="shared" ca="1" si="1"/>
        <v>24</v>
      </c>
      <c r="T43" s="162">
        <f t="shared" ca="1" si="1"/>
        <v>64</v>
      </c>
      <c r="U43" s="161"/>
    </row>
    <row r="45" spans="1:21">
      <c r="A45" s="87">
        <v>3</v>
      </c>
      <c r="B45" s="137" t="str">
        <f>"Number of deaths due to " &amp;Admin!B6&amp;" (ICD-10 "&amp;UPPER(Admin!C6)&amp;"), by sex and year, " &amp;Admin!D6&amp;"–" &amp;Admin!D8</f>
        <v>Number of deaths due to Rheumatoid arthritis (ICD-10 M05, M06), by sex and year, 1979–2014</v>
      </c>
      <c r="C45" s="141"/>
      <c r="D45" s="141"/>
      <c r="E45" s="141"/>
    </row>
    <row r="46" spans="1:21">
      <c r="A46" s="87">
        <v>4</v>
      </c>
      <c r="B46" s="137" t="str">
        <f>"Age-standardised death rates for " &amp;Admin!B6&amp;" (ICD-10 "&amp;UPPER(Admin!C6)&amp;"), by sex and year, " &amp;Admin!D6&amp;"–" &amp;Admin!D8</f>
        <v>Age-standardised death rates for Rheumatoid arthritis (ICD-10 M05, M06),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62</v>
      </c>
      <c r="D129" s="165">
        <f>Deaths!AR86</f>
        <v>116</v>
      </c>
      <c r="E129" s="165">
        <f>Deaths!BN86</f>
        <v>178</v>
      </c>
      <c r="F129" s="166">
        <f>Rates!V86</f>
        <v>1.3742188</v>
      </c>
      <c r="G129" s="166">
        <f>Rates!AR86</f>
        <v>1.9536435000000001</v>
      </c>
      <c r="H129" s="166">
        <f>Rates!BN86</f>
        <v>1.7385573000000001</v>
      </c>
    </row>
    <row r="130" spans="2:8">
      <c r="B130" s="145">
        <v>1980</v>
      </c>
      <c r="C130" s="165">
        <f>Deaths!V87</f>
        <v>47</v>
      </c>
      <c r="D130" s="165">
        <f>Deaths!AR87</f>
        <v>116</v>
      </c>
      <c r="E130" s="165">
        <f>Deaths!BN87</f>
        <v>163</v>
      </c>
      <c r="F130" s="166">
        <f>Rates!V87</f>
        <v>1.0763571999999999</v>
      </c>
      <c r="G130" s="166">
        <f>Rates!AR87</f>
        <v>1.8590009999999999</v>
      </c>
      <c r="H130" s="166">
        <f>Rates!BN87</f>
        <v>1.5367377</v>
      </c>
    </row>
    <row r="131" spans="2:8">
      <c r="B131" s="145">
        <v>1981</v>
      </c>
      <c r="C131" s="165">
        <f>Deaths!V88</f>
        <v>54</v>
      </c>
      <c r="D131" s="165">
        <f>Deaths!AR88</f>
        <v>124</v>
      </c>
      <c r="E131" s="165">
        <f>Deaths!BN88</f>
        <v>178</v>
      </c>
      <c r="F131" s="166">
        <f>Rates!V88</f>
        <v>1.1382296999999999</v>
      </c>
      <c r="G131" s="166">
        <f>Rates!AR88</f>
        <v>1.9373393999999999</v>
      </c>
      <c r="H131" s="166">
        <f>Rates!BN88</f>
        <v>1.6266187999999999</v>
      </c>
    </row>
    <row r="132" spans="2:8">
      <c r="B132" s="145">
        <v>1982</v>
      </c>
      <c r="C132" s="165">
        <f>Deaths!V89</f>
        <v>66</v>
      </c>
      <c r="D132" s="165">
        <f>Deaths!AR89</f>
        <v>134</v>
      </c>
      <c r="E132" s="165">
        <f>Deaths!BN89</f>
        <v>200</v>
      </c>
      <c r="F132" s="166">
        <f>Rates!V89</f>
        <v>1.3015026000000001</v>
      </c>
      <c r="G132" s="166">
        <f>Rates!AR89</f>
        <v>1.9970332</v>
      </c>
      <c r="H132" s="166">
        <f>Rates!BN89</f>
        <v>1.7327231999999999</v>
      </c>
    </row>
    <row r="133" spans="2:8">
      <c r="B133" s="145">
        <v>1983</v>
      </c>
      <c r="C133" s="165">
        <f>Deaths!V90</f>
        <v>52</v>
      </c>
      <c r="D133" s="165">
        <f>Deaths!AR90</f>
        <v>125</v>
      </c>
      <c r="E133" s="165">
        <f>Deaths!BN90</f>
        <v>177</v>
      </c>
      <c r="F133" s="166">
        <f>Rates!V90</f>
        <v>1.1048770999999999</v>
      </c>
      <c r="G133" s="166">
        <f>Rates!AR90</f>
        <v>1.8769761</v>
      </c>
      <c r="H133" s="166">
        <f>Rates!BN90</f>
        <v>1.5736038000000001</v>
      </c>
    </row>
    <row r="134" spans="2:8">
      <c r="B134" s="145">
        <v>1984</v>
      </c>
      <c r="C134" s="165">
        <f>Deaths!V91</f>
        <v>57</v>
      </c>
      <c r="D134" s="165">
        <f>Deaths!AR91</f>
        <v>143</v>
      </c>
      <c r="E134" s="165">
        <f>Deaths!BN91</f>
        <v>200</v>
      </c>
      <c r="F134" s="166">
        <f>Rates!V91</f>
        <v>1.1357009</v>
      </c>
      <c r="G134" s="166">
        <f>Rates!AR91</f>
        <v>2.0457592</v>
      </c>
      <c r="H134" s="166">
        <f>Rates!BN91</f>
        <v>1.6624895</v>
      </c>
    </row>
    <row r="135" spans="2:8">
      <c r="B135" s="145">
        <v>1985</v>
      </c>
      <c r="C135" s="165">
        <f>Deaths!V92</f>
        <v>64</v>
      </c>
      <c r="D135" s="165">
        <f>Deaths!AR92</f>
        <v>129</v>
      </c>
      <c r="E135" s="165">
        <f>Deaths!BN92</f>
        <v>193</v>
      </c>
      <c r="F135" s="166">
        <f>Rates!V92</f>
        <v>1.1534903000000001</v>
      </c>
      <c r="G135" s="166">
        <f>Rates!AR92</f>
        <v>1.7953051</v>
      </c>
      <c r="H135" s="166">
        <f>Rates!BN92</f>
        <v>1.5583943</v>
      </c>
    </row>
    <row r="136" spans="2:8">
      <c r="B136" s="145">
        <v>1986</v>
      </c>
      <c r="C136" s="165">
        <f>Deaths!V93</f>
        <v>52</v>
      </c>
      <c r="D136" s="165">
        <f>Deaths!AR93</f>
        <v>138</v>
      </c>
      <c r="E136" s="165">
        <f>Deaths!BN93</f>
        <v>190</v>
      </c>
      <c r="F136" s="166">
        <f>Rates!V93</f>
        <v>0.93239510000000003</v>
      </c>
      <c r="G136" s="166">
        <f>Rates!AR93</f>
        <v>1.8607254</v>
      </c>
      <c r="H136" s="166">
        <f>Rates!BN93</f>
        <v>1.498448</v>
      </c>
    </row>
    <row r="137" spans="2:8">
      <c r="B137" s="145">
        <v>1987</v>
      </c>
      <c r="C137" s="165">
        <f>Deaths!V94</f>
        <v>52</v>
      </c>
      <c r="D137" s="165">
        <f>Deaths!AR94</f>
        <v>142</v>
      </c>
      <c r="E137" s="165">
        <f>Deaths!BN94</f>
        <v>194</v>
      </c>
      <c r="F137" s="166">
        <f>Rates!V94</f>
        <v>0.94048739999999997</v>
      </c>
      <c r="G137" s="166">
        <f>Rates!AR94</f>
        <v>1.8516790999999999</v>
      </c>
      <c r="H137" s="166">
        <f>Rates!BN94</f>
        <v>1.4940694000000001</v>
      </c>
    </row>
    <row r="138" spans="2:8">
      <c r="B138" s="145">
        <v>1988</v>
      </c>
      <c r="C138" s="165">
        <f>Deaths!V95</f>
        <v>55</v>
      </c>
      <c r="D138" s="165">
        <f>Deaths!AR95</f>
        <v>121</v>
      </c>
      <c r="E138" s="165">
        <f>Deaths!BN95</f>
        <v>176</v>
      </c>
      <c r="F138" s="166">
        <f>Rates!V95</f>
        <v>0.96460170000000001</v>
      </c>
      <c r="G138" s="166">
        <f>Rates!AR95</f>
        <v>1.5440195000000001</v>
      </c>
      <c r="H138" s="166">
        <f>Rates!BN95</f>
        <v>1.3212718000000001</v>
      </c>
    </row>
    <row r="139" spans="2:8">
      <c r="B139" s="145">
        <v>1989</v>
      </c>
      <c r="C139" s="165">
        <f>Deaths!V96</f>
        <v>61</v>
      </c>
      <c r="D139" s="165">
        <f>Deaths!AR96</f>
        <v>153</v>
      </c>
      <c r="E139" s="165">
        <f>Deaths!BN96</f>
        <v>214</v>
      </c>
      <c r="F139" s="166">
        <f>Rates!V96</f>
        <v>1.1433180999999999</v>
      </c>
      <c r="G139" s="166">
        <f>Rates!AR96</f>
        <v>1.8955203</v>
      </c>
      <c r="H139" s="166">
        <f>Rates!BN96</f>
        <v>1.5857085</v>
      </c>
    </row>
    <row r="140" spans="2:8">
      <c r="B140" s="145">
        <v>1990</v>
      </c>
      <c r="C140" s="165">
        <f>Deaths!V97</f>
        <v>46</v>
      </c>
      <c r="D140" s="165">
        <f>Deaths!AR97</f>
        <v>141</v>
      </c>
      <c r="E140" s="165">
        <f>Deaths!BN97</f>
        <v>187</v>
      </c>
      <c r="F140" s="166">
        <f>Rates!V97</f>
        <v>0.76640759999999997</v>
      </c>
      <c r="G140" s="166">
        <f>Rates!AR97</f>
        <v>1.6943900999999999</v>
      </c>
      <c r="H140" s="166">
        <f>Rates!BN97</f>
        <v>1.3250630000000001</v>
      </c>
    </row>
    <row r="141" spans="2:8">
      <c r="B141" s="145">
        <v>1991</v>
      </c>
      <c r="C141" s="165">
        <f>Deaths!V98</f>
        <v>41</v>
      </c>
      <c r="D141" s="165">
        <f>Deaths!AR98</f>
        <v>164</v>
      </c>
      <c r="E141" s="165">
        <f>Deaths!BN98</f>
        <v>205</v>
      </c>
      <c r="F141" s="166">
        <f>Rates!V98</f>
        <v>0.68619560000000002</v>
      </c>
      <c r="G141" s="166">
        <f>Rates!AR98</f>
        <v>1.9437831000000001</v>
      </c>
      <c r="H141" s="166">
        <f>Rates!BN98</f>
        <v>1.4398078000000001</v>
      </c>
    </row>
    <row r="142" spans="2:8">
      <c r="B142" s="145">
        <v>1992</v>
      </c>
      <c r="C142" s="165">
        <f>Deaths!V99</f>
        <v>54</v>
      </c>
      <c r="D142" s="165">
        <f>Deaths!AR99</f>
        <v>157</v>
      </c>
      <c r="E142" s="165">
        <f>Deaths!BN99</f>
        <v>211</v>
      </c>
      <c r="F142" s="166">
        <f>Rates!V99</f>
        <v>0.89371210000000001</v>
      </c>
      <c r="G142" s="166">
        <f>Rates!AR99</f>
        <v>1.7923328000000001</v>
      </c>
      <c r="H142" s="166">
        <f>Rates!BN99</f>
        <v>1.3979841</v>
      </c>
    </row>
    <row r="143" spans="2:8">
      <c r="B143" s="145">
        <v>1993</v>
      </c>
      <c r="C143" s="165">
        <f>Deaths!V100</f>
        <v>58</v>
      </c>
      <c r="D143" s="165">
        <f>Deaths!AR100</f>
        <v>146</v>
      </c>
      <c r="E143" s="165">
        <f>Deaths!BN100</f>
        <v>204</v>
      </c>
      <c r="F143" s="166">
        <f>Rates!V100</f>
        <v>0.9079412</v>
      </c>
      <c r="G143" s="166">
        <f>Rates!AR100</f>
        <v>1.6109958</v>
      </c>
      <c r="H143" s="166">
        <f>Rates!BN100</f>
        <v>1.3462329</v>
      </c>
    </row>
    <row r="144" spans="2:8">
      <c r="B144" s="145">
        <v>1994</v>
      </c>
      <c r="C144" s="165">
        <f>Deaths!V101</f>
        <v>58</v>
      </c>
      <c r="D144" s="165">
        <f>Deaths!AR101</f>
        <v>155</v>
      </c>
      <c r="E144" s="165">
        <f>Deaths!BN101</f>
        <v>213</v>
      </c>
      <c r="F144" s="166">
        <f>Rates!V101</f>
        <v>0.86769260000000004</v>
      </c>
      <c r="G144" s="166">
        <f>Rates!AR101</f>
        <v>1.701468</v>
      </c>
      <c r="H144" s="166">
        <f>Rates!BN101</f>
        <v>1.3634101000000001</v>
      </c>
    </row>
    <row r="145" spans="2:8">
      <c r="B145" s="145">
        <v>1995</v>
      </c>
      <c r="C145" s="165">
        <f>Deaths!V102</f>
        <v>44</v>
      </c>
      <c r="D145" s="165">
        <f>Deaths!AR102</f>
        <v>162</v>
      </c>
      <c r="E145" s="165">
        <f>Deaths!BN102</f>
        <v>206</v>
      </c>
      <c r="F145" s="166">
        <f>Rates!V102</f>
        <v>0.63238629999999996</v>
      </c>
      <c r="G145" s="166">
        <f>Rates!AR102</f>
        <v>1.7262402999999999</v>
      </c>
      <c r="H145" s="166">
        <f>Rates!BN102</f>
        <v>1.2905234999999999</v>
      </c>
    </row>
    <row r="146" spans="2:8">
      <c r="B146" s="145">
        <v>1996</v>
      </c>
      <c r="C146" s="165">
        <f>Deaths!V103</f>
        <v>55</v>
      </c>
      <c r="D146" s="165">
        <f>Deaths!AR103</f>
        <v>153</v>
      </c>
      <c r="E146" s="165">
        <f>Deaths!BN103</f>
        <v>208</v>
      </c>
      <c r="F146" s="166">
        <f>Rates!V103</f>
        <v>0.80299980000000004</v>
      </c>
      <c r="G146" s="166">
        <f>Rates!AR103</f>
        <v>1.5821482</v>
      </c>
      <c r="H146" s="166">
        <f>Rates!BN103</f>
        <v>1.267889</v>
      </c>
    </row>
    <row r="147" spans="2:8">
      <c r="B147" s="145">
        <v>1997</v>
      </c>
      <c r="C147" s="165">
        <f>Deaths!V104</f>
        <v>45</v>
      </c>
      <c r="D147" s="165">
        <f>Deaths!AR104</f>
        <v>129</v>
      </c>
      <c r="E147" s="165">
        <f>Deaths!BN104</f>
        <v>174</v>
      </c>
      <c r="F147" s="166">
        <f>Rates!V104</f>
        <v>0.63134670000000004</v>
      </c>
      <c r="G147" s="166">
        <f>Rates!AR104</f>
        <v>1.2868413000000001</v>
      </c>
      <c r="H147" s="166">
        <f>Rates!BN104</f>
        <v>1.0149306</v>
      </c>
    </row>
    <row r="148" spans="2:8">
      <c r="B148" s="145">
        <v>1998</v>
      </c>
      <c r="C148" s="165">
        <f>Deaths!V105</f>
        <v>35</v>
      </c>
      <c r="D148" s="165">
        <f>Deaths!AR105</f>
        <v>120</v>
      </c>
      <c r="E148" s="165">
        <f>Deaths!BN105</f>
        <v>155</v>
      </c>
      <c r="F148" s="166">
        <f>Rates!V105</f>
        <v>0.4551248</v>
      </c>
      <c r="G148" s="166">
        <f>Rates!AR105</f>
        <v>1.1746357000000001</v>
      </c>
      <c r="H148" s="166">
        <f>Rates!BN105</f>
        <v>0.88071200000000005</v>
      </c>
    </row>
    <row r="149" spans="2:8">
      <c r="B149" s="145">
        <v>1999</v>
      </c>
      <c r="C149" s="165">
        <f>Deaths!V106</f>
        <v>54</v>
      </c>
      <c r="D149" s="165">
        <f>Deaths!AR106</f>
        <v>123</v>
      </c>
      <c r="E149" s="165">
        <f>Deaths!BN106</f>
        <v>177</v>
      </c>
      <c r="F149" s="166">
        <f>Rates!V106</f>
        <v>0.71182570000000001</v>
      </c>
      <c r="G149" s="166">
        <f>Rates!AR106</f>
        <v>1.1591868999999999</v>
      </c>
      <c r="H149" s="166">
        <f>Rates!BN106</f>
        <v>0.97566900000000001</v>
      </c>
    </row>
    <row r="150" spans="2:8">
      <c r="B150" s="145">
        <v>2000</v>
      </c>
      <c r="C150" s="165">
        <f>Deaths!V107</f>
        <v>50</v>
      </c>
      <c r="D150" s="165">
        <f>Deaths!AR107</f>
        <v>130</v>
      </c>
      <c r="E150" s="165">
        <f>Deaths!BN107</f>
        <v>180</v>
      </c>
      <c r="F150" s="166">
        <f>Rates!V107</f>
        <v>0.63867309999999999</v>
      </c>
      <c r="G150" s="166">
        <f>Rates!AR107</f>
        <v>1.1934435999999999</v>
      </c>
      <c r="H150" s="166">
        <f>Rates!BN107</f>
        <v>0.96674070000000001</v>
      </c>
    </row>
    <row r="151" spans="2:8">
      <c r="B151" s="145">
        <v>2001</v>
      </c>
      <c r="C151" s="165">
        <f>Deaths!V108</f>
        <v>49</v>
      </c>
      <c r="D151" s="165">
        <f>Deaths!AR108</f>
        <v>117</v>
      </c>
      <c r="E151" s="165">
        <f>Deaths!BN108</f>
        <v>166</v>
      </c>
      <c r="F151" s="166">
        <f>Rates!V108</f>
        <v>0.61176200000000003</v>
      </c>
      <c r="G151" s="166">
        <f>Rates!AR108</f>
        <v>1.0498746000000001</v>
      </c>
      <c r="H151" s="166">
        <f>Rates!BN108</f>
        <v>0.86091949999999995</v>
      </c>
    </row>
    <row r="152" spans="2:8">
      <c r="B152" s="145">
        <v>2002</v>
      </c>
      <c r="C152" s="165">
        <f>Deaths!V109</f>
        <v>50</v>
      </c>
      <c r="D152" s="165">
        <f>Deaths!AR109</f>
        <v>129</v>
      </c>
      <c r="E152" s="165">
        <f>Deaths!BN109</f>
        <v>179</v>
      </c>
      <c r="F152" s="166">
        <f>Rates!V109</f>
        <v>0.60741129999999999</v>
      </c>
      <c r="G152" s="166">
        <f>Rates!AR109</f>
        <v>1.1309492999999999</v>
      </c>
      <c r="H152" s="166">
        <f>Rates!BN109</f>
        <v>0.90356879999999995</v>
      </c>
    </row>
    <row r="153" spans="2:8">
      <c r="B153" s="145">
        <v>2003</v>
      </c>
      <c r="C153" s="165">
        <f>Deaths!V110</f>
        <v>50</v>
      </c>
      <c r="D153" s="165">
        <f>Deaths!AR110</f>
        <v>134</v>
      </c>
      <c r="E153" s="165">
        <f>Deaths!BN110</f>
        <v>184</v>
      </c>
      <c r="F153" s="166">
        <f>Rates!V110</f>
        <v>0.55932959999999998</v>
      </c>
      <c r="G153" s="166">
        <f>Rates!AR110</f>
        <v>1.1327119000000001</v>
      </c>
      <c r="H153" s="166">
        <f>Rates!BN110</f>
        <v>0.90696379999999999</v>
      </c>
    </row>
    <row r="154" spans="2:8">
      <c r="B154" s="145">
        <v>2004</v>
      </c>
      <c r="C154" s="165">
        <f>Deaths!V111</f>
        <v>51</v>
      </c>
      <c r="D154" s="165">
        <f>Deaths!AR111</f>
        <v>139</v>
      </c>
      <c r="E154" s="165">
        <f>Deaths!BN111</f>
        <v>190</v>
      </c>
      <c r="F154" s="166">
        <f>Rates!V111</f>
        <v>0.6027207</v>
      </c>
      <c r="G154" s="166">
        <f>Rates!AR111</f>
        <v>1.1582334000000001</v>
      </c>
      <c r="H154" s="166">
        <f>Rates!BN111</f>
        <v>0.91039049999999999</v>
      </c>
    </row>
    <row r="155" spans="2:8">
      <c r="B155" s="145">
        <v>2005</v>
      </c>
      <c r="C155" s="165">
        <f>Deaths!V112</f>
        <v>37</v>
      </c>
      <c r="D155" s="165">
        <f>Deaths!AR112</f>
        <v>138</v>
      </c>
      <c r="E155" s="165">
        <f>Deaths!BN112</f>
        <v>175</v>
      </c>
      <c r="F155" s="166">
        <f>Rates!V112</f>
        <v>0.41241729999999999</v>
      </c>
      <c r="G155" s="166">
        <f>Rates!AR112</f>
        <v>1.1113678</v>
      </c>
      <c r="H155" s="166">
        <f>Rates!BN112</f>
        <v>0.8170077</v>
      </c>
    </row>
    <row r="156" spans="2:8">
      <c r="B156" s="145">
        <v>2006</v>
      </c>
      <c r="C156" s="165">
        <f>Deaths!V113</f>
        <v>47</v>
      </c>
      <c r="D156" s="165">
        <f>Deaths!AR113</f>
        <v>125</v>
      </c>
      <c r="E156" s="165">
        <f>Deaths!BN113</f>
        <v>172</v>
      </c>
      <c r="F156" s="166">
        <f>Rates!V113</f>
        <v>0.48909900000000001</v>
      </c>
      <c r="G156" s="166">
        <f>Rates!AR113</f>
        <v>0.98588690000000001</v>
      </c>
      <c r="H156" s="166">
        <f>Rates!BN113</f>
        <v>0.78157719999999997</v>
      </c>
    </row>
    <row r="157" spans="2:8">
      <c r="B157" s="145">
        <v>2007</v>
      </c>
      <c r="C157" s="165">
        <f>Deaths!V114</f>
        <v>43</v>
      </c>
      <c r="D157" s="165">
        <f>Deaths!AR114</f>
        <v>118</v>
      </c>
      <c r="E157" s="165">
        <f>Deaths!BN114</f>
        <v>161</v>
      </c>
      <c r="F157" s="166">
        <f>Rates!V114</f>
        <v>0.43403330000000001</v>
      </c>
      <c r="G157" s="166">
        <f>Rates!AR114</f>
        <v>0.90704859999999998</v>
      </c>
      <c r="H157" s="166">
        <f>Rates!BN114</f>
        <v>0.71088269999999998</v>
      </c>
    </row>
    <row r="158" spans="2:8">
      <c r="B158" s="145">
        <v>2008</v>
      </c>
      <c r="C158" s="165">
        <f>Deaths!V115</f>
        <v>57</v>
      </c>
      <c r="D158" s="165">
        <f>Deaths!AR115</f>
        <v>140</v>
      </c>
      <c r="E158" s="165">
        <f>Deaths!BN115</f>
        <v>197</v>
      </c>
      <c r="F158" s="166">
        <f>Rates!V115</f>
        <v>0.57630320000000002</v>
      </c>
      <c r="G158" s="166">
        <f>Rates!AR115</f>
        <v>0.99921680000000002</v>
      </c>
      <c r="H158" s="166">
        <f>Rates!BN115</f>
        <v>0.83216599999999996</v>
      </c>
    </row>
    <row r="159" spans="2:8">
      <c r="B159" s="145">
        <v>2009</v>
      </c>
      <c r="C159" s="165">
        <f>Deaths!V116</f>
        <v>41</v>
      </c>
      <c r="D159" s="165">
        <f>Deaths!AR116</f>
        <v>153</v>
      </c>
      <c r="E159" s="165">
        <f>Deaths!BN116</f>
        <v>194</v>
      </c>
      <c r="F159" s="166">
        <f>Rates!V116</f>
        <v>0.3803299</v>
      </c>
      <c r="G159" s="166">
        <f>Rates!AR116</f>
        <v>1.1367342</v>
      </c>
      <c r="H159" s="166">
        <f>Rates!BN116</f>
        <v>0.80952780000000002</v>
      </c>
    </row>
    <row r="160" spans="2:8">
      <c r="B160" s="145">
        <v>2010</v>
      </c>
      <c r="C160" s="165">
        <f>Deaths!V117</f>
        <v>61</v>
      </c>
      <c r="D160" s="165">
        <f>Deaths!AR117</f>
        <v>126</v>
      </c>
      <c r="E160" s="165">
        <f>Deaths!BN117</f>
        <v>187</v>
      </c>
      <c r="F160" s="166">
        <f>Rates!V117</f>
        <v>0.57821069999999997</v>
      </c>
      <c r="G160" s="166">
        <f>Rates!AR117</f>
        <v>0.91706290000000001</v>
      </c>
      <c r="H160" s="166">
        <f>Rates!BN117</f>
        <v>0.76355490000000004</v>
      </c>
    </row>
    <row r="161" spans="2:8">
      <c r="B161" s="145">
        <v>2011</v>
      </c>
      <c r="C161" s="165">
        <f>Deaths!V118</f>
        <v>48</v>
      </c>
      <c r="D161" s="165">
        <f>Deaths!AR118</f>
        <v>136</v>
      </c>
      <c r="E161" s="165">
        <f>Deaths!BN118</f>
        <v>184</v>
      </c>
      <c r="F161" s="166">
        <f>Rates!V118</f>
        <v>0.44294250000000002</v>
      </c>
      <c r="G161" s="166">
        <f>Rates!AR118</f>
        <v>0.91146740000000004</v>
      </c>
      <c r="H161" s="166">
        <f>Rates!BN118</f>
        <v>0.72211440000000005</v>
      </c>
    </row>
    <row r="162" spans="2:8">
      <c r="B162" s="156">
        <f>IF($D$8&gt;=2012,2012,"")</f>
        <v>2012</v>
      </c>
      <c r="C162" s="165">
        <f>Deaths!V119</f>
        <v>37</v>
      </c>
      <c r="D162" s="165">
        <f>Deaths!AR119</f>
        <v>123</v>
      </c>
      <c r="E162" s="165">
        <f>Deaths!BN119</f>
        <v>160</v>
      </c>
      <c r="F162" s="166">
        <f>Rates!V119</f>
        <v>0.32185839999999999</v>
      </c>
      <c r="G162" s="166">
        <f>Rates!AR119</f>
        <v>0.7874852</v>
      </c>
      <c r="H162" s="166">
        <f>Rates!BN119</f>
        <v>0.59682919999999995</v>
      </c>
    </row>
    <row r="163" spans="2:8">
      <c r="B163" s="156">
        <f>IF($D$8&gt;=2013,2013,"")</f>
        <v>2013</v>
      </c>
      <c r="C163" s="167">
        <f>Deaths!V120</f>
        <v>48</v>
      </c>
      <c r="D163" s="165">
        <f>Deaths!AR120</f>
        <v>146</v>
      </c>
      <c r="E163" s="165">
        <f>Deaths!BN120</f>
        <v>194</v>
      </c>
      <c r="F163" s="166">
        <f>Rates!V120</f>
        <v>0.40484350000000002</v>
      </c>
      <c r="G163" s="166">
        <f>Rates!AR120</f>
        <v>0.93097750000000001</v>
      </c>
      <c r="H163" s="166">
        <f>Rates!BN120</f>
        <v>0.70666390000000001</v>
      </c>
    </row>
    <row r="164" spans="2:8">
      <c r="B164" s="156">
        <f>IF($D$8&gt;=2014,2014,"")</f>
        <v>2014</v>
      </c>
      <c r="C164" s="167">
        <f>Deaths!V121</f>
        <v>55</v>
      </c>
      <c r="D164" s="165">
        <f>Deaths!AR121</f>
        <v>156</v>
      </c>
      <c r="E164" s="165">
        <f>Deaths!BN121</f>
        <v>211</v>
      </c>
      <c r="F164" s="166">
        <f>Rates!V121</f>
        <v>0.44529879999999999</v>
      </c>
      <c r="G164" s="166">
        <f>Rates!AR121</f>
        <v>0.98521099999999995</v>
      </c>
      <c r="H164" s="166">
        <f>Rates!BN121</f>
        <v>0.75220180000000003</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1.3742188</v>
      </c>
      <c r="G184" s="176">
        <f>INDEX($B$57:$H$175,MATCH($C$184,$B$57:$B$175,0),6)</f>
        <v>1.9536435000000001</v>
      </c>
      <c r="H184" s="176">
        <f>INDEX($B$57:$H$175,MATCH($C$184,$B$57:$B$175,0),7)</f>
        <v>1.7385573000000001</v>
      </c>
    </row>
    <row r="185" spans="2:8">
      <c r="B185" s="174" t="s">
        <v>69</v>
      </c>
      <c r="C185" s="175">
        <f>'Interactive summary tables'!$G$10</f>
        <v>2014</v>
      </c>
      <c r="D185" s="172"/>
      <c r="E185" s="174" t="s">
        <v>74</v>
      </c>
      <c r="F185" s="176">
        <f>INDEX($B$57:$H$175,MATCH($C$185,$B$57:$B$175,0),5)</f>
        <v>0.44529879999999999</v>
      </c>
      <c r="G185" s="176">
        <f>INDEX($B$57:$H$175,MATCH($C$185,$B$57:$B$175,0),6)</f>
        <v>0.98521099999999995</v>
      </c>
      <c r="H185" s="176">
        <f>INDEX($B$57:$H$175,MATCH($C$185,$B$57:$B$175,0),7)</f>
        <v>0.75220180000000003</v>
      </c>
    </row>
    <row r="186" spans="2:8">
      <c r="B186" s="177"/>
      <c r="C186" s="175"/>
      <c r="D186" s="172"/>
      <c r="E186" s="174" t="s">
        <v>76</v>
      </c>
      <c r="F186" s="178">
        <f>IF($C$185&lt;=$C$184,"-",(F$185-F$184)/F$184)</f>
        <v>-0.67596222668471717</v>
      </c>
      <c r="G186" s="178">
        <f t="shared" ref="G186:H186" si="2">IF($C$185&lt;=$C$184,"-",(G$185-G$184)/G$184)</f>
        <v>-0.49570584397818745</v>
      </c>
      <c r="H186" s="178">
        <f t="shared" si="2"/>
        <v>-0.56734138127055112</v>
      </c>
    </row>
    <row r="187" spans="2:8">
      <c r="B187" s="174" t="s">
        <v>79</v>
      </c>
      <c r="C187" s="175">
        <f>$C$185-$C$184</f>
        <v>35</v>
      </c>
      <c r="D187" s="172"/>
      <c r="E187" s="174" t="s">
        <v>75</v>
      </c>
      <c r="F187" s="178">
        <f>IF($C$185&lt;=$C$184,"-",((F$185/F$184)^(1/($C$185-$C$184))-1))</f>
        <v>-3.1684200062340628E-2</v>
      </c>
      <c r="G187" s="178">
        <f t="shared" ref="G187:H187" si="3">IF($C$185&lt;=$C$184,"-",((G$185/G$184)^(1/($C$185-$C$184))-1))</f>
        <v>-1.9369819370895547E-2</v>
      </c>
      <c r="H187" s="178">
        <f t="shared" si="3"/>
        <v>-2.3653096725990919E-2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Rheumatoid arthritis (ICD-10 M05, M06)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Rheumatoid arthritis (ICD-10 M05, M06)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'[grim-rheumatoid-arthritis-2017.xlsx]Deaths'!$C$86</v>
      </c>
      <c r="G207" s="191" t="str">
        <f ca="1">CELL("address",INDEX(Deaths!$Y$7:$AP$132,MATCH($C$207,Deaths!$B$7:$B$132,0),MATCH($C$210,Deaths!$Y$6:$AP$6,0)))</f>
        <v>'[grim-rheumatoid-arthritis-2017.xlsx]Deaths'!$Y$86</v>
      </c>
      <c r="H207" s="191" t="str">
        <f ca="1">CELL("address",INDEX(Deaths!$AU$7:$BL$132,MATCH($C$207,Deaths!$B$7:$B$132,0),MATCH($C$210,Deaths!$AU$6:$BL$6,0)))</f>
        <v>'[grim-rheumatoid-arthritis-2017.xlsx]Deaths'!$AU$86</v>
      </c>
    </row>
    <row r="208" spans="2:8">
      <c r="B208" s="189" t="s">
        <v>69</v>
      </c>
      <c r="C208" s="190">
        <f>'Interactive summary tables'!$E$34</f>
        <v>2014</v>
      </c>
      <c r="D208" s="187"/>
      <c r="E208" s="187" t="s">
        <v>91</v>
      </c>
      <c r="F208" s="191" t="str">
        <f ca="1">CELL("address",INDEX(Deaths!$C$7:$T$132,MATCH($C$208,Deaths!$B$7:$B$132,0),MATCH($C$211,Deaths!$C$6:$T$6,0)))</f>
        <v>'[grim-rheumatoid-arthritis-2017.xlsx]Deaths'!$T$121</v>
      </c>
      <c r="G208" s="191" t="str">
        <f ca="1">CELL("address",INDEX(Deaths!$Y$7:$AP$132,MATCH($C$208,Deaths!$B$7:$B$132,0),MATCH($C$211,Deaths!$Y$6:$AP$6,0)))</f>
        <v>'[grim-rheumatoid-arthritis-2017.xlsx]Deaths'!$AP$121</v>
      </c>
      <c r="H208" s="191" t="str">
        <f ca="1">CELL("address",INDEX(Deaths!$AU$7:$BL$132,MATCH($C$208,Deaths!$B$7:$B$132,0),MATCH($C$211,Deaths!$AU$6:$BL$6,0)))</f>
        <v>'[grim-rheumatoid-arthritis-2017.xlsx]Deaths'!$BL$121</v>
      </c>
    </row>
    <row r="209" spans="2:8">
      <c r="B209" s="189"/>
      <c r="C209" s="190"/>
      <c r="D209" s="187"/>
      <c r="E209" s="187" t="s">
        <v>97</v>
      </c>
      <c r="F209" s="192">
        <f ca="1">SUM(INDIRECT(F$207,1):INDIRECT(F$208,1))</f>
        <v>1836</v>
      </c>
      <c r="G209" s="193">
        <f ca="1">SUM(INDIRECT(G$207,1):INDIRECT(G$208,1))</f>
        <v>4901</v>
      </c>
      <c r="H209" s="193">
        <f ca="1">SUM(INDIRECT(H$207,1):INDIRECT(H$208,1))</f>
        <v>6737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'[grim-rheumatoid-arthritis-2017.xlsx]Populations'!$D$95</v>
      </c>
      <c r="G211" s="191" t="str">
        <f ca="1">CELL("address",INDEX(Populations!$Y$16:$AP$141,MATCH($C$207,Populations!$C$16:$C$141,0),MATCH($C$210,Populations!$Y$15:$AP$15,0)))</f>
        <v>'[grim-rheumatoid-arthritis-2017.xlsx]Populations'!$Y$95</v>
      </c>
      <c r="H211" s="191" t="str">
        <f ca="1">CELL("address",INDEX(Populations!$AT$16:$BK$141,MATCH($C$207,Populations!$C$16:$C$141,0),MATCH($C$210,Populations!$AT$15:$BK$15,0)))</f>
        <v>'[grim-rheumatoid-arthritis-2017.xlsx]Populations'!$AT$95</v>
      </c>
    </row>
    <row r="212" spans="2:8">
      <c r="B212" s="189"/>
      <c r="C212" s="187"/>
      <c r="D212" s="187"/>
      <c r="E212" s="187" t="s">
        <v>91</v>
      </c>
      <c r="F212" s="191" t="str">
        <f ca="1">CELL("address",INDEX(Populations!$D$16:$U$141,MATCH($C$208,Populations!$C$16:$C$141,0),MATCH($C$211,Populations!$D$15:$U$15,0)))</f>
        <v>'[grim-rheumatoid-arthritis-2017.xlsx]Populations'!$U$130</v>
      </c>
      <c r="G212" s="191" t="str">
        <f ca="1">CELL("address",INDEX(Populations!$Y$16:$AP$141,MATCH($C$208,Populations!$C$16:$C$141,0),MATCH($C$211,Populations!$Y$15:$AP$15,0)))</f>
        <v>'[grim-rheumatoid-arthritis-2017.xlsx]Populations'!$AP$130</v>
      </c>
      <c r="H212" s="191" t="str">
        <f ca="1">CELL("address",INDEX(Populations!$AT$16:$BK$141,MATCH($C$208,Populations!$C$16:$C$141,0),MATCH($C$211,Populations!$AT$15:$BK$15,0)))</f>
        <v>'[grim-rheumatoid-arthritis-2017.xlsx]Populations'!$BK$130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0.55332566217824619</v>
      </c>
      <c r="G215" s="195">
        <f t="shared" ref="G215:H215" ca="1" si="4">IF($C$208&lt;$C$207,"-",IF($C$214&lt;$C$213,"-",G$209/G$213*100000))</f>
        <v>1.4640169574804967</v>
      </c>
      <c r="H215" s="195">
        <f t="shared" ca="1" si="4"/>
        <v>1.0106878916864706</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Rheumatoid arthritis (ICD-10 M05, M06)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Rheumatoid arthritis (ICD-10 M05, M06)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Rheumatoid arthritis (ICD-10 M05, M06)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Rheumatoid arthritis (ICD-10 M05, M06)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Rheumatoid arthritis (ICD-10 M05, M06)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68BE0F-B399-4B62-922E-F4A02D912894}">
  <ds:schemaRefs>
    <ds:schemaRef ds:uri="http://schemas.openxmlformats.org/package/2006/metadata/core-properties"/>
    <ds:schemaRef ds:uri="http://schemas.microsoft.com/office/2006/metadata/properties"/>
    <ds:schemaRef ds:uri="http://schemas.microsoft.com/office/2006/documentManagement/types"/>
    <ds:schemaRef ds:uri="http://purl.org/dc/dcmitype/"/>
    <ds:schemaRef ds:uri="http://www.w3.org/XML/1998/namespace"/>
    <ds:schemaRef ds:uri="http://schemas.microsoft.com/office/infopath/2007/PartnerControls"/>
    <ds:schemaRef ds:uri="c095c42a-9a6d-4ed6-ad94-052c8814a2e5"/>
    <ds:schemaRef ds:uri="http://purl.org/dc/elements/1.1/"/>
    <ds:schemaRef ds:uri="http://purl.org/dc/terms/"/>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71A9E4AF-4A06-4F30-BDD2-66513312D7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GRIM1306 - Rheumatoid arthritis (ICD-10 M05, M06)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