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_AMO_UniqueIdentifier" hidden="1">"'637d2ea2-576d-43ad-9248-2bf1c02500ff'"</definedName>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1" i="1" l="1"/>
  <c r="B163" i="7"/>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F73" i="7" l="1"/>
  <c r="F122" i="7"/>
  <c r="G95" i="7"/>
  <c r="H159" i="7"/>
  <c r="G118" i="7"/>
  <c r="G168" i="7"/>
  <c r="F112" i="7"/>
  <c r="G78" i="7"/>
  <c r="F63" i="7"/>
  <c r="H73" i="7"/>
  <c r="H82" i="7"/>
  <c r="F92" i="7"/>
  <c r="H148" i="7"/>
  <c r="H173" i="7"/>
  <c r="F101" i="7"/>
  <c r="F89" i="7"/>
  <c r="H97" i="7"/>
  <c r="G160" i="7"/>
  <c r="G96" i="7"/>
  <c r="F148" i="7"/>
  <c r="G91" i="7"/>
  <c r="H114" i="7"/>
  <c r="H151" i="7"/>
  <c r="H58" i="7"/>
  <c r="H123" i="7"/>
  <c r="F108" i="7"/>
  <c r="F158" i="7"/>
  <c r="H112" i="7"/>
  <c r="H66" i="7"/>
  <c r="H65" i="7"/>
  <c r="F100" i="7"/>
  <c r="F76" i="7"/>
  <c r="F79" i="7"/>
  <c r="H134" i="7"/>
  <c r="H119" i="7"/>
  <c r="F129" i="7"/>
  <c r="F71" i="7"/>
  <c r="G67" i="7"/>
  <c r="H107" i="7"/>
  <c r="G130" i="7"/>
  <c r="H70" i="7"/>
  <c r="H64" i="7"/>
  <c r="F82" i="7"/>
  <c r="H69" i="7"/>
  <c r="H88" i="7"/>
  <c r="H143" i="7"/>
  <c r="H89" i="7"/>
  <c r="F121" i="7"/>
  <c r="G81" i="7"/>
  <c r="F61" i="7"/>
  <c r="G145" i="7"/>
  <c r="F77" i="7"/>
  <c r="G146" i="7"/>
  <c r="H147" i="7"/>
  <c r="F81" i="7"/>
  <c r="F143" i="7"/>
  <c r="G60" i="7"/>
  <c r="F120" i="7"/>
  <c r="G62" i="7"/>
  <c r="H59" i="7"/>
  <c r="H174" i="7"/>
  <c r="G128" i="7"/>
  <c r="H106" i="7"/>
  <c r="G107" i="7"/>
  <c r="G61" i="7"/>
  <c r="F59" i="7"/>
  <c r="H81" i="7"/>
  <c r="F102" i="7"/>
  <c r="H109" i="7"/>
  <c r="F156" i="7"/>
  <c r="F93" i="7"/>
  <c r="H57" i="7"/>
  <c r="F133" i="7"/>
  <c r="H117" i="7"/>
  <c r="G65" i="7"/>
  <c r="G89" i="7"/>
  <c r="F72" i="7"/>
  <c r="G70" i="7"/>
  <c r="F160" i="7"/>
  <c r="H71" i="7"/>
  <c r="H135" i="7"/>
  <c r="H93" i="7"/>
  <c r="G90" i="7"/>
  <c r="H144" i="7"/>
  <c r="G108" i="7"/>
  <c r="H113" i="7"/>
  <c r="H153" i="7"/>
  <c r="G137" i="7"/>
  <c r="H92" i="7"/>
  <c r="H142" i="7"/>
  <c r="F69" i="7"/>
  <c r="F141" i="7"/>
  <c r="F153" i="7"/>
  <c r="F95" i="7"/>
  <c r="G100" i="7"/>
  <c r="H78" i="7"/>
  <c r="F134" i="7"/>
  <c r="H131" i="7"/>
  <c r="G68" i="7"/>
  <c r="F75" i="7"/>
  <c r="H84" i="7"/>
  <c r="H105" i="7"/>
  <c r="H101" i="7"/>
  <c r="G72" i="7"/>
  <c r="H103" i="7"/>
  <c r="G110" i="7"/>
  <c r="G82" i="7"/>
  <c r="G57" i="7"/>
  <c r="G106" i="7"/>
  <c r="H164" i="7"/>
  <c r="G92" i="7"/>
  <c r="F103" i="7"/>
  <c r="G116" i="7"/>
  <c r="F110" i="7"/>
  <c r="G153" i="7"/>
  <c r="H137" i="7"/>
  <c r="G122" i="7"/>
  <c r="G129" i="7"/>
  <c r="F78" i="7"/>
  <c r="F164" i="7"/>
  <c r="F57" i="7"/>
  <c r="F115" i="7"/>
  <c r="F113" i="7"/>
  <c r="G83" i="7"/>
  <c r="H75" i="7"/>
  <c r="H116" i="7"/>
  <c r="H170" i="7"/>
  <c r="H156" i="7"/>
  <c r="H120" i="7"/>
  <c r="H127" i="7"/>
  <c r="F172" i="7"/>
  <c r="H85" i="7"/>
  <c r="H63" i="7"/>
  <c r="F87" i="7"/>
  <c r="G139" i="7"/>
  <c r="G172" i="7"/>
  <c r="G76" i="7"/>
  <c r="G138" i="7"/>
  <c r="F170" i="7"/>
  <c r="G159" i="7"/>
  <c r="F60" i="7"/>
  <c r="H77" i="7"/>
  <c r="F132" i="7"/>
  <c r="G66" i="7"/>
  <c r="F126" i="7"/>
  <c r="F152" i="7"/>
  <c r="F138" i="7"/>
  <c r="H79" i="7"/>
  <c r="H115" i="7"/>
  <c r="G98" i="7"/>
  <c r="H96" i="7"/>
  <c r="H128" i="7"/>
  <c r="H100" i="7"/>
  <c r="F65" i="7"/>
  <c r="H74" i="7"/>
  <c r="G119" i="7"/>
  <c r="F91" i="7"/>
  <c r="G88" i="7"/>
  <c r="G97" i="7"/>
  <c r="F62" i="7"/>
  <c r="G64" i="7"/>
  <c r="H126" i="7"/>
  <c r="G103" i="7"/>
  <c r="G131" i="7"/>
  <c r="H125" i="7"/>
  <c r="G126" i="7"/>
  <c r="H130" i="7"/>
  <c r="G58" i="7"/>
  <c r="G165" i="7"/>
  <c r="F124" i="7"/>
  <c r="G125" i="7"/>
  <c r="G94" i="7"/>
  <c r="H67" i="7"/>
  <c r="G99" i="7"/>
  <c r="G104" i="7"/>
  <c r="G105" i="7"/>
  <c r="F125" i="7"/>
  <c r="H104" i="7"/>
  <c r="H168" i="7"/>
  <c r="F118" i="7"/>
  <c r="H140" i="7"/>
  <c r="G75" i="7"/>
  <c r="G143" i="7"/>
  <c r="H62" i="7"/>
  <c r="F68" i="7"/>
  <c r="H110" i="7"/>
  <c r="F58" i="7"/>
  <c r="G73" i="7"/>
  <c r="H86" i="7"/>
  <c r="F117" i="7"/>
  <c r="F86" i="7"/>
  <c r="F80" i="7"/>
  <c r="F98" i="7"/>
  <c r="F83" i="7"/>
  <c r="G156" i="7"/>
  <c r="G120" i="7"/>
  <c r="G148" i="7"/>
  <c r="G155" i="7"/>
  <c r="F166" i="7"/>
  <c r="G162" i="7"/>
  <c r="F151" i="7"/>
  <c r="G151" i="7"/>
  <c r="G115" i="7"/>
  <c r="H90" i="7"/>
  <c r="G112" i="7"/>
  <c r="G113" i="7"/>
  <c r="G133" i="7"/>
  <c r="F163" i="7"/>
  <c r="F114" i="7"/>
  <c r="F127" i="7"/>
  <c r="G152" i="7"/>
  <c r="G111" i="7"/>
  <c r="G166" i="7"/>
  <c r="H166" i="7"/>
  <c r="F94" i="7"/>
  <c r="G170" i="7"/>
  <c r="H99" i="7"/>
  <c r="G140" i="7"/>
  <c r="F85" i="7"/>
  <c r="G84" i="7"/>
  <c r="G171" i="7"/>
  <c r="G74" i="7"/>
  <c r="H87" i="7"/>
  <c r="H129" i="7"/>
  <c r="G80" i="7"/>
  <c r="F64" i="7"/>
  <c r="F131" i="7"/>
  <c r="G142" i="7"/>
  <c r="F130" i="7"/>
  <c r="F149" i="7"/>
  <c r="F159" i="7"/>
  <c r="G175" i="7"/>
  <c r="G79" i="7"/>
  <c r="G141" i="7"/>
  <c r="H136" i="7"/>
  <c r="F90" i="7"/>
  <c r="F70" i="7"/>
  <c r="F109" i="7"/>
  <c r="G123" i="7"/>
  <c r="F145" i="7"/>
  <c r="F154" i="7"/>
  <c r="F88" i="7"/>
  <c r="G77" i="7"/>
  <c r="G158" i="7"/>
  <c r="F99" i="7"/>
  <c r="H118" i="7"/>
  <c r="F165" i="7"/>
  <c r="G93" i="7"/>
  <c r="G169" i="7"/>
  <c r="H145" i="7"/>
  <c r="H80" i="7"/>
  <c r="H111" i="7"/>
  <c r="H122" i="7"/>
  <c r="G163" i="7"/>
  <c r="F144" i="7"/>
  <c r="H133" i="7"/>
  <c r="H95" i="7"/>
  <c r="F162" i="7"/>
  <c r="G161" i="7"/>
  <c r="F107" i="7"/>
  <c r="F167" i="7"/>
  <c r="H149" i="7"/>
  <c r="F161" i="7"/>
  <c r="H163" i="7"/>
  <c r="G157" i="7"/>
  <c r="G121" i="7"/>
  <c r="G167" i="7"/>
  <c r="G69" i="7"/>
  <c r="G135" i="7"/>
  <c r="H102" i="7"/>
  <c r="F173" i="7"/>
  <c r="F96" i="7"/>
  <c r="F128" i="7"/>
  <c r="H76" i="7"/>
  <c r="H72" i="7"/>
  <c r="F147" i="7"/>
  <c r="H150" i="7"/>
  <c r="H98" i="7"/>
  <c r="H83" i="7"/>
  <c r="F150" i="7"/>
  <c r="F140" i="7"/>
  <c r="G59" i="7"/>
  <c r="F169" i="7"/>
  <c r="H146" i="7"/>
  <c r="H157" i="7"/>
  <c r="F66" i="7"/>
  <c r="H155" i="7"/>
  <c r="H158" i="7"/>
  <c r="F119" i="7"/>
  <c r="H162" i="7"/>
  <c r="H94" i="7"/>
  <c r="F136" i="7"/>
  <c r="G102" i="7"/>
  <c r="G63" i="7"/>
  <c r="F142" i="7"/>
  <c r="F168" i="7"/>
  <c r="F139" i="7"/>
  <c r="F74" i="7"/>
  <c r="H165" i="7"/>
  <c r="H91" i="7"/>
  <c r="H175" i="7"/>
  <c r="H160" i="7"/>
  <c r="G86" i="7"/>
  <c r="G174" i="7"/>
  <c r="H167" i="7"/>
  <c r="F155" i="7"/>
  <c r="G136" i="7"/>
  <c r="G109" i="7"/>
  <c r="F84" i="7"/>
  <c r="G149" i="7"/>
  <c r="H171" i="7"/>
  <c r="H60" i="7"/>
  <c r="F106" i="7"/>
  <c r="H68" i="7"/>
  <c r="G101" i="7"/>
  <c r="F137" i="7"/>
  <c r="H121" i="7"/>
  <c r="H172" i="7"/>
  <c r="H138" i="7"/>
  <c r="F174" i="7"/>
  <c r="G147" i="7"/>
  <c r="G154" i="7"/>
  <c r="G134" i="7"/>
  <c r="G85" i="7"/>
  <c r="H141" i="7"/>
  <c r="F175" i="7"/>
  <c r="G117" i="7"/>
  <c r="H152" i="7"/>
  <c r="H161" i="7"/>
  <c r="F67" i="7"/>
  <c r="G150" i="7"/>
  <c r="F135" i="7"/>
  <c r="F116" i="7"/>
  <c r="F157" i="7"/>
  <c r="F123" i="7"/>
  <c r="H61" i="7"/>
  <c r="H169" i="7"/>
  <c r="G71" i="7"/>
  <c r="H108" i="7"/>
  <c r="F104" i="7"/>
  <c r="F111" i="7"/>
  <c r="G124" i="7"/>
  <c r="G127" i="7"/>
  <c r="G114" i="7"/>
  <c r="F171" i="7"/>
  <c r="H154" i="7"/>
  <c r="G164" i="7"/>
  <c r="H139" i="7"/>
  <c r="G132" i="7"/>
  <c r="G144" i="7"/>
  <c r="G173" i="7"/>
  <c r="G87" i="7"/>
  <c r="H124" i="7"/>
  <c r="F146" i="7"/>
  <c r="F105" i="7"/>
  <c r="H132" i="7"/>
  <c r="F97" i="7"/>
  <c r="B233" i="7"/>
  <c r="L10" i="12"/>
  <c r="L15" i="12"/>
  <c r="C29" i="12"/>
  <c r="C8" i="12" l="1"/>
  <c r="H185" i="7"/>
  <c r="H184" i="7"/>
  <c r="C5" i="12"/>
  <c r="L29" i="12" l="1"/>
  <c r="H187" i="7" l="1"/>
  <c r="H186" i="7"/>
  <c r="O12" i="12" l="1"/>
  <c r="O10" i="12"/>
  <c r="G184" i="7" l="1"/>
  <c r="G185" i="7"/>
  <c r="F184" i="7"/>
  <c r="F185" i="7"/>
  <c r="F187" i="7" l="1"/>
  <c r="D37" i="7"/>
  <c r="E37" i="7"/>
  <c r="F37" i="7"/>
  <c r="G37" i="7"/>
  <c r="H37" i="7"/>
  <c r="I37" i="7"/>
  <c r="J37" i="7"/>
  <c r="K37" i="7"/>
  <c r="L37" i="7"/>
  <c r="M37" i="7"/>
  <c r="N37" i="7"/>
  <c r="O37" i="7"/>
  <c r="P37" i="7"/>
  <c r="Q37" i="7"/>
  <c r="R37" i="7"/>
  <c r="S37" i="7"/>
  <c r="T37" i="7"/>
  <c r="C37" i="7"/>
  <c r="G186" i="7" l="1"/>
  <c r="G187" i="7"/>
  <c r="N10" i="12" s="1"/>
  <c r="F186" i="7"/>
  <c r="M10" i="12"/>
  <c r="Q32" i="7"/>
  <c r="F38" i="7"/>
  <c r="P33" i="7"/>
  <c r="R39" i="7"/>
  <c r="F208" i="7"/>
  <c r="J33" i="7"/>
  <c r="S32" i="7"/>
  <c r="D33" i="7"/>
  <c r="F33" i="7"/>
  <c r="G39" i="7"/>
  <c r="I33" i="7"/>
  <c r="C38" i="7"/>
  <c r="E39" i="7"/>
  <c r="H38" i="7"/>
  <c r="T39" i="7"/>
  <c r="R33" i="7"/>
  <c r="C33" i="7"/>
  <c r="L33" i="7"/>
  <c r="G38" i="7"/>
  <c r="N39" i="7"/>
  <c r="F207" i="7"/>
  <c r="H211" i="7"/>
  <c r="S38" i="7"/>
  <c r="H33" i="7"/>
  <c r="T38" i="7"/>
  <c r="Q38" i="7"/>
  <c r="C32" i="7"/>
  <c r="M33" i="7"/>
  <c r="P39" i="7"/>
  <c r="H208" i="7"/>
  <c r="G212" i="7"/>
  <c r="N38" i="7"/>
  <c r="R38" i="7"/>
  <c r="H32" i="7"/>
  <c r="C39" i="7"/>
  <c r="E32" i="7"/>
  <c r="G208" i="7"/>
  <c r="T32" i="7"/>
  <c r="S39" i="7"/>
  <c r="N33" i="7"/>
  <c r="I38" i="7"/>
  <c r="G32" i="7"/>
  <c r="F32" i="7"/>
  <c r="Q39" i="7"/>
  <c r="O33" i="7"/>
  <c r="E33" i="7"/>
  <c r="L32" i="7"/>
  <c r="P32" i="7"/>
  <c r="J39" i="7"/>
  <c r="J38" i="7"/>
  <c r="L39" i="7"/>
  <c r="J32" i="7"/>
  <c r="K32" i="7"/>
  <c r="G211" i="7"/>
  <c r="H207" i="7"/>
  <c r="F211" i="7"/>
  <c r="G207" i="7"/>
  <c r="F39" i="7"/>
  <c r="O38" i="7"/>
  <c r="L38" i="7"/>
  <c r="Q33" i="7"/>
  <c r="I32" i="7"/>
  <c r="S33" i="7"/>
  <c r="K38" i="7"/>
  <c r="D38" i="7"/>
  <c r="R32" i="7"/>
  <c r="K39" i="7"/>
  <c r="G33" i="7"/>
  <c r="H212" i="7"/>
  <c r="I39" i="7"/>
  <c r="M39" i="7"/>
  <c r="H39" i="7"/>
  <c r="K33" i="7"/>
  <c r="D32" i="7"/>
  <c r="P38" i="7"/>
  <c r="D39" i="7"/>
  <c r="T33" i="7"/>
  <c r="O32" i="7"/>
  <c r="M32" i="7"/>
  <c r="E38" i="7"/>
  <c r="O39" i="7"/>
  <c r="N32" i="7"/>
  <c r="M38" i="7"/>
  <c r="F212" i="7"/>
  <c r="D42" i="7" l="1"/>
  <c r="D135" i="7"/>
  <c r="J42" i="7"/>
  <c r="C131" i="7"/>
  <c r="E82" i="7"/>
  <c r="D137" i="7"/>
  <c r="T43" i="7"/>
  <c r="Q43" i="7"/>
  <c r="N43" i="7"/>
  <c r="C156" i="7"/>
  <c r="C101" i="7"/>
  <c r="C103" i="7"/>
  <c r="D74" i="7"/>
  <c r="D108" i="7"/>
  <c r="P43" i="7"/>
  <c r="G43" i="7"/>
  <c r="D75" i="7"/>
  <c r="D171" i="7"/>
  <c r="C60" i="7"/>
  <c r="D136" i="7"/>
  <c r="U39" i="7"/>
  <c r="C43" i="7"/>
  <c r="E72" i="7"/>
  <c r="H42" i="7"/>
  <c r="C97" i="7"/>
  <c r="I43" i="7"/>
  <c r="C165" i="7"/>
  <c r="S42" i="7"/>
  <c r="C104" i="7"/>
  <c r="E93" i="7"/>
  <c r="E94" i="7"/>
  <c r="E141" i="7"/>
  <c r="D166" i="7"/>
  <c r="D147" i="7"/>
  <c r="H43" i="7"/>
  <c r="J43" i="7"/>
  <c r="L42" i="7"/>
  <c r="D43" i="7"/>
  <c r="O43" i="7"/>
  <c r="G42" i="7"/>
  <c r="S43" i="7"/>
  <c r="E101" i="7"/>
  <c r="E124" i="7"/>
  <c r="E85" i="7"/>
  <c r="C73" i="7"/>
  <c r="E132" i="7"/>
  <c r="D102" i="7"/>
  <c r="K42" i="7"/>
  <c r="C152" i="7"/>
  <c r="M42" i="7"/>
  <c r="C107" i="7"/>
  <c r="E123" i="7"/>
  <c r="D173" i="7"/>
  <c r="C145" i="7"/>
  <c r="D76" i="7"/>
  <c r="E121" i="7"/>
  <c r="C172" i="7"/>
  <c r="E170" i="7"/>
  <c r="D160" i="7"/>
  <c r="D150" i="7"/>
  <c r="C110" i="7"/>
  <c r="C75" i="7"/>
  <c r="D175" i="7"/>
  <c r="D123" i="7"/>
  <c r="E147" i="7"/>
  <c r="D121" i="7"/>
  <c r="C88" i="7"/>
  <c r="R43" i="7"/>
  <c r="D83" i="7"/>
  <c r="C92" i="7"/>
  <c r="L43" i="7"/>
  <c r="E163" i="7"/>
  <c r="C66" i="7"/>
  <c r="C174" i="7"/>
  <c r="C79" i="7"/>
  <c r="O42" i="7"/>
  <c r="P42" i="7"/>
  <c r="D107" i="7"/>
  <c r="E158" i="7"/>
  <c r="D144" i="7"/>
  <c r="E137" i="7"/>
  <c r="E43" i="7"/>
  <c r="D131" i="7"/>
  <c r="C85" i="7"/>
  <c r="T42" i="7"/>
  <c r="D67" i="7"/>
  <c r="D130" i="7"/>
  <c r="E126" i="7"/>
  <c r="E73" i="7"/>
  <c r="C135" i="7"/>
  <c r="E108" i="7"/>
  <c r="E59" i="7"/>
  <c r="D155" i="7"/>
  <c r="E109" i="7"/>
  <c r="R42" i="7"/>
  <c r="E57" i="7"/>
  <c r="C132" i="7"/>
  <c r="C133" i="7"/>
  <c r="C171" i="7"/>
  <c r="D151" i="7"/>
  <c r="C99" i="7"/>
  <c r="C142" i="7"/>
  <c r="D78" i="7"/>
  <c r="E146" i="7"/>
  <c r="C126" i="7"/>
  <c r="E78" i="7"/>
  <c r="C78" i="7"/>
  <c r="E83" i="7"/>
  <c r="D128" i="7"/>
  <c r="E164" i="7"/>
  <c r="E152" i="7"/>
  <c r="F43" i="7"/>
  <c r="C109" i="7"/>
  <c r="C157" i="7"/>
  <c r="U38" i="7"/>
  <c r="C42" i="7"/>
  <c r="D170" i="7"/>
  <c r="E66" i="7"/>
  <c r="E100" i="7"/>
  <c r="D103" i="7"/>
  <c r="E71" i="7"/>
  <c r="E68" i="7"/>
  <c r="E135" i="7"/>
  <c r="D89" i="7"/>
  <c r="D134" i="7"/>
  <c r="D158" i="7"/>
  <c r="E96" i="7"/>
  <c r="E150" i="7"/>
  <c r="C170" i="7"/>
  <c r="C125" i="7"/>
  <c r="C108" i="7"/>
  <c r="E105" i="7"/>
  <c r="D109" i="7"/>
  <c r="D60" i="7"/>
  <c r="C111" i="7"/>
  <c r="C154" i="7"/>
  <c r="C164" i="7"/>
  <c r="N42" i="7"/>
  <c r="D114" i="7"/>
  <c r="E156" i="7"/>
  <c r="E80" i="7"/>
  <c r="D140" i="7"/>
  <c r="D59" i="7"/>
  <c r="C74" i="7"/>
  <c r="E168" i="7"/>
  <c r="E115" i="7"/>
  <c r="C149" i="7"/>
  <c r="D112" i="7"/>
  <c r="D120" i="7"/>
  <c r="D99" i="7"/>
  <c r="D100" i="7"/>
  <c r="C123" i="7"/>
  <c r="K43" i="7"/>
  <c r="D154" i="7"/>
  <c r="E99" i="7"/>
  <c r="D157" i="7"/>
  <c r="C144" i="7"/>
  <c r="D111" i="7"/>
  <c r="C77" i="7"/>
  <c r="D118" i="7"/>
  <c r="D138" i="7"/>
  <c r="D73" i="7"/>
  <c r="E65" i="7"/>
  <c r="E125" i="7"/>
  <c r="E122" i="7"/>
  <c r="E102" i="7"/>
  <c r="F42" i="7"/>
  <c r="D66" i="7"/>
  <c r="C155" i="7"/>
  <c r="D124" i="7"/>
  <c r="E143" i="7"/>
  <c r="D159" i="7"/>
  <c r="C70" i="7"/>
  <c r="D101" i="7"/>
  <c r="E166" i="7"/>
  <c r="I42" i="7"/>
  <c r="D70" i="7"/>
  <c r="E86" i="7"/>
  <c r="C83" i="7"/>
  <c r="D145" i="7"/>
  <c r="C61" i="7"/>
  <c r="E113" i="7"/>
  <c r="D95" i="7"/>
  <c r="E127" i="7"/>
  <c r="D165" i="7"/>
  <c r="D57" i="7"/>
  <c r="C137" i="7"/>
  <c r="C95" i="7"/>
  <c r="D71" i="7"/>
  <c r="C124" i="7"/>
  <c r="E151" i="7"/>
  <c r="D94" i="7"/>
  <c r="E173" i="7"/>
  <c r="E69" i="7"/>
  <c r="D122" i="7"/>
  <c r="D86" i="7"/>
  <c r="E120" i="7"/>
  <c r="D161" i="7"/>
  <c r="C86" i="7"/>
  <c r="C64" i="7"/>
  <c r="D81" i="7"/>
  <c r="C158" i="7"/>
  <c r="C71" i="7"/>
  <c r="D143" i="7"/>
  <c r="E89" i="7"/>
  <c r="E140" i="7"/>
  <c r="E161" i="7"/>
  <c r="C105" i="7"/>
  <c r="E107" i="7"/>
  <c r="C91" i="7"/>
  <c r="C151" i="7"/>
  <c r="C87" i="7"/>
  <c r="D61" i="7"/>
  <c r="C106" i="7"/>
  <c r="C82" i="7"/>
  <c r="E88" i="7"/>
  <c r="C80" i="7"/>
  <c r="E118" i="7"/>
  <c r="D129" i="7"/>
  <c r="E62" i="7"/>
  <c r="D127" i="7"/>
  <c r="C69" i="7"/>
  <c r="C147" i="7"/>
  <c r="E129" i="7"/>
  <c r="D63" i="7"/>
  <c r="D126" i="7"/>
  <c r="E92" i="7"/>
  <c r="C140" i="7"/>
  <c r="D142" i="7"/>
  <c r="C100" i="7"/>
  <c r="D65" i="7"/>
  <c r="C117" i="7"/>
  <c r="C128" i="7"/>
  <c r="E90" i="7"/>
  <c r="E70" i="7"/>
  <c r="E167" i="7"/>
  <c r="E160" i="7"/>
  <c r="E157" i="7"/>
  <c r="E60" i="7"/>
  <c r="D106" i="7"/>
  <c r="E162" i="7"/>
  <c r="E64" i="7"/>
  <c r="C122" i="7"/>
  <c r="C116" i="7"/>
  <c r="C136" i="7"/>
  <c r="D72" i="7"/>
  <c r="C121" i="7"/>
  <c r="D79" i="7"/>
  <c r="D149" i="7"/>
  <c r="C98" i="7"/>
  <c r="D141" i="7"/>
  <c r="E103" i="7"/>
  <c r="E106" i="7"/>
  <c r="E142" i="7"/>
  <c r="D77" i="7"/>
  <c r="D84" i="7"/>
  <c r="C58" i="7"/>
  <c r="D152" i="7"/>
  <c r="E75" i="7"/>
  <c r="E138" i="7"/>
  <c r="E159" i="7"/>
  <c r="C159" i="7"/>
  <c r="D64" i="7"/>
  <c r="D87" i="7"/>
  <c r="E112" i="7"/>
  <c r="E139" i="7"/>
  <c r="E95" i="7"/>
  <c r="E154" i="7"/>
  <c r="E81" i="7"/>
  <c r="E117" i="7"/>
  <c r="E172" i="7"/>
  <c r="E144" i="7"/>
  <c r="C76" i="7"/>
  <c r="C63" i="7"/>
  <c r="D69" i="7"/>
  <c r="E76" i="7"/>
  <c r="C162" i="7"/>
  <c r="E58" i="7"/>
  <c r="E155" i="7"/>
  <c r="E119" i="7"/>
  <c r="C173" i="7"/>
  <c r="E116" i="7"/>
  <c r="D58" i="7"/>
  <c r="E131" i="7"/>
  <c r="D92" i="7"/>
  <c r="D90" i="7"/>
  <c r="C96" i="7"/>
  <c r="E61" i="7"/>
  <c r="E104" i="7"/>
  <c r="E98" i="7"/>
  <c r="E145" i="7"/>
  <c r="C102" i="7"/>
  <c r="E74" i="7"/>
  <c r="D80" i="7"/>
  <c r="C65" i="7"/>
  <c r="E171" i="7"/>
  <c r="D148" i="7"/>
  <c r="D139" i="7"/>
  <c r="D110" i="7"/>
  <c r="D88" i="7"/>
  <c r="C168" i="7"/>
  <c r="C160" i="7"/>
  <c r="C84" i="7"/>
  <c r="E63" i="7"/>
  <c r="D153" i="7"/>
  <c r="C167" i="7"/>
  <c r="C112" i="7"/>
  <c r="C163" i="7"/>
  <c r="E77" i="7"/>
  <c r="C72" i="7"/>
  <c r="E110" i="7"/>
  <c r="E111" i="7"/>
  <c r="C120" i="7"/>
  <c r="E67" i="7"/>
  <c r="E133" i="7"/>
  <c r="E134" i="7"/>
  <c r="E79" i="7"/>
  <c r="D96" i="7"/>
  <c r="D146" i="7"/>
  <c r="C114" i="7"/>
  <c r="D98" i="7"/>
  <c r="C161" i="7"/>
  <c r="C119" i="7"/>
  <c r="E148" i="7"/>
  <c r="E169" i="7"/>
  <c r="D125" i="7"/>
  <c r="C169" i="7"/>
  <c r="E87" i="7"/>
  <c r="C89" i="7"/>
  <c r="C146" i="7"/>
  <c r="E149" i="7"/>
  <c r="C153" i="7"/>
  <c r="D85" i="7"/>
  <c r="C150" i="7"/>
  <c r="C113" i="7"/>
  <c r="C67" i="7"/>
  <c r="E91" i="7"/>
  <c r="C68" i="7"/>
  <c r="D169" i="7"/>
  <c r="C94" i="7"/>
  <c r="D97" i="7"/>
  <c r="C127" i="7"/>
  <c r="D93" i="7"/>
  <c r="E174" i="7"/>
  <c r="C90" i="7"/>
  <c r="D168" i="7"/>
  <c r="C62" i="7"/>
  <c r="D132" i="7"/>
  <c r="E175" i="7"/>
  <c r="D174" i="7"/>
  <c r="C138" i="7"/>
  <c r="D163" i="7"/>
  <c r="D91" i="7"/>
  <c r="D104" i="7"/>
  <c r="D156" i="7"/>
  <c r="D116" i="7"/>
  <c r="E165" i="7"/>
  <c r="C57" i="7"/>
  <c r="C134" i="7"/>
  <c r="D162" i="7"/>
  <c r="D119" i="7"/>
  <c r="C59" i="7"/>
  <c r="E136" i="7"/>
  <c r="E84" i="7"/>
  <c r="D105" i="7"/>
  <c r="C175" i="7"/>
  <c r="D82" i="7"/>
  <c r="C141" i="7"/>
  <c r="D62" i="7"/>
  <c r="D172" i="7"/>
  <c r="D117" i="7"/>
  <c r="C129" i="7"/>
  <c r="D164" i="7"/>
  <c r="C139" i="7"/>
  <c r="D167" i="7"/>
  <c r="E97" i="7"/>
  <c r="C118" i="7"/>
  <c r="E128" i="7"/>
  <c r="D113" i="7"/>
  <c r="D133" i="7"/>
  <c r="C81" i="7"/>
  <c r="E114" i="7"/>
  <c r="E153" i="7"/>
  <c r="D115" i="7"/>
  <c r="C166" i="7"/>
  <c r="D68" i="7"/>
  <c r="C130" i="7"/>
  <c r="E130" i="7"/>
  <c r="C93" i="7"/>
  <c r="C143" i="7"/>
  <c r="C148" i="7"/>
  <c r="C115" i="7"/>
  <c r="Q42" i="7"/>
  <c r="E42" i="7"/>
  <c r="M43" i="7"/>
  <c r="N12" i="12"/>
  <c r="M12" i="12"/>
  <c r="G213" i="7"/>
  <c r="F213" i="7"/>
  <c r="G209" i="7"/>
  <c r="H213" i="7"/>
  <c r="F209" i="7"/>
  <c r="H209" i="7"/>
  <c r="F215" i="7" l="1"/>
  <c r="M34" i="12" s="1"/>
  <c r="H215" i="7"/>
  <c r="O34" i="12" s="1"/>
  <c r="G215" i="7"/>
  <c r="N34" i="12" s="1"/>
</calcChain>
</file>

<file path=xl/sharedStrings.xml><?xml version="1.0" encoding="utf-8"?>
<sst xmlns="http://schemas.openxmlformats.org/spreadsheetml/2006/main" count="14985" uniqueCount="216">
  <si>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</si>
  <si>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</si>
  <si>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</si>
  <si>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</si>
  <si>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</si>
  <si>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</si>
  <si>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</si>
  <si>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</si>
  <si>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</si>
  <si>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</si>
  <si>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</si>
  <si>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</si>
  <si>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</si>
  <si>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</si>
  <si>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</si>
  <si>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</si>
  <si>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</si>
  <si>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</si>
  <si>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</si>
  <si>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</si>
  <si>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</si>
  <si>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</si>
  <si>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</si>
  <si>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</si>
  <si>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</si>
  <si>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</si>
  <si>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</si>
  <si>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</si>
  <si>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</si>
  <si>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</si>
  <si>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</si>
  <si>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</si>
  <si>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</si>
  <si>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</si>
  <si>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</si>
  <si>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</si>
  <si>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</si>
  <si>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</si>
  <si>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</si>
  <si>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</si>
  <si>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</si>
  <si>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</si>
  <si>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</si>
  <si>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</si>
  <si>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</si>
  <si>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</si>
  <si>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</si>
  <si>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</si>
  <si>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</si>
  <si>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</si>
  <si>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</si>
  <si>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</si>
  <si>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</si>
  <si>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</si>
  <si>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</si>
  <si>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</si>
  <si>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</si>
  <si>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</si>
  <si>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</si>
  <si>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</si>
  <si>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</si>
  <si>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</si>
  <si>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</si>
  <si>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</si>
  <si>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http://www.aihw.gov.au/deaths/</t>
  </si>
  <si>
    <t>http://www.aihw.gov.au/australias-health-publications/</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</si>
  <si>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</si>
  <si>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</si>
  <si>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</si>
  <si>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</si>
  <si>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</si>
  <si>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</si>
  <si>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</si>
  <si>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</si>
  <si>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</si>
  <si>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</si>
  <si>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</si>
  <si>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</si>
  <si>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</si>
  <si>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</si>
  <si>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</si>
  <si>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</si>
  <si>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</si>
  <si>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</si>
  <si>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</si>
  <si>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</si>
  <si>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</si>
  <si>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</si>
  <si>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</si>
  <si>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</si>
  <si>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</si>
  <si>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</si>
  <si>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</si>
  <si>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</si>
  <si>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</si>
  <si>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</si>
  <si>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</si>
  <si>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</si>
  <si>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</si>
  <si>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</si>
  <si>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</si>
  <si>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</si>
  <si>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</si>
  <si>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</si>
  <si>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</si>
  <si>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</si>
  <si>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</si>
  <si>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</si>
  <si>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</si>
  <si>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</si>
  <si>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</si>
  <si>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</si>
  <si>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</si>
  <si>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</si>
  <si>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</si>
  <si>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</si>
  <si>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AIHW deaths webpage</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</si>
  <si>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</si>
  <si>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</si>
  <si>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</si>
  <si>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</si>
  <si>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</si>
  <si>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</si>
  <si>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</si>
  <si>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</si>
  <si>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</si>
  <si>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</si>
  <si>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</si>
  <si>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</si>
  <si>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</si>
  <si>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</si>
  <si>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</si>
  <si>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</si>
  <si>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</si>
  <si>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</si>
  <si>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</si>
  <si>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</si>
  <si>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</si>
  <si>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</si>
  <si>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</si>
  <si>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</si>
  <si>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</si>
  <si>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</si>
  <si>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r>
      <t>M:F rate ratio:</t>
    </r>
    <r>
      <rPr>
        <sz val="11"/>
        <color theme="1"/>
        <rFont val="Calibri"/>
        <family val="2"/>
        <scheme val="minor"/>
      </rPr>
      <t xml:space="preserve"> represents the age-standardised rate of death in males divided by the rate of death in females. A ratio of 1 means that males and females have the same rate; a ratio of greater than 1 means that the rate is higher for males as compared to females; a ratio of less than 1 means that the rate is lower for males as compared to females.</t>
    </r>
  </si>
  <si>
    <t>% Total PYLL before age 75</t>
  </si>
  <si>
    <t>The comparability factor is used to adjust 1979-1996 (ICD-9 coded) data to post-1997 (ICD-10) standards (see below for further information).</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</si>
  <si>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</si>
  <si>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</si>
  <si>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</si>
  <si>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</si>
  <si>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</si>
  <si>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</si>
  <si>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</si>
  <si>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</si>
  <si>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</si>
  <si>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</si>
  <si>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</si>
  <si>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</si>
  <si>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</si>
  <si>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</si>
  <si>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</si>
  <si>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</si>
  <si>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</si>
  <si>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</si>
  <si>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</si>
  <si>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</si>
  <si>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</si>
  <si>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</si>
  <si>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</si>
  <si>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</si>
  <si>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</si>
  <si>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</si>
  <si>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</si>
  <si>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</si>
  <si>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</si>
  <si>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</si>
  <si>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</si>
  <si>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</si>
  <si>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</si>
  <si>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age 75 years. For years 1964 onward, PYLL is calculated based on age at death in single years. Prior to 1964, age at death in years is estimated using the midpoint of the 5 year age group. For example, all persons age 0 to 4 are treated as age 2.5 years.</t>
    </r>
  </si>
  <si>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</si>
  <si>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</si>
  <si>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</si>
  <si>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</si>
  <si>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</si>
  <si>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</si>
  <si>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</si>
  <si>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</si>
  <si>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</si>
  <si>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</si>
  <si>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</si>
  <si>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</si>
  <si>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</si>
  <si>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</si>
  <si>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r>
      <t xml:space="preserve">Australian estimated resident population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</si>
  <si>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</si>
  <si>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</si>
  <si>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</si>
  <si>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</si>
  <si>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</si>
  <si>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</si>
  <si>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GRIM_output_3.xls</t>
  </si>
  <si>
    <t>GRIM0913</t>
  </si>
  <si>
    <t>Stroke (ICD-10 I60–I64), 1979–2014</t>
  </si>
  <si>
    <t>Final</t>
  </si>
  <si>
    <t>Final Recast</t>
  </si>
  <si>
    <t>Revised</t>
  </si>
  <si>
    <t>Preliminary</t>
  </si>
  <si>
    <t>year</t>
  </si>
  <si>
    <t>SnapshotId</t>
  </si>
  <si>
    <t>Stroke</t>
  </si>
  <si>
    <t>I60–I64</t>
  </si>
  <si>
    <t>All diseases of the circulatory system</t>
  </si>
  <si>
    <t>I00–I99</t>
  </si>
  <si>
    <t>430–434, 436</t>
  </si>
  <si>
    <t>None.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</si>
</sst>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28">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17" fillId="3" borderId="0" xfId="5" applyFont="1" applyFill="1" applyAlignment="1" applyProtection="1">
      <alignment horizontal="left" indent="1"/>
    </xf>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0" fillId="3" borderId="0" xfId="0" applyFont="1" applyFill="1" applyBorder="1" applyAlignment="1" applyProtection="1">
      <alignment horizontal="right"/>
      <protection locked="0"/>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Stroke (ICD-10 I60–I64), by sex and year, 1979–2014</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Admin!Deaths_male</c:f>
              <c:numCache>
                <c:formatCode>#,##0</c:formatCode>
                <c:ptCount val="36"/>
                <c:pt idx="0">
                  <c:v>4916</c:v>
                </c:pt>
                <c:pt idx="1">
                  <c:v>5109</c:v>
                </c:pt>
                <c:pt idx="2">
                  <c:v>4981</c:v>
                </c:pt>
                <c:pt idx="3">
                  <c:v>5061</c:v>
                </c:pt>
                <c:pt idx="4">
                  <c:v>4520</c:v>
                </c:pt>
                <c:pt idx="5">
                  <c:v>4379</c:v>
                </c:pt>
                <c:pt idx="6">
                  <c:v>4462</c:v>
                </c:pt>
                <c:pt idx="7">
                  <c:v>4297</c:v>
                </c:pt>
                <c:pt idx="8">
                  <c:v>4328</c:v>
                </c:pt>
                <c:pt idx="9">
                  <c:v>4301</c:v>
                </c:pt>
                <c:pt idx="10">
                  <c:v>4306</c:v>
                </c:pt>
                <c:pt idx="11">
                  <c:v>4143</c:v>
                </c:pt>
                <c:pt idx="12">
                  <c:v>4169</c:v>
                </c:pt>
                <c:pt idx="13">
                  <c:v>4215</c:v>
                </c:pt>
                <c:pt idx="14">
                  <c:v>4179</c:v>
                </c:pt>
                <c:pt idx="15">
                  <c:v>4457</c:v>
                </c:pt>
                <c:pt idx="16">
                  <c:v>4348</c:v>
                </c:pt>
                <c:pt idx="17">
                  <c:v>4427</c:v>
                </c:pt>
                <c:pt idx="18">
                  <c:v>3745</c:v>
                </c:pt>
                <c:pt idx="19">
                  <c:v>3688</c:v>
                </c:pt>
                <c:pt idx="20">
                  <c:v>3673</c:v>
                </c:pt>
                <c:pt idx="21">
                  <c:v>3638</c:v>
                </c:pt>
                <c:pt idx="22">
                  <c:v>3530</c:v>
                </c:pt>
                <c:pt idx="23">
                  <c:v>3575</c:v>
                </c:pt>
                <c:pt idx="24">
                  <c:v>3605</c:v>
                </c:pt>
                <c:pt idx="25">
                  <c:v>3510</c:v>
                </c:pt>
                <c:pt idx="26">
                  <c:v>3347</c:v>
                </c:pt>
                <c:pt idx="27">
                  <c:v>3348</c:v>
                </c:pt>
                <c:pt idx="28">
                  <c:v>3469</c:v>
                </c:pt>
                <c:pt idx="29">
                  <c:v>3473</c:v>
                </c:pt>
                <c:pt idx="30">
                  <c:v>3294</c:v>
                </c:pt>
                <c:pt idx="31">
                  <c:v>3246</c:v>
                </c:pt>
                <c:pt idx="32">
                  <c:v>3453</c:v>
                </c:pt>
                <c:pt idx="33">
                  <c:v>3296</c:v>
                </c:pt>
                <c:pt idx="34">
                  <c:v>3158</c:v>
                </c:pt>
                <c:pt idx="35">
                  <c:v>3303</c:v>
                </c:pt>
              </c:numCache>
            </c:numRef>
          </c:yVal>
          <c:smooth val="0"/>
        </c:ser>
        <c:ser>
          <c:idx val="1"/>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Admin!Deaths_female</c:f>
              <c:numCache>
                <c:formatCode>#,##0</c:formatCode>
                <c:ptCount val="36"/>
                <c:pt idx="0">
                  <c:v>6773</c:v>
                </c:pt>
                <c:pt idx="1">
                  <c:v>6957</c:v>
                </c:pt>
                <c:pt idx="2">
                  <c:v>7094</c:v>
                </c:pt>
                <c:pt idx="3">
                  <c:v>7306</c:v>
                </c:pt>
                <c:pt idx="4">
                  <c:v>6518</c:v>
                </c:pt>
                <c:pt idx="5">
                  <c:v>6346</c:v>
                </c:pt>
                <c:pt idx="6">
                  <c:v>6758</c:v>
                </c:pt>
                <c:pt idx="7">
                  <c:v>6385</c:v>
                </c:pt>
                <c:pt idx="8">
                  <c:v>6265</c:v>
                </c:pt>
                <c:pt idx="9">
                  <c:v>6217</c:v>
                </c:pt>
                <c:pt idx="10">
                  <c:v>6295</c:v>
                </c:pt>
                <c:pt idx="11">
                  <c:v>6274</c:v>
                </c:pt>
                <c:pt idx="12">
                  <c:v>6086</c:v>
                </c:pt>
                <c:pt idx="13">
                  <c:v>6131</c:v>
                </c:pt>
                <c:pt idx="14">
                  <c:v>6312</c:v>
                </c:pt>
                <c:pt idx="15">
                  <c:v>6459</c:v>
                </c:pt>
                <c:pt idx="16">
                  <c:v>6455</c:v>
                </c:pt>
                <c:pt idx="17">
                  <c:v>6575</c:v>
                </c:pt>
                <c:pt idx="18">
                  <c:v>5381</c:v>
                </c:pt>
                <c:pt idx="19">
                  <c:v>5391</c:v>
                </c:pt>
                <c:pt idx="20">
                  <c:v>5466</c:v>
                </c:pt>
                <c:pt idx="21">
                  <c:v>5367</c:v>
                </c:pt>
                <c:pt idx="22">
                  <c:v>5194</c:v>
                </c:pt>
                <c:pt idx="23">
                  <c:v>5403</c:v>
                </c:pt>
                <c:pt idx="24">
                  <c:v>5401</c:v>
                </c:pt>
                <c:pt idx="25">
                  <c:v>5236</c:v>
                </c:pt>
                <c:pt idx="26">
                  <c:v>4848</c:v>
                </c:pt>
                <c:pt idx="27">
                  <c:v>5147</c:v>
                </c:pt>
                <c:pt idx="28">
                  <c:v>5162</c:v>
                </c:pt>
                <c:pt idx="29">
                  <c:v>5319</c:v>
                </c:pt>
                <c:pt idx="30">
                  <c:v>4973</c:v>
                </c:pt>
                <c:pt idx="31">
                  <c:v>5052</c:v>
                </c:pt>
                <c:pt idx="32">
                  <c:v>5364</c:v>
                </c:pt>
                <c:pt idx="33">
                  <c:v>5045</c:v>
                </c:pt>
                <c:pt idx="34">
                  <c:v>4945</c:v>
                </c:pt>
                <c:pt idx="35">
                  <c:v>4983</c:v>
                </c:pt>
              </c:numCache>
            </c:numRef>
          </c:yVal>
          <c:smooth val="0"/>
        </c:ser>
        <c:dLbls>
          <c:showLegendKey val="0"/>
          <c:showVal val="0"/>
          <c:showCatName val="0"/>
          <c:showSerName val="0"/>
          <c:showPercent val="0"/>
          <c:showBubbleSize val="0"/>
        </c:dLbls>
        <c:axId val="55758848"/>
        <c:axId val="55760768"/>
      </c:scatterChart>
      <c:valAx>
        <c:axId val="55758848"/>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55760768"/>
        <c:crosses val="autoZero"/>
        <c:crossBetween val="midCat"/>
        <c:minorUnit val="10"/>
      </c:valAx>
      <c:valAx>
        <c:axId val="55760768"/>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55758848"/>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Stroke (ICD-10 I60–I64), by sex and year, 1979–2014</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Admin!ASR_male</c:f>
              <c:numCache>
                <c:formatCode>0.0</c:formatCode>
                <c:ptCount val="36"/>
                <c:pt idx="0">
                  <c:v>129.75371000000001</c:v>
                </c:pt>
                <c:pt idx="1">
                  <c:v>130.09392</c:v>
                </c:pt>
                <c:pt idx="2">
                  <c:v>127.26786</c:v>
                </c:pt>
                <c:pt idx="3">
                  <c:v>124.82992</c:v>
                </c:pt>
                <c:pt idx="4">
                  <c:v>107.81168</c:v>
                </c:pt>
                <c:pt idx="5">
                  <c:v>100.92907</c:v>
                </c:pt>
                <c:pt idx="6">
                  <c:v>100.44917</c:v>
                </c:pt>
                <c:pt idx="7">
                  <c:v>92.435744</c:v>
                </c:pt>
                <c:pt idx="8">
                  <c:v>91.682919999999996</c:v>
                </c:pt>
                <c:pt idx="9">
                  <c:v>88.482016000000002</c:v>
                </c:pt>
                <c:pt idx="10">
                  <c:v>85.378001999999995</c:v>
                </c:pt>
                <c:pt idx="11">
                  <c:v>79.555403999999996</c:v>
                </c:pt>
                <c:pt idx="12">
                  <c:v>77.713357000000002</c:v>
                </c:pt>
                <c:pt idx="13">
                  <c:v>76.010222999999996</c:v>
                </c:pt>
                <c:pt idx="14">
                  <c:v>73.656806000000003</c:v>
                </c:pt>
                <c:pt idx="15">
                  <c:v>76.873761999999999</c:v>
                </c:pt>
                <c:pt idx="16">
                  <c:v>71.934939999999997</c:v>
                </c:pt>
                <c:pt idx="17">
                  <c:v>71.050928999999996</c:v>
                </c:pt>
                <c:pt idx="18">
                  <c:v>57.276201999999998</c:v>
                </c:pt>
                <c:pt idx="19">
                  <c:v>54.823399999999999</c:v>
                </c:pt>
                <c:pt idx="20">
                  <c:v>52.854747000000003</c:v>
                </c:pt>
                <c:pt idx="21">
                  <c:v>50.495812999999998</c:v>
                </c:pt>
                <c:pt idx="22">
                  <c:v>46.943474000000002</c:v>
                </c:pt>
                <c:pt idx="23">
                  <c:v>45.917274999999997</c:v>
                </c:pt>
                <c:pt idx="24">
                  <c:v>44.964329999999997</c:v>
                </c:pt>
                <c:pt idx="25">
                  <c:v>42.733198999999999</c:v>
                </c:pt>
                <c:pt idx="26">
                  <c:v>38.975903000000002</c:v>
                </c:pt>
                <c:pt idx="27">
                  <c:v>37.508758999999998</c:v>
                </c:pt>
                <c:pt idx="28">
                  <c:v>37.356797</c:v>
                </c:pt>
                <c:pt idx="29">
                  <c:v>36.166617000000002</c:v>
                </c:pt>
                <c:pt idx="30">
                  <c:v>33.055205999999998</c:v>
                </c:pt>
                <c:pt idx="31">
                  <c:v>31.324314999999999</c:v>
                </c:pt>
                <c:pt idx="32">
                  <c:v>32.242716000000001</c:v>
                </c:pt>
                <c:pt idx="33">
                  <c:v>29.587613999999999</c:v>
                </c:pt>
                <c:pt idx="34">
                  <c:v>27.304317000000001</c:v>
                </c:pt>
                <c:pt idx="35">
                  <c:v>27.590803000000001</c:v>
                </c:pt>
              </c:numCache>
            </c:numRef>
          </c:yVal>
          <c:smooth val="0"/>
        </c:ser>
        <c:ser>
          <c:idx val="3"/>
          <c:order val="1"/>
          <c:tx>
            <c:v>Females</c:v>
          </c:tx>
          <c:spPr>
            <a:ln>
              <a:solidFill>
                <a:srgbClr val="FF9326"/>
              </a:solidFill>
            </a:ln>
          </c:spPr>
          <c:marker>
            <c:symbol val="none"/>
          </c:marker>
          <c:xVal>
            <c:numRef>
              <c:f>Admin!Years</c:f>
              <c:numCache>
                <c:formatCode>General</c:formatCode>
                <c:ptCount val="36"/>
                <c:pt idx="0">
                  <c:v>1979</c:v>
                </c:pt>
                <c:pt idx="1">
                  <c:v>1980</c:v>
                </c:pt>
                <c:pt idx="2">
                  <c:v>1981</c:v>
                </c:pt>
                <c:pt idx="3">
                  <c:v>1982</c:v>
                </c:pt>
                <c:pt idx="4">
                  <c:v>1983</c:v>
                </c:pt>
                <c:pt idx="5">
                  <c:v>1984</c:v>
                </c:pt>
                <c:pt idx="6">
                  <c:v>1985</c:v>
                </c:pt>
                <c:pt idx="7">
                  <c:v>1986</c:v>
                </c:pt>
                <c:pt idx="8">
                  <c:v>1987</c:v>
                </c:pt>
                <c:pt idx="9">
                  <c:v>1988</c:v>
                </c:pt>
                <c:pt idx="10">
                  <c:v>1989</c:v>
                </c:pt>
                <c:pt idx="11">
                  <c:v>1990</c:v>
                </c:pt>
                <c:pt idx="12">
                  <c:v>1991</c:v>
                </c:pt>
                <c:pt idx="13">
                  <c:v>1992</c:v>
                </c:pt>
                <c:pt idx="14">
                  <c:v>1993</c:v>
                </c:pt>
                <c:pt idx="15">
                  <c:v>1994</c:v>
                </c:pt>
                <c:pt idx="16">
                  <c:v>1995</c:v>
                </c:pt>
                <c:pt idx="17">
                  <c:v>1996</c:v>
                </c:pt>
                <c:pt idx="18">
                  <c:v>1997</c:v>
                </c:pt>
                <c:pt idx="19">
                  <c:v>1998</c:v>
                </c:pt>
                <c:pt idx="20">
                  <c:v>1999</c:v>
                </c:pt>
                <c:pt idx="21">
                  <c:v>2000</c:v>
                </c:pt>
                <c:pt idx="22">
                  <c:v>2001</c:v>
                </c:pt>
                <c:pt idx="23">
                  <c:v>2002</c:v>
                </c:pt>
                <c:pt idx="24">
                  <c:v>2003</c:v>
                </c:pt>
                <c:pt idx="25">
                  <c:v>2004</c:v>
                </c:pt>
                <c:pt idx="26">
                  <c:v>2005</c:v>
                </c:pt>
                <c:pt idx="27">
                  <c:v>2006</c:v>
                </c:pt>
                <c:pt idx="28">
                  <c:v>2007</c:v>
                </c:pt>
                <c:pt idx="29">
                  <c:v>2008</c:v>
                </c:pt>
                <c:pt idx="30">
                  <c:v>2009</c:v>
                </c:pt>
                <c:pt idx="31">
                  <c:v>2010</c:v>
                </c:pt>
                <c:pt idx="32">
                  <c:v>2011</c:v>
                </c:pt>
                <c:pt idx="33">
                  <c:v>2012</c:v>
                </c:pt>
                <c:pt idx="34">
                  <c:v>2013</c:v>
                </c:pt>
                <c:pt idx="35">
                  <c:v>2014</c:v>
                </c:pt>
              </c:numCache>
            </c:numRef>
          </c:xVal>
          <c:yVal>
            <c:numRef>
              <c:f>Admin!ASR_female</c:f>
              <c:numCache>
                <c:formatCode>0.0</c:formatCode>
                <c:ptCount val="36"/>
                <c:pt idx="0">
                  <c:v>119.24235</c:v>
                </c:pt>
                <c:pt idx="1">
                  <c:v>119.06634</c:v>
                </c:pt>
                <c:pt idx="2">
                  <c:v>117.41094</c:v>
                </c:pt>
                <c:pt idx="3">
                  <c:v>117.14731999999999</c:v>
                </c:pt>
                <c:pt idx="4">
                  <c:v>101.2268</c:v>
                </c:pt>
                <c:pt idx="5">
                  <c:v>95.439413999999999</c:v>
                </c:pt>
                <c:pt idx="6">
                  <c:v>97.703535000000002</c:v>
                </c:pt>
                <c:pt idx="7">
                  <c:v>88.502315999999993</c:v>
                </c:pt>
                <c:pt idx="8">
                  <c:v>84.662988999999996</c:v>
                </c:pt>
                <c:pt idx="9">
                  <c:v>81.548756999999995</c:v>
                </c:pt>
                <c:pt idx="10">
                  <c:v>80.256234000000006</c:v>
                </c:pt>
                <c:pt idx="11">
                  <c:v>77.993561</c:v>
                </c:pt>
                <c:pt idx="12">
                  <c:v>73.200433000000004</c:v>
                </c:pt>
                <c:pt idx="13">
                  <c:v>71.194488000000007</c:v>
                </c:pt>
                <c:pt idx="14">
                  <c:v>70.610951</c:v>
                </c:pt>
                <c:pt idx="15">
                  <c:v>69.747144000000006</c:v>
                </c:pt>
                <c:pt idx="16">
                  <c:v>67.270272000000006</c:v>
                </c:pt>
                <c:pt idx="17">
                  <c:v>66.160691999999997</c:v>
                </c:pt>
                <c:pt idx="18">
                  <c:v>52.154922999999997</c:v>
                </c:pt>
                <c:pt idx="19">
                  <c:v>50.579690999999997</c:v>
                </c:pt>
                <c:pt idx="20">
                  <c:v>49.378269000000003</c:v>
                </c:pt>
                <c:pt idx="21">
                  <c:v>46.560760000000002</c:v>
                </c:pt>
                <c:pt idx="22">
                  <c:v>43.333281999999997</c:v>
                </c:pt>
                <c:pt idx="23">
                  <c:v>43.645203000000002</c:v>
                </c:pt>
                <c:pt idx="24">
                  <c:v>42.566684000000002</c:v>
                </c:pt>
                <c:pt idx="25">
                  <c:v>40.300415999999998</c:v>
                </c:pt>
                <c:pt idx="26">
                  <c:v>36.218263999999998</c:v>
                </c:pt>
                <c:pt idx="27">
                  <c:v>37.407504000000003</c:v>
                </c:pt>
                <c:pt idx="28">
                  <c:v>36.060746000000002</c:v>
                </c:pt>
                <c:pt idx="29">
                  <c:v>35.967404999999999</c:v>
                </c:pt>
                <c:pt idx="30">
                  <c:v>32.606107000000002</c:v>
                </c:pt>
                <c:pt idx="31">
                  <c:v>32.106076000000002</c:v>
                </c:pt>
                <c:pt idx="32">
                  <c:v>32.952604999999998</c:v>
                </c:pt>
                <c:pt idx="33">
                  <c:v>30.448391999999998</c:v>
                </c:pt>
                <c:pt idx="34">
                  <c:v>28.925214</c:v>
                </c:pt>
                <c:pt idx="35">
                  <c:v>28.383278000000001</c:v>
                </c:pt>
              </c:numCache>
            </c:numRef>
          </c:yVal>
          <c:smooth val="0"/>
        </c:ser>
        <c:dLbls>
          <c:showLegendKey val="0"/>
          <c:showVal val="0"/>
          <c:showCatName val="0"/>
          <c:showSerName val="0"/>
          <c:showPercent val="0"/>
          <c:showBubbleSize val="0"/>
        </c:dLbls>
        <c:axId val="66593920"/>
        <c:axId val="66595840"/>
      </c:scatterChart>
      <c:valAx>
        <c:axId val="66593920"/>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66595840"/>
        <c:crosses val="autoZero"/>
        <c:crossBetween val="midCat"/>
        <c:minorUnit val="10"/>
      </c:valAx>
      <c:valAx>
        <c:axId val="66595840"/>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66593920"/>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Stroke (ICD-10 I60–I64), by sex, 2014</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0.1269969</c:v>
                </c:pt>
                <c:pt idx="1">
                  <c:v>0</c:v>
                </c:pt>
                <c:pt idx="2">
                  <c:v>0.13856289999999999</c:v>
                </c:pt>
                <c:pt idx="3">
                  <c:v>0.13176650000000001</c:v>
                </c:pt>
                <c:pt idx="4">
                  <c:v>0.1182009</c:v>
                </c:pt>
                <c:pt idx="5">
                  <c:v>0.2282613</c:v>
                </c:pt>
                <c:pt idx="6">
                  <c:v>0.3509679</c:v>
                </c:pt>
                <c:pt idx="7">
                  <c:v>2.1922188999999999</c:v>
                </c:pt>
                <c:pt idx="8">
                  <c:v>2.4301986000000002</c:v>
                </c:pt>
                <c:pt idx="9">
                  <c:v>6.4241400999999998</c:v>
                </c:pt>
                <c:pt idx="10">
                  <c:v>7.4108263000000001</c:v>
                </c:pt>
                <c:pt idx="11">
                  <c:v>13.390027</c:v>
                </c:pt>
                <c:pt idx="12">
                  <c:v>19.760655</c:v>
                </c:pt>
                <c:pt idx="13">
                  <c:v>32.687057000000003</c:v>
                </c:pt>
                <c:pt idx="14">
                  <c:v>66.098963999999995</c:v>
                </c:pt>
                <c:pt idx="15">
                  <c:v>153.70003</c:v>
                </c:pt>
                <c:pt idx="16">
                  <c:v>337.86014999999998</c:v>
                </c:pt>
                <c:pt idx="17">
                  <c:v>841.82596999999998</c:v>
                </c:pt>
              </c:numCache>
            </c:numRef>
          </c:val>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0.13829440000000001</c:v>
                </c:pt>
                <c:pt idx="2">
                  <c:v>0.14584420000000001</c:v>
                </c:pt>
                <c:pt idx="3">
                  <c:v>0.41909920000000001</c:v>
                </c:pt>
                <c:pt idx="4">
                  <c:v>0</c:v>
                </c:pt>
                <c:pt idx="5">
                  <c:v>0</c:v>
                </c:pt>
                <c:pt idx="6">
                  <c:v>0.70610079999999997</c:v>
                </c:pt>
                <c:pt idx="7">
                  <c:v>1.1509555</c:v>
                </c:pt>
                <c:pt idx="8">
                  <c:v>2.4985246999999999</c:v>
                </c:pt>
                <c:pt idx="9">
                  <c:v>5.3941866000000003</c:v>
                </c:pt>
                <c:pt idx="10">
                  <c:v>7.8639884999999996</c:v>
                </c:pt>
                <c:pt idx="11">
                  <c:v>10.79942</c:v>
                </c:pt>
                <c:pt idx="12">
                  <c:v>13.744459000000001</c:v>
                </c:pt>
                <c:pt idx="13">
                  <c:v>26.580192</c:v>
                </c:pt>
                <c:pt idx="14">
                  <c:v>49.785181999999999</c:v>
                </c:pt>
                <c:pt idx="15">
                  <c:v>130.90263999999999</c:v>
                </c:pt>
                <c:pt idx="16">
                  <c:v>309.52287000000001</c:v>
                </c:pt>
                <c:pt idx="17">
                  <c:v>1069.9733000000001</c:v>
                </c:pt>
              </c:numCache>
            </c:numRef>
          </c:val>
        </c:ser>
        <c:dLbls>
          <c:showLegendKey val="0"/>
          <c:showVal val="0"/>
          <c:showCatName val="0"/>
          <c:showSerName val="0"/>
          <c:showPercent val="0"/>
          <c:showBubbleSize val="0"/>
        </c:dLbls>
        <c:gapWidth val="150"/>
        <c:axId val="56177024"/>
        <c:axId val="56178944"/>
      </c:barChart>
      <c:catAx>
        <c:axId val="56177024"/>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56178944"/>
        <c:crosses val="autoZero"/>
        <c:auto val="1"/>
        <c:lblAlgn val="ctr"/>
        <c:lblOffset val="100"/>
        <c:noMultiLvlLbl val="0"/>
      </c:catAx>
      <c:valAx>
        <c:axId val="5617894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56177024"/>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Stroke (ICD-10 I60–I64), by sex and age group, 2014</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-1</c:v>
                </c:pt>
                <c:pt idx="1">
                  <c:v>0</c:v>
                </c:pt>
                <c:pt idx="2">
                  <c:v>-1</c:v>
                </c:pt>
                <c:pt idx="3">
                  <c:v>-1</c:v>
                </c:pt>
                <c:pt idx="4">
                  <c:v>-1</c:v>
                </c:pt>
                <c:pt idx="5">
                  <c:v>-2</c:v>
                </c:pt>
                <c:pt idx="6">
                  <c:v>-3</c:v>
                </c:pt>
                <c:pt idx="7">
                  <c:v>-17</c:v>
                </c:pt>
                <c:pt idx="8">
                  <c:v>-20</c:v>
                </c:pt>
                <c:pt idx="9">
                  <c:v>-49</c:v>
                </c:pt>
                <c:pt idx="10">
                  <c:v>-57</c:v>
                </c:pt>
                <c:pt idx="11">
                  <c:v>-94</c:v>
                </c:pt>
                <c:pt idx="12">
                  <c:v>-123</c:v>
                </c:pt>
                <c:pt idx="13">
                  <c:v>-181</c:v>
                </c:pt>
                <c:pt idx="14">
                  <c:v>-265</c:v>
                </c:pt>
                <c:pt idx="15">
                  <c:v>-445</c:v>
                </c:pt>
                <c:pt idx="16">
                  <c:v>-665</c:v>
                </c:pt>
                <c:pt idx="17">
                  <c:v>-1377</c:v>
                </c:pt>
              </c:numCache>
            </c:numRef>
          </c:val>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1</c:v>
                </c:pt>
                <c:pt idx="2">
                  <c:v>1</c:v>
                </c:pt>
                <c:pt idx="3">
                  <c:v>3</c:v>
                </c:pt>
                <c:pt idx="4">
                  <c:v>0</c:v>
                </c:pt>
                <c:pt idx="5">
                  <c:v>0</c:v>
                </c:pt>
                <c:pt idx="6">
                  <c:v>6</c:v>
                </c:pt>
                <c:pt idx="7">
                  <c:v>9</c:v>
                </c:pt>
                <c:pt idx="8">
                  <c:v>21</c:v>
                </c:pt>
                <c:pt idx="9">
                  <c:v>42</c:v>
                </c:pt>
                <c:pt idx="10">
                  <c:v>62</c:v>
                </c:pt>
                <c:pt idx="11">
                  <c:v>78</c:v>
                </c:pt>
                <c:pt idx="12">
                  <c:v>88</c:v>
                </c:pt>
                <c:pt idx="13">
                  <c:v>150</c:v>
                </c:pt>
                <c:pt idx="14">
                  <c:v>208</c:v>
                </c:pt>
                <c:pt idx="15">
                  <c:v>422</c:v>
                </c:pt>
                <c:pt idx="16">
                  <c:v>783</c:v>
                </c:pt>
                <c:pt idx="17">
                  <c:v>3109</c:v>
                </c:pt>
              </c:numCache>
            </c:numRef>
          </c:val>
        </c:ser>
        <c:dLbls>
          <c:showLegendKey val="0"/>
          <c:showVal val="0"/>
          <c:showCatName val="0"/>
          <c:showSerName val="0"/>
          <c:showPercent val="0"/>
          <c:showBubbleSize val="0"/>
        </c:dLbls>
        <c:gapWidth val="0"/>
        <c:overlap val="100"/>
        <c:axId val="56315264"/>
        <c:axId val="56317440"/>
      </c:barChart>
      <c:catAx>
        <c:axId val="56315264"/>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56317440"/>
        <c:crosses val="autoZero"/>
        <c:auto val="0"/>
        <c:lblAlgn val="ctr"/>
        <c:lblOffset val="100"/>
        <c:tickLblSkip val="1"/>
        <c:noMultiLvlLbl val="0"/>
      </c:catAx>
      <c:valAx>
        <c:axId val="56317440"/>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56315264"/>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9"/>
      <c r="B7" s="210" t="str">
        <f>"Welcome to the GRIM books " &amp;Admin!$D$8</f>
        <v>Welcome to the GRIM books 2014</v>
      </c>
    </row>
    <row r="8" spans="1:3" ht="26.25">
      <c r="A8" s="208"/>
      <c r="B8" s="211" t="s">
        <v>46</v>
      </c>
    </row>
    <row r="9" spans="1:3" ht="23.25">
      <c r="A9" s="207"/>
      <c r="B9" s="217" t="str">
        <f>Admin!$B$1</f>
        <v>Stroke (ICD-10 I60–I64), 1979–2014</v>
      </c>
    </row>
    <row r="12" spans="1:3" ht="18.75">
      <c r="B12" s="216" t="s">
        <v>34</v>
      </c>
    </row>
    <row r="13" spans="1:3">
      <c r="B13" s="213"/>
      <c r="C13" s="215" t="s">
        <v>35</v>
      </c>
    </row>
    <row r="14" spans="1:3">
      <c r="B14" s="213"/>
      <c r="C14" s="215" t="s">
        <v>36</v>
      </c>
    </row>
    <row r="15" spans="1:3">
      <c r="B15" s="213"/>
      <c r="C15" s="215" t="s">
        <v>134</v>
      </c>
    </row>
    <row r="16" spans="1:3">
      <c r="B16" s="213"/>
      <c r="C16" s="215" t="s">
        <v>30</v>
      </c>
    </row>
    <row r="17" spans="2:6">
      <c r="B17" s="213"/>
      <c r="C17" s="215" t="s">
        <v>26</v>
      </c>
    </row>
    <row r="18" spans="2:6">
      <c r="B18" s="213"/>
      <c r="C18" s="215" t="s">
        <v>37</v>
      </c>
    </row>
    <row r="19" spans="2:6">
      <c r="B19" s="213"/>
      <c r="C19" s="215" t="s">
        <v>191</v>
      </c>
    </row>
    <row r="20" spans="2:6">
      <c r="B20" s="212"/>
      <c r="C20" s="212"/>
    </row>
    <row r="21" spans="2:6">
      <c r="B21" s="212"/>
      <c r="C21" s="212"/>
    </row>
    <row r="22" spans="2:6">
      <c r="B22" s="212"/>
      <c r="C22" s="212"/>
    </row>
    <row r="23" spans="2:6" ht="18.75">
      <c r="B23" s="214" t="s">
        <v>164</v>
      </c>
      <c r="F23" s="273" t="s">
        <v>163</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58"/>
  <sheetViews>
    <sheetView workbookViewId="0"/>
  </sheetViews>
  <sheetFormatPr defaultRowHeight="15"/>
  <cols>
    <col min="2" max="2" width="10.85546875" bestFit="1" customWidth="1"/>
  </cols>
  <sheetData>
    <row r="1" spans="1:2">
      <c r="A1" s="283" t="s">
        <v>200</v>
      </c>
    </row>
    <row r="2" spans="1:2">
      <c r="A2" s="282" t="s">
        <v>208</v>
      </c>
      <c r="B2" s="282" t="s">
        <v>209</v>
      </c>
    </row>
    <row r="3" spans="1:2">
      <c r="A3" s="282">
        <v>1964</v>
      </c>
      <c r="B3" s="282">
        <v>104</v>
      </c>
    </row>
    <row r="4" spans="1:2">
      <c r="A4" s="282">
        <v>1965</v>
      </c>
      <c r="B4" s="282">
        <v>103</v>
      </c>
    </row>
    <row r="5" spans="1:2">
      <c r="A5" s="282">
        <v>1966</v>
      </c>
      <c r="B5" s="282">
        <v>106</v>
      </c>
    </row>
    <row r="6" spans="1:2">
      <c r="A6" s="282">
        <v>1967</v>
      </c>
      <c r="B6" s="282">
        <v>107</v>
      </c>
    </row>
    <row r="7" spans="1:2">
      <c r="A7" s="282">
        <v>1968</v>
      </c>
      <c r="B7" s="282">
        <v>108</v>
      </c>
    </row>
    <row r="8" spans="1:2">
      <c r="A8" s="282">
        <v>1969</v>
      </c>
      <c r="B8" s="282">
        <v>109</v>
      </c>
    </row>
    <row r="9" spans="1:2">
      <c r="A9" s="282">
        <v>1970</v>
      </c>
      <c r="B9" s="282">
        <v>110</v>
      </c>
    </row>
    <row r="10" spans="1:2">
      <c r="A10" s="282">
        <v>1971</v>
      </c>
      <c r="B10" s="282">
        <v>111</v>
      </c>
    </row>
    <row r="11" spans="1:2">
      <c r="A11" s="282">
        <v>1972</v>
      </c>
      <c r="B11" s="282">
        <v>112</v>
      </c>
    </row>
    <row r="12" spans="1:2">
      <c r="A12" s="282">
        <v>1973</v>
      </c>
      <c r="B12" s="282">
        <v>113</v>
      </c>
    </row>
    <row r="13" spans="1:2">
      <c r="A13" s="282">
        <v>1974</v>
      </c>
      <c r="B13" s="282">
        <v>114</v>
      </c>
    </row>
    <row r="14" spans="1:2">
      <c r="A14" s="282">
        <v>1975</v>
      </c>
      <c r="B14" s="282">
        <v>115</v>
      </c>
    </row>
    <row r="15" spans="1:2">
      <c r="A15" s="282">
        <v>1976</v>
      </c>
      <c r="B15" s="282">
        <v>116</v>
      </c>
    </row>
    <row r="16" spans="1:2">
      <c r="A16" s="282">
        <v>1977</v>
      </c>
      <c r="B16" s="282">
        <v>117</v>
      </c>
    </row>
    <row r="17" spans="1:2">
      <c r="A17" s="282">
        <v>1978</v>
      </c>
      <c r="B17" s="282">
        <v>118</v>
      </c>
    </row>
    <row r="18" spans="1:2">
      <c r="A18" s="282">
        <v>1979</v>
      </c>
      <c r="B18" s="282">
        <v>119</v>
      </c>
    </row>
    <row r="19" spans="1:2">
      <c r="A19" s="282">
        <v>1980</v>
      </c>
      <c r="B19" s="282">
        <v>120</v>
      </c>
    </row>
    <row r="20" spans="1:2">
      <c r="A20" s="282">
        <v>1981</v>
      </c>
      <c r="B20" s="282">
        <v>121</v>
      </c>
    </row>
    <row r="21" spans="1:2">
      <c r="A21" s="282">
        <v>1982</v>
      </c>
      <c r="B21" s="282">
        <v>122</v>
      </c>
    </row>
    <row r="22" spans="1:2">
      <c r="A22" s="282">
        <v>1983</v>
      </c>
      <c r="B22" s="282">
        <v>123</v>
      </c>
    </row>
    <row r="23" spans="1:2">
      <c r="A23" s="282">
        <v>1984</v>
      </c>
      <c r="B23" s="282">
        <v>124</v>
      </c>
    </row>
    <row r="24" spans="1:2">
      <c r="A24" s="282">
        <v>1985</v>
      </c>
      <c r="B24" s="282">
        <v>125</v>
      </c>
    </row>
    <row r="25" spans="1:2">
      <c r="A25" s="282">
        <v>1986</v>
      </c>
      <c r="B25" s="282">
        <v>126</v>
      </c>
    </row>
    <row r="26" spans="1:2">
      <c r="A26" s="282">
        <v>1987</v>
      </c>
      <c r="B26" s="282">
        <v>127</v>
      </c>
    </row>
    <row r="27" spans="1:2">
      <c r="A27" s="282">
        <v>1988</v>
      </c>
      <c r="B27" s="282">
        <v>128</v>
      </c>
    </row>
    <row r="28" spans="1:2">
      <c r="A28" s="282">
        <v>1989</v>
      </c>
      <c r="B28" s="282">
        <v>129</v>
      </c>
    </row>
    <row r="29" spans="1:2">
      <c r="A29" s="282">
        <v>1990</v>
      </c>
      <c r="B29" s="282">
        <v>130</v>
      </c>
    </row>
    <row r="30" spans="1:2">
      <c r="A30" s="282">
        <v>1991</v>
      </c>
      <c r="B30" s="282">
        <v>131</v>
      </c>
    </row>
    <row r="31" spans="1:2">
      <c r="A31" s="282">
        <v>1992</v>
      </c>
      <c r="B31" s="282">
        <v>132</v>
      </c>
    </row>
    <row r="32" spans="1:2">
      <c r="A32" s="282">
        <v>1993</v>
      </c>
      <c r="B32" s="282">
        <v>133</v>
      </c>
    </row>
    <row r="33" spans="1:2">
      <c r="A33" s="282">
        <v>1994</v>
      </c>
      <c r="B33" s="282">
        <v>134</v>
      </c>
    </row>
    <row r="34" spans="1:2">
      <c r="A34" s="282">
        <v>1995</v>
      </c>
      <c r="B34" s="282">
        <v>135</v>
      </c>
    </row>
    <row r="35" spans="1:2">
      <c r="A35" s="282">
        <v>1996</v>
      </c>
      <c r="B35" s="282">
        <v>136</v>
      </c>
    </row>
    <row r="36" spans="1:2">
      <c r="A36" s="282">
        <v>1997</v>
      </c>
      <c r="B36" s="282">
        <v>137</v>
      </c>
    </row>
    <row r="37" spans="1:2">
      <c r="A37" s="282">
        <v>1998</v>
      </c>
      <c r="B37" s="282">
        <v>138</v>
      </c>
    </row>
    <row r="38" spans="1:2">
      <c r="A38" s="282">
        <v>1999</v>
      </c>
      <c r="B38" s="282">
        <v>139</v>
      </c>
    </row>
    <row r="39" spans="1:2">
      <c r="A39" s="282">
        <v>2000</v>
      </c>
      <c r="B39" s="282">
        <v>140</v>
      </c>
    </row>
    <row r="40" spans="1:2">
      <c r="A40" s="282">
        <v>2001</v>
      </c>
      <c r="B40" s="282">
        <v>3863</v>
      </c>
    </row>
    <row r="41" spans="1:2">
      <c r="A41" s="282">
        <v>2002</v>
      </c>
      <c r="B41" s="282">
        <v>142</v>
      </c>
    </row>
    <row r="42" spans="1:2">
      <c r="A42" s="282">
        <v>2003</v>
      </c>
      <c r="B42" s="282">
        <v>143</v>
      </c>
    </row>
    <row r="43" spans="1:2">
      <c r="A43" s="282">
        <v>2004</v>
      </c>
      <c r="B43" s="282">
        <v>144</v>
      </c>
    </row>
    <row r="44" spans="1:2">
      <c r="A44" s="282">
        <v>2005</v>
      </c>
      <c r="B44" s="282">
        <v>145</v>
      </c>
    </row>
    <row r="45" spans="1:2">
      <c r="A45" s="282">
        <v>2006</v>
      </c>
      <c r="B45" s="282">
        <v>151</v>
      </c>
    </row>
    <row r="46" spans="1:2">
      <c r="A46" s="282">
        <v>2007</v>
      </c>
      <c r="B46" s="282">
        <v>152</v>
      </c>
    </row>
    <row r="47" spans="1:2">
      <c r="A47" s="282">
        <v>2008</v>
      </c>
      <c r="B47" s="282">
        <v>153</v>
      </c>
    </row>
    <row r="48" spans="1:2">
      <c r="A48" s="282">
        <v>2009</v>
      </c>
      <c r="B48" s="282">
        <v>2971</v>
      </c>
    </row>
    <row r="49" spans="1:2">
      <c r="A49" s="282">
        <v>2010</v>
      </c>
      <c r="B49" s="282">
        <v>2404</v>
      </c>
    </row>
    <row r="50" spans="1:2">
      <c r="A50" s="282">
        <v>2011</v>
      </c>
      <c r="B50" s="282">
        <v>5618</v>
      </c>
    </row>
    <row r="51" spans="1:2">
      <c r="A51" s="282">
        <v>2012</v>
      </c>
      <c r="B51" s="282">
        <v>7958</v>
      </c>
    </row>
    <row r="52" spans="1:2">
      <c r="A52" s="282">
        <v>2013</v>
      </c>
      <c r="B52" s="282">
        <v>7955</v>
      </c>
    </row>
    <row r="53" spans="1:2">
      <c r="A53" s="282">
        <v>2014</v>
      </c>
      <c r="B53" s="282">
        <v>7952</v>
      </c>
    </row>
    <row r="54" spans="1:2">
      <c r="A54" s="282">
        <v>0</v>
      </c>
      <c r="B54" s="282">
        <v>0</v>
      </c>
    </row>
    <row r="55" spans="1:2">
      <c r="A55" s="282">
        <v>0</v>
      </c>
      <c r="B55" s="282">
        <v>0</v>
      </c>
    </row>
    <row r="56" spans="1:2">
      <c r="A56" s="282">
        <v>0</v>
      </c>
      <c r="B56" s="282">
        <v>0</v>
      </c>
    </row>
    <row r="57" spans="1:2">
      <c r="A57" s="282">
        <v>0</v>
      </c>
      <c r="B57" s="282">
        <v>0</v>
      </c>
    </row>
    <row r="58" spans="1:2">
      <c r="A58" s="282">
        <v>0</v>
      </c>
      <c r="B58" s="282">
        <v>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C64"/>
  <sheetViews>
    <sheetView zoomScaleNormal="100" workbookViewId="0">
      <pane ySplit="2" topLeftCell="A3" activePane="bottomLeft" state="frozen"/>
      <selection pane="bottomLeft"/>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7"/>
      <c r="B1" s="77" t="str">
        <f>Admin!$B$1</f>
        <v>Stroke (ICD-10 I60–I64), 1979–2014</v>
      </c>
    </row>
    <row r="2" spans="1:3" s="6" customFormat="1" ht="23.25">
      <c r="A2" s="219"/>
      <c r="B2" s="7" t="s">
        <v>39</v>
      </c>
    </row>
    <row r="4" spans="1:3" ht="21">
      <c r="A4" s="206"/>
      <c r="B4" s="30" t="s">
        <v>38</v>
      </c>
    </row>
    <row r="5" spans="1:3" ht="15.75">
      <c r="A5" s="205"/>
      <c r="B5" s="220" t="s">
        <v>29</v>
      </c>
    </row>
    <row r="6" spans="1:3" ht="30" customHeight="1">
      <c r="A6" s="205"/>
      <c r="B6" s="286" t="str">
        <f>Admin!$G$7</f>
        <v>Australian Institute of Health and Welfare (AIHW) 2017. GRIM (General Record of Incidence of Mortality) books 2014: Stroke. Canberra: AIHW.</v>
      </c>
      <c r="C6" s="286"/>
    </row>
    <row r="7" spans="1:3" ht="15.75">
      <c r="A7" s="205"/>
      <c r="B7" s="220" t="s">
        <v>40</v>
      </c>
      <c r="C7" s="202"/>
    </row>
    <row r="8" spans="1:3" ht="120" customHeight="1">
      <c r="A8" s="205"/>
      <c r="B8" s="286" t="s">
        <v>199</v>
      </c>
      <c r="C8" s="286"/>
    </row>
    <row r="9" spans="1:3" ht="15.75">
      <c r="A9" s="205"/>
      <c r="B9" s="202" t="s">
        <v>190</v>
      </c>
      <c r="C9" s="201"/>
    </row>
    <row r="10" spans="1:3" ht="15.75">
      <c r="A10" s="205"/>
      <c r="B10" s="202" t="s">
        <v>136</v>
      </c>
      <c r="C10" s="202"/>
    </row>
    <row r="11" spans="1:3" ht="30" customHeight="1">
      <c r="A11" s="205"/>
      <c r="B11" s="286" t="str">
        <f>"4. Deaths registered in "&amp;Admin!$G$3 &amp;" and earlier are based on the final version of cause of death data; deaths registered in " &amp;Admin!$G$4 &amp;" and " &amp;Admin!$G$5 &amp;" are based on the revised and preliminary versions, respectively and are subject to further revision by the ABS."</f>
        <v>4. Deaths registered in 2012 and earlier are based on the final version of cause of death data; deaths registered in 2013 and 2014 are based on the revised and preliminary versions, respectively and are subject to further revision by the ABS.</v>
      </c>
      <c r="C11" s="286"/>
    </row>
    <row r="12" spans="1:3" ht="30" customHeight="1">
      <c r="A12" s="205"/>
      <c r="B12" s="286" t="s">
        <v>167</v>
      </c>
      <c r="C12" s="286"/>
    </row>
    <row r="13" spans="1:3" ht="30" customHeight="1">
      <c r="A13" s="205"/>
      <c r="B13" s="286" t="s">
        <v>168</v>
      </c>
      <c r="C13" s="286"/>
    </row>
    <row r="14" spans="1:3" ht="15.75">
      <c r="A14" s="205"/>
      <c r="B14" s="220" t="s">
        <v>192</v>
      </c>
    </row>
    <row r="15" spans="1:3" ht="30" customHeight="1">
      <c r="A15" s="205"/>
      <c r="B15" s="286" t="s">
        <v>194</v>
      </c>
      <c r="C15" s="286"/>
    </row>
    <row r="17" spans="1:3" ht="21">
      <c r="A17" s="206"/>
      <c r="B17" s="30" t="s">
        <v>41</v>
      </c>
    </row>
    <row r="18" spans="1:3" ht="15.75">
      <c r="A18" s="205"/>
      <c r="B18" s="220" t="s">
        <v>45</v>
      </c>
    </row>
    <row r="19" spans="1:3" ht="15.75">
      <c r="A19" s="205"/>
      <c r="B19" s="202" t="str">
        <f>"Data for "&amp;Admin!$B$6&amp; " (" &amp;Admin!$C$6 &amp;") are from the ICD-10 chapter "&amp;Admin!$B$8&amp;" ("&amp;Admin!$C$8&amp; ")."</f>
        <v>Data for Stroke (I60–I64) are from the ICD-10 chapter All diseases of the circulatory system (I00–I99).</v>
      </c>
    </row>
    <row r="20" spans="1:3" ht="15.75">
      <c r="A20" s="205"/>
      <c r="B20" s="220" t="s">
        <v>43</v>
      </c>
      <c r="C20" s="8" t="s">
        <v>44</v>
      </c>
    </row>
    <row r="21" spans="1:3" ht="15.75">
      <c r="A21" s="205"/>
      <c r="B21" s="221" t="s">
        <v>195</v>
      </c>
      <c r="C21" s="3" t="str">
        <f>IF(ISBLANK(Admin!$C$11)," ",Admin!$C$11)</f>
        <v/>
      </c>
    </row>
    <row r="22" spans="1:3" ht="15.75">
      <c r="A22" s="205"/>
      <c r="B22" s="222" t="s">
        <v>105</v>
      </c>
      <c r="C22" s="3" t="str">
        <f>IF(ISBLANK(Admin!$C$12)," ",Admin!$C$12)</f>
        <v/>
      </c>
    </row>
    <row r="23" spans="1:3" ht="15.75">
      <c r="A23" s="205"/>
      <c r="B23" s="223" t="s">
        <v>106</v>
      </c>
      <c r="C23" s="3" t="str">
        <f>IF(ISBLANK(Admin!$C$13)," ",Admin!$C$13)</f>
        <v/>
      </c>
    </row>
    <row r="24" spans="1:3" ht="15.75">
      <c r="A24" s="205"/>
      <c r="B24" s="224" t="s">
        <v>107</v>
      </c>
      <c r="C24" s="3" t="str">
        <f>IF(ISBLANK(Admin!$C$14)," ",Admin!$C$14)</f>
        <v/>
      </c>
    </row>
    <row r="25" spans="1:3" ht="15.75">
      <c r="A25" s="205"/>
      <c r="B25" s="225" t="s">
        <v>108</v>
      </c>
      <c r="C25" s="3" t="str">
        <f>IF(ISBLANK(Admin!$C$15)," ",Admin!$C$15)</f>
        <v/>
      </c>
    </row>
    <row r="26" spans="1:3" ht="15.75">
      <c r="A26" s="205"/>
      <c r="B26" s="226" t="s">
        <v>109</v>
      </c>
      <c r="C26" s="3" t="str">
        <f>IF(ISBLANK(Admin!$C$16)," ",Admin!$C$16)</f>
        <v/>
      </c>
    </row>
    <row r="27" spans="1:3" ht="15.75">
      <c r="A27" s="205"/>
      <c r="B27" s="227" t="s">
        <v>110</v>
      </c>
      <c r="C27" s="3" t="str">
        <f>IF(ISBLANK(Admin!$C$17)," ",Admin!$C$17)</f>
        <v/>
      </c>
    </row>
    <row r="28" spans="1:3" ht="15.75">
      <c r="A28" s="205"/>
      <c r="B28" s="228" t="s">
        <v>111</v>
      </c>
      <c r="C28" s="3" t="str">
        <f>IF(ISBLANK(Admin!$C$18)," ",Admin!$C$18)</f>
        <v/>
      </c>
    </row>
    <row r="29" spans="1:3" ht="15.75">
      <c r="A29" s="205"/>
      <c r="B29" s="229" t="s">
        <v>112</v>
      </c>
      <c r="C29" s="3" t="str">
        <f>IF(ISBLANK(Admin!$C$19)," ",Admin!$C$19)</f>
        <v>430–434, 436</v>
      </c>
    </row>
    <row r="30" spans="1:3" ht="15.75">
      <c r="A30" s="205"/>
      <c r="B30" s="230" t="s">
        <v>113</v>
      </c>
      <c r="C30" s="3" t="str">
        <f>IF(ISBLANK(Admin!$C$20)," ",Admin!$C$20)</f>
        <v>I60–I64</v>
      </c>
    </row>
    <row r="31" spans="1:3" ht="15.75">
      <c r="A31" s="205"/>
      <c r="B31" s="220" t="s">
        <v>50</v>
      </c>
    </row>
    <row r="32" spans="1:3" ht="15.75">
      <c r="A32" s="205"/>
      <c r="B32" s="202" t="str">
        <f>Admin!$B$23</f>
        <v>None.</v>
      </c>
    </row>
    <row r="33" spans="1:3" ht="15.75">
      <c r="A33" s="205"/>
      <c r="B33" s="220" t="s">
        <v>57</v>
      </c>
      <c r="C33" s="231" t="s">
        <v>58</v>
      </c>
    </row>
    <row r="34" spans="1:3" ht="15.75">
      <c r="A34" s="205"/>
      <c r="B34" s="76">
        <f>Admin!$C$25</f>
        <v>0.83</v>
      </c>
      <c r="C34" s="75" t="str">
        <f>Admin!$B$25</f>
        <v>None.</v>
      </c>
    </row>
    <row r="35" spans="1:3" ht="15.75">
      <c r="A35" s="205"/>
      <c r="B35" s="202" t="s">
        <v>145</v>
      </c>
    </row>
    <row r="36" spans="1:3" ht="15.75">
      <c r="A36" s="205"/>
      <c r="B36" s="220" t="s">
        <v>37</v>
      </c>
    </row>
    <row r="37" spans="1:3" ht="15.75">
      <c r="A37" s="205"/>
      <c r="B37" s="233" t="s">
        <v>166</v>
      </c>
    </row>
    <row r="38" spans="1:3" ht="30" customHeight="1">
      <c r="A38" s="205"/>
      <c r="B38" s="286" t="s">
        <v>165</v>
      </c>
      <c r="C38" s="286"/>
    </row>
    <row r="39" spans="1:3" ht="45" customHeight="1">
      <c r="A39" s="205"/>
      <c r="B39" s="291" t="s">
        <v>189</v>
      </c>
      <c r="C39" s="291"/>
    </row>
    <row r="40" spans="1:3" ht="15.75">
      <c r="A40" s="205"/>
      <c r="B40" s="220" t="s">
        <v>135</v>
      </c>
    </row>
    <row r="41" spans="1:3" ht="15.75">
      <c r="A41" s="205"/>
      <c r="B41" s="202" t="s">
        <v>146</v>
      </c>
    </row>
    <row r="42" spans="1:3" ht="30" customHeight="1">
      <c r="A42" s="205"/>
      <c r="B42" s="289" t="s">
        <v>193</v>
      </c>
      <c r="C42" s="289"/>
    </row>
    <row r="43" spans="1:3" ht="30" customHeight="1">
      <c r="A43" s="205"/>
      <c r="B43" s="289" t="s">
        <v>173</v>
      </c>
      <c r="C43" s="289"/>
    </row>
    <row r="44" spans="1:3" ht="30" customHeight="1">
      <c r="A44" s="205"/>
      <c r="B44" s="290" t="s">
        <v>169</v>
      </c>
      <c r="C44" s="290"/>
    </row>
    <row r="45" spans="1:3" ht="150" customHeight="1">
      <c r="A45" s="205"/>
      <c r="B45" s="287" t="s">
        <v>174</v>
      </c>
      <c r="C45" s="287"/>
    </row>
    <row r="46" spans="1:3" ht="30" customHeight="1">
      <c r="A46" s="205"/>
      <c r="B46" s="287" t="s">
        <v>170</v>
      </c>
      <c r="C46" s="287"/>
    </row>
    <row r="47" spans="1:3" ht="15.75">
      <c r="A47" s="205"/>
      <c r="B47" s="236" t="s">
        <v>171</v>
      </c>
      <c r="C47" s="237"/>
    </row>
    <row r="48" spans="1:3" ht="15.75">
      <c r="A48" s="205"/>
      <c r="B48" s="236" t="s">
        <v>172</v>
      </c>
      <c r="C48" s="237"/>
    </row>
    <row r="49" spans="1:3" ht="60" customHeight="1">
      <c r="A49" s="205"/>
      <c r="B49" s="288" t="s">
        <v>175</v>
      </c>
      <c r="C49" s="288"/>
    </row>
    <row r="50" spans="1:3" ht="30" customHeight="1">
      <c r="A50" s="205"/>
      <c r="B50" s="288" t="s">
        <v>176</v>
      </c>
      <c r="C50" s="288"/>
    </row>
    <row r="51" spans="1:3" ht="15.75">
      <c r="A51" s="205"/>
      <c r="B51" s="203" t="s">
        <v>141</v>
      </c>
    </row>
    <row r="52" spans="1:3" ht="15.75">
      <c r="A52" s="205"/>
      <c r="B52" s="203" t="s">
        <v>142</v>
      </c>
    </row>
    <row r="53" spans="1:3" ht="60" customHeight="1">
      <c r="A53" s="205"/>
      <c r="B53" s="285" t="s">
        <v>179</v>
      </c>
      <c r="C53" s="285"/>
    </row>
    <row r="54" spans="1:3" ht="15.75">
      <c r="A54" s="205"/>
      <c r="B54" s="238" t="s">
        <v>182</v>
      </c>
      <c r="C54" s="235"/>
    </row>
    <row r="55" spans="1:3" ht="15.75">
      <c r="A55" s="205"/>
      <c r="B55" s="238" t="s">
        <v>180</v>
      </c>
    </row>
    <row r="56" spans="1:3" ht="15.75">
      <c r="A56" s="205"/>
      <c r="B56" s="238" t="s">
        <v>181</v>
      </c>
    </row>
    <row r="57" spans="1:3" ht="45" customHeight="1">
      <c r="A57" s="205"/>
      <c r="B57" s="284" t="s">
        <v>143</v>
      </c>
      <c r="C57" s="284"/>
    </row>
    <row r="58" spans="1:3" ht="15.75">
      <c r="A58" s="205"/>
      <c r="B58" s="220" t="s">
        <v>48</v>
      </c>
    </row>
    <row r="59" spans="1:3" ht="45" customHeight="1">
      <c r="B59" s="286" t="s">
        <v>49</v>
      </c>
      <c r="C59" s="286"/>
    </row>
    <row r="61" spans="1:3" ht="21">
      <c r="A61" s="206"/>
      <c r="B61" s="30" t="s">
        <v>42</v>
      </c>
    </row>
    <row r="62" spans="1:3" ht="15.75">
      <c r="A62" s="205"/>
      <c r="B62" s="202" t="s">
        <v>116</v>
      </c>
      <c r="C62" s="28" t="s">
        <v>64</v>
      </c>
    </row>
    <row r="63" spans="1:3" ht="15.75">
      <c r="A63" s="205"/>
      <c r="B63" s="202" t="s">
        <v>177</v>
      </c>
      <c r="C63" s="28" t="s">
        <v>65</v>
      </c>
    </row>
    <row r="64" spans="1:3" ht="15.75">
      <c r="A64" s="205"/>
      <c r="B64" s="202" t="s">
        <v>178</v>
      </c>
      <c r="C64" s="28" t="s">
        <v>117</v>
      </c>
    </row>
  </sheetData>
  <mergeCells count="18">
    <mergeCell ref="B15:C15"/>
    <mergeCell ref="B13:C13"/>
    <mergeCell ref="B57:C57"/>
    <mergeCell ref="B53:C53"/>
    <mergeCell ref="B59:C59"/>
    <mergeCell ref="B6:C6"/>
    <mergeCell ref="B46:C46"/>
    <mergeCell ref="B45:C45"/>
    <mergeCell ref="B49:C49"/>
    <mergeCell ref="B50:C50"/>
    <mergeCell ref="B38:C38"/>
    <mergeCell ref="B42:C42"/>
    <mergeCell ref="B43:C43"/>
    <mergeCell ref="B44:C44"/>
    <mergeCell ref="B39:C39"/>
    <mergeCell ref="B8:C8"/>
    <mergeCell ref="B11:C11"/>
    <mergeCell ref="B12:C12"/>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sheetView>
  </sheetViews>
  <sheetFormatPr defaultColWidth="8.85546875" defaultRowHeight="15"/>
  <cols>
    <col min="1" max="1" width="3.7109375" style="83" customWidth="1"/>
    <col min="2" max="16384" width="8.85546875" style="83"/>
  </cols>
  <sheetData>
    <row r="1" spans="1:2" s="85" customFormat="1" ht="23.25">
      <c r="A1" s="207"/>
      <c r="B1" s="77" t="str">
        <f>Admin!$B$1</f>
        <v>Stroke (ICD-10 I60–I64), 1979–2014</v>
      </c>
    </row>
    <row r="2" spans="1:2" s="86" customFormat="1" ht="21" customHeight="1">
      <c r="A2" s="219"/>
      <c r="B2" s="7" t="s">
        <v>36</v>
      </c>
    </row>
    <row r="42" spans="2:20">
      <c r="B42" s="87"/>
    </row>
    <row r="43" spans="2:20">
      <c r="B43" s="196"/>
      <c r="C43" s="87"/>
      <c r="D43" s="87"/>
      <c r="E43" s="87"/>
      <c r="F43" s="87"/>
      <c r="G43" s="87"/>
      <c r="H43" s="87"/>
      <c r="I43" s="87"/>
      <c r="J43" s="87"/>
      <c r="K43" s="87"/>
      <c r="L43" s="196"/>
      <c r="M43" s="87"/>
      <c r="N43" s="87"/>
      <c r="O43" s="87"/>
      <c r="P43" s="87"/>
      <c r="Q43" s="87"/>
      <c r="R43" s="87"/>
      <c r="S43" s="87"/>
      <c r="T43" s="87"/>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7"/>
      <c r="B1" s="77" t="str">
        <f>Admin!$B$1</f>
        <v>Stroke (ICD-10 I60–I64), 1979–2014</v>
      </c>
      <c r="J1" s="65"/>
      <c r="K1" s="65"/>
    </row>
    <row r="2" spans="1:16" s="6" customFormat="1" ht="23.25">
      <c r="A2" s="219"/>
      <c r="B2" s="7" t="s">
        <v>134</v>
      </c>
      <c r="J2" s="64"/>
      <c r="K2" s="64"/>
    </row>
    <row r="4" spans="1:16">
      <c r="B4" s="42"/>
      <c r="C4" s="43"/>
      <c r="D4" s="43"/>
      <c r="E4" s="43"/>
      <c r="F4" s="43"/>
      <c r="G4" s="43"/>
      <c r="H4" s="43"/>
      <c r="I4" s="43"/>
      <c r="J4" s="66"/>
      <c r="K4" s="66"/>
      <c r="L4" s="43"/>
      <c r="M4" s="43"/>
      <c r="N4" s="43"/>
      <c r="O4" s="43"/>
      <c r="P4" s="44"/>
    </row>
    <row r="5" spans="1:16" ht="14.45" customHeight="1">
      <c r="B5" s="47"/>
      <c r="C5" s="56" t="str">
        <f>Admin!$B$181</f>
        <v>Average annual and total change in mortality rates</v>
      </c>
      <c r="D5" s="45"/>
      <c r="E5" s="45"/>
      <c r="F5" s="45"/>
      <c r="G5" s="45"/>
      <c r="H5" s="45"/>
      <c r="I5" s="45"/>
      <c r="J5" s="67"/>
      <c r="K5" s="67"/>
      <c r="L5" s="299" t="str">
        <f>Admin!$B$202</f>
        <v>Average annual and total change in mortality rates for Stroke (ICD-10 I60–I64) in Australia, 1979–2014.</v>
      </c>
      <c r="M5" s="299"/>
      <c r="N5" s="299"/>
      <c r="O5" s="299"/>
      <c r="P5" s="60"/>
    </row>
    <row r="6" spans="1:16">
      <c r="B6" s="47"/>
      <c r="C6" s="53"/>
      <c r="D6" s="45"/>
      <c r="E6" s="45"/>
      <c r="F6" s="45"/>
      <c r="G6" s="45"/>
      <c r="H6" s="45"/>
      <c r="I6" s="45"/>
      <c r="J6" s="68"/>
      <c r="K6" s="68"/>
      <c r="L6" s="299"/>
      <c r="M6" s="299"/>
      <c r="N6" s="299"/>
      <c r="O6" s="299"/>
      <c r="P6" s="60"/>
    </row>
    <row r="7" spans="1:16">
      <c r="B7" s="47"/>
      <c r="C7" s="57" t="s">
        <v>83</v>
      </c>
      <c r="D7" s="45"/>
      <c r="E7" s="45"/>
      <c r="F7" s="49"/>
      <c r="G7" s="45" t="s">
        <v>115</v>
      </c>
      <c r="H7" s="45"/>
      <c r="I7" s="45"/>
      <c r="J7" s="68"/>
      <c r="K7" s="68"/>
      <c r="L7" s="300"/>
      <c r="M7" s="300"/>
      <c r="N7" s="300"/>
      <c r="O7" s="300"/>
      <c r="P7" s="60"/>
    </row>
    <row r="8" spans="1:16">
      <c r="B8" s="47"/>
      <c r="C8" s="312" t="str">
        <f xml:space="preserve"> "(Data available for " &amp;Admin!$D$6&amp; " to " &amp;Admin!$D$8 &amp;")"</f>
        <v>(Data available for 1979 to 2014)</v>
      </c>
      <c r="D8" s="312"/>
      <c r="E8" s="312"/>
      <c r="F8" s="312"/>
      <c r="G8" s="312"/>
      <c r="H8" s="312"/>
      <c r="I8" s="45"/>
      <c r="J8" s="68"/>
      <c r="K8" s="68"/>
      <c r="L8" s="321" t="s">
        <v>70</v>
      </c>
      <c r="M8" s="301" t="s">
        <v>1</v>
      </c>
      <c r="N8" s="301" t="s">
        <v>3</v>
      </c>
      <c r="O8" s="301" t="s">
        <v>4</v>
      </c>
      <c r="P8" s="309"/>
    </row>
    <row r="9" spans="1:16">
      <c r="B9" s="47"/>
      <c r="C9" s="312"/>
      <c r="D9" s="312"/>
      <c r="E9" s="312"/>
      <c r="F9" s="312"/>
      <c r="G9" s="312"/>
      <c r="H9" s="312"/>
      <c r="I9" s="45"/>
      <c r="J9" s="68"/>
      <c r="K9" s="68"/>
      <c r="L9" s="322"/>
      <c r="M9" s="302"/>
      <c r="N9" s="302"/>
      <c r="O9" s="302"/>
      <c r="P9" s="309"/>
    </row>
    <row r="10" spans="1:16">
      <c r="B10" s="47"/>
      <c r="C10" s="88">
        <v>1979</v>
      </c>
      <c r="D10" s="50"/>
      <c r="E10" s="53"/>
      <c r="F10" s="45"/>
      <c r="G10" s="88">
        <v>2014</v>
      </c>
      <c r="H10" s="45"/>
      <c r="I10" s="45"/>
      <c r="J10" s="320" t="s">
        <v>121</v>
      </c>
      <c r="K10" s="80"/>
      <c r="L10" s="311" t="str">
        <f>Admin!$C$191</f>
        <v>1979 – 2014</v>
      </c>
      <c r="M10" s="314">
        <f>Admin!F$187</f>
        <v>-4.3269003842055009E-2</v>
      </c>
      <c r="N10" s="314">
        <f>Admin!G$187</f>
        <v>-4.0180682412835234E-2</v>
      </c>
      <c r="O10" s="314">
        <f>Admin!H$187</f>
        <v>-4.1353919267105521E-2</v>
      </c>
      <c r="P10" s="46"/>
    </row>
    <row r="11" spans="1:16">
      <c r="B11" s="47"/>
      <c r="C11" s="45"/>
      <c r="D11" s="45"/>
      <c r="E11" s="45"/>
      <c r="F11" s="45"/>
      <c r="G11" s="45"/>
      <c r="H11" s="45"/>
      <c r="I11" s="45"/>
      <c r="J11" s="320"/>
      <c r="K11" s="80"/>
      <c r="L11" s="312"/>
      <c r="M11" s="315"/>
      <c r="N11" s="316"/>
      <c r="O11" s="316"/>
      <c r="P11" s="46"/>
    </row>
    <row r="12" spans="1:16">
      <c r="B12" s="47"/>
      <c r="C12" s="45"/>
      <c r="D12" s="45"/>
      <c r="E12" s="45"/>
      <c r="F12" s="45"/>
      <c r="G12" s="45"/>
      <c r="H12" s="45"/>
      <c r="I12" s="45"/>
      <c r="J12" s="319" t="s">
        <v>120</v>
      </c>
      <c r="K12" s="79"/>
      <c r="L12" s="311" t="str">
        <f>Admin!$C$191</f>
        <v>1979 – 2014</v>
      </c>
      <c r="M12" s="314">
        <f>Admin!F$186</f>
        <v>-0.78736019956577741</v>
      </c>
      <c r="N12" s="314">
        <f>Admin!G$186</f>
        <v>-0.76196982028616511</v>
      </c>
      <c r="O12" s="314">
        <f>Admin!H$186</f>
        <v>-0.77194450695218753</v>
      </c>
      <c r="P12" s="46"/>
    </row>
    <row r="13" spans="1:16">
      <c r="B13" s="47"/>
      <c r="C13" s="45"/>
      <c r="D13" s="45"/>
      <c r="E13" s="45"/>
      <c r="F13" s="45"/>
      <c r="G13" s="45"/>
      <c r="H13" s="45"/>
      <c r="I13" s="45"/>
      <c r="J13" s="319"/>
      <c r="K13" s="79"/>
      <c r="L13" s="313"/>
      <c r="M13" s="316"/>
      <c r="N13" s="316"/>
      <c r="O13" s="316"/>
      <c r="P13" s="46"/>
    </row>
    <row r="14" spans="1:16">
      <c r="B14" s="47"/>
      <c r="C14" s="45"/>
      <c r="D14" s="45"/>
      <c r="E14" s="45"/>
      <c r="F14" s="45"/>
      <c r="G14" s="45"/>
      <c r="H14" s="45"/>
      <c r="I14" s="45"/>
      <c r="J14" s="68"/>
      <c r="K14" s="68"/>
      <c r="L14" s="45"/>
      <c r="M14" s="45"/>
      <c r="N14" s="45"/>
      <c r="O14" s="45"/>
      <c r="P14" s="46"/>
    </row>
    <row r="15" spans="1:16" ht="14.45" customHeight="1">
      <c r="B15" s="47"/>
      <c r="C15" s="45"/>
      <c r="D15" s="45"/>
      <c r="E15" s="45"/>
      <c r="F15" s="45"/>
      <c r="G15" s="45"/>
      <c r="H15" s="45"/>
      <c r="I15" s="45"/>
      <c r="J15" s="69" t="s">
        <v>71</v>
      </c>
      <c r="K15" s="69"/>
      <c r="L15" s="295"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5"/>
      <c r="N15" s="295"/>
      <c r="O15" s="295"/>
      <c r="P15" s="59"/>
    </row>
    <row r="16" spans="1:16" ht="14.45" customHeight="1">
      <c r="B16" s="47"/>
      <c r="C16" s="45"/>
      <c r="D16" s="45"/>
      <c r="E16" s="45"/>
      <c r="F16" s="45"/>
      <c r="G16" s="45"/>
      <c r="H16" s="45"/>
      <c r="I16" s="45"/>
      <c r="J16" s="68"/>
      <c r="K16" s="68"/>
      <c r="L16" s="295"/>
      <c r="M16" s="295"/>
      <c r="N16" s="295"/>
      <c r="O16" s="295"/>
      <c r="P16" s="59"/>
    </row>
    <row r="17" spans="2:16">
      <c r="B17" s="47"/>
      <c r="C17" s="45"/>
      <c r="D17" s="45"/>
      <c r="E17" s="45"/>
      <c r="F17" s="45"/>
      <c r="G17" s="45"/>
      <c r="H17" s="45"/>
      <c r="I17" s="45"/>
      <c r="J17" s="68"/>
      <c r="K17" s="68"/>
      <c r="L17" s="295"/>
      <c r="M17" s="295"/>
      <c r="N17" s="295"/>
      <c r="O17" s="295"/>
      <c r="P17" s="59"/>
    </row>
    <row r="18" spans="2:16">
      <c r="B18" s="47"/>
      <c r="C18" s="45"/>
      <c r="D18" s="45"/>
      <c r="E18" s="45"/>
      <c r="F18" s="45"/>
      <c r="G18" s="45"/>
      <c r="H18" s="45"/>
      <c r="I18" s="45"/>
      <c r="J18" s="68"/>
      <c r="K18" s="68"/>
      <c r="L18" s="295"/>
      <c r="M18" s="295"/>
      <c r="N18" s="295"/>
      <c r="O18" s="295"/>
      <c r="P18" s="59"/>
    </row>
    <row r="19" spans="2:16">
      <c r="B19" s="47"/>
      <c r="C19" s="45"/>
      <c r="D19" s="45"/>
      <c r="E19" s="45"/>
      <c r="F19" s="45"/>
      <c r="G19" s="45"/>
      <c r="H19" s="45"/>
      <c r="I19" s="45"/>
      <c r="J19" s="68"/>
      <c r="K19" s="68"/>
      <c r="L19" s="295"/>
      <c r="M19" s="295"/>
      <c r="N19" s="295"/>
      <c r="O19" s="295"/>
      <c r="P19" s="59"/>
    </row>
    <row r="20" spans="2:16">
      <c r="B20" s="47"/>
      <c r="C20" s="45"/>
      <c r="D20" s="45"/>
      <c r="E20" s="45"/>
      <c r="F20" s="45"/>
      <c r="G20" s="45"/>
      <c r="H20" s="45"/>
      <c r="I20" s="45"/>
      <c r="J20" s="68"/>
      <c r="K20" s="68"/>
      <c r="L20" s="295"/>
      <c r="M20" s="295"/>
      <c r="N20" s="295"/>
      <c r="O20" s="295"/>
      <c r="P20" s="59"/>
    </row>
    <row r="21" spans="2:16">
      <c r="B21" s="47"/>
      <c r="C21" s="45"/>
      <c r="D21" s="50"/>
      <c r="E21" s="45"/>
      <c r="F21" s="45"/>
      <c r="G21" s="45"/>
      <c r="H21" s="45"/>
      <c r="I21" s="45"/>
      <c r="J21" s="68"/>
      <c r="K21" s="68"/>
      <c r="L21" s="295"/>
      <c r="M21" s="295"/>
      <c r="N21" s="295"/>
      <c r="O21" s="295"/>
      <c r="P21" s="59"/>
    </row>
    <row r="22" spans="2:16">
      <c r="B22" s="47"/>
      <c r="C22" s="45"/>
      <c r="D22" s="50"/>
      <c r="E22" s="45"/>
      <c r="F22" s="45"/>
      <c r="G22" s="45"/>
      <c r="H22" s="45"/>
      <c r="I22" s="45"/>
      <c r="J22" s="68"/>
      <c r="K22" s="68"/>
      <c r="L22" s="295"/>
      <c r="M22" s="295"/>
      <c r="N22" s="295"/>
      <c r="O22" s="295"/>
      <c r="P22" s="59"/>
    </row>
    <row r="23" spans="2:16">
      <c r="B23" s="47"/>
      <c r="C23" s="45"/>
      <c r="D23" s="50"/>
      <c r="E23" s="45"/>
      <c r="F23" s="45"/>
      <c r="G23" s="45"/>
      <c r="H23" s="45"/>
      <c r="I23" s="45"/>
      <c r="J23" s="68"/>
      <c r="K23" s="68"/>
      <c r="L23" s="81"/>
      <c r="M23" s="81"/>
      <c r="N23" s="81"/>
      <c r="O23" s="81"/>
      <c r="P23" s="59"/>
    </row>
    <row r="24" spans="2:16" ht="14.45" customHeight="1">
      <c r="B24" s="47"/>
      <c r="C24" s="45"/>
      <c r="D24" s="45"/>
      <c r="E24" s="45"/>
      <c r="F24" s="45"/>
      <c r="G24" s="45"/>
      <c r="H24" s="45"/>
      <c r="I24" s="45"/>
      <c r="J24" s="68"/>
      <c r="K24" s="68"/>
      <c r="L24" s="293" t="s">
        <v>78</v>
      </c>
      <c r="M24" s="293"/>
      <c r="N24" s="293"/>
      <c r="O24" s="293"/>
      <c r="P24" s="58"/>
    </row>
    <row r="25" spans="2:16">
      <c r="B25" s="47"/>
      <c r="C25" s="45"/>
      <c r="D25" s="45"/>
      <c r="E25" s="45"/>
      <c r="F25" s="45"/>
      <c r="G25" s="45"/>
      <c r="H25" s="45"/>
      <c r="I25" s="45"/>
      <c r="J25" s="68"/>
      <c r="K25" s="68"/>
      <c r="L25" s="293"/>
      <c r="M25" s="293"/>
      <c r="N25" s="293"/>
      <c r="O25" s="293"/>
      <c r="P25" s="58"/>
    </row>
    <row r="26" spans="2:16">
      <c r="B26" s="51"/>
      <c r="C26" s="48"/>
      <c r="D26" s="48"/>
      <c r="E26" s="48"/>
      <c r="F26" s="48"/>
      <c r="G26" s="48"/>
      <c r="H26" s="48"/>
      <c r="I26" s="48"/>
      <c r="J26" s="70"/>
      <c r="K26" s="70"/>
      <c r="L26" s="294"/>
      <c r="M26" s="294"/>
      <c r="N26" s="294"/>
      <c r="O26" s="294"/>
      <c r="P26" s="52"/>
    </row>
    <row r="28" spans="2:16">
      <c r="B28" s="32"/>
      <c r="C28" s="33"/>
      <c r="D28" s="33"/>
      <c r="E28" s="33"/>
      <c r="F28" s="33"/>
      <c r="G28" s="33"/>
      <c r="H28" s="33"/>
      <c r="I28" s="33"/>
      <c r="J28" s="71"/>
      <c r="K28" s="71"/>
      <c r="L28" s="33"/>
      <c r="M28" s="33"/>
      <c r="N28" s="33"/>
      <c r="O28" s="33"/>
      <c r="P28" s="39"/>
    </row>
    <row r="29" spans="2:16" ht="14.45" customHeight="1">
      <c r="B29" s="35"/>
      <c r="C29" s="54" t="str">
        <f>Admin!$B$205</f>
        <v>Aggregated age-specific mortality rates</v>
      </c>
      <c r="D29" s="36"/>
      <c r="E29" s="34"/>
      <c r="F29" s="34"/>
      <c r="G29" s="34"/>
      <c r="H29" s="34"/>
      <c r="I29" s="34"/>
      <c r="J29" s="72"/>
      <c r="K29" s="72"/>
      <c r="L29" s="297" t="str">
        <f>Admin!B233</f>
        <v>Age-specific mortality rates (per 100,000 population) for Stroke (ICD-10 I60–I64) in Australia, 1979–2014, 0–4 to 85+ years.</v>
      </c>
      <c r="M29" s="297"/>
      <c r="N29" s="297"/>
      <c r="O29" s="297"/>
      <c r="P29" s="62"/>
    </row>
    <row r="30" spans="2:16">
      <c r="B30" s="35"/>
      <c r="C30" s="55"/>
      <c r="D30" s="34"/>
      <c r="E30" s="34"/>
      <c r="F30" s="34"/>
      <c r="G30" s="34"/>
      <c r="H30" s="34"/>
      <c r="I30" s="34"/>
      <c r="J30" s="72"/>
      <c r="K30" s="72"/>
      <c r="L30" s="297"/>
      <c r="M30" s="297"/>
      <c r="N30" s="297"/>
      <c r="O30" s="297"/>
      <c r="P30" s="62"/>
    </row>
    <row r="31" spans="2:16">
      <c r="B31" s="35"/>
      <c r="C31" s="55" t="s">
        <v>84</v>
      </c>
      <c r="D31" s="34"/>
      <c r="E31" s="34"/>
      <c r="F31" s="34"/>
      <c r="G31" s="34" t="s">
        <v>85</v>
      </c>
      <c r="H31" s="34"/>
      <c r="I31" s="34"/>
      <c r="J31" s="72"/>
      <c r="K31" s="72"/>
      <c r="L31" s="298"/>
      <c r="M31" s="298"/>
      <c r="N31" s="298"/>
      <c r="O31" s="298"/>
      <c r="P31" s="62"/>
    </row>
    <row r="32" spans="2:16">
      <c r="B32" s="35"/>
      <c r="C32" s="310" t="str">
        <f xml:space="preserve"> "(Data available for " &amp;Admin!$D$6&amp; " to " &amp;Admin!$D$8 &amp;")"</f>
        <v>(Data available for 1979 to 2014)</v>
      </c>
      <c r="D32" s="310"/>
      <c r="E32" s="310"/>
      <c r="F32" s="310"/>
      <c r="G32" s="292" t="s">
        <v>122</v>
      </c>
      <c r="H32" s="292"/>
      <c r="I32" s="292" t="s">
        <v>123</v>
      </c>
      <c r="J32" s="292"/>
      <c r="K32" s="78"/>
      <c r="L32" s="317" t="s">
        <v>86</v>
      </c>
      <c r="M32" s="305" t="s">
        <v>1</v>
      </c>
      <c r="N32" s="305" t="s">
        <v>3</v>
      </c>
      <c r="O32" s="305" t="s">
        <v>4</v>
      </c>
      <c r="P32" s="40"/>
    </row>
    <row r="33" spans="2:16">
      <c r="B33" s="35"/>
      <c r="C33" s="310"/>
      <c r="D33" s="310"/>
      <c r="E33" s="310"/>
      <c r="F33" s="310"/>
      <c r="G33" s="292"/>
      <c r="H33" s="292"/>
      <c r="I33" s="292"/>
      <c r="J33" s="292"/>
      <c r="K33" s="78"/>
      <c r="L33" s="318"/>
      <c r="M33" s="306"/>
      <c r="N33" s="306"/>
      <c r="O33" s="306"/>
      <c r="P33" s="40"/>
    </row>
    <row r="34" spans="2:16">
      <c r="B34" s="35"/>
      <c r="C34" s="88">
        <v>1979</v>
      </c>
      <c r="D34" s="34"/>
      <c r="E34" s="88">
        <v>2014</v>
      </c>
      <c r="F34" s="34"/>
      <c r="G34" s="88" t="s">
        <v>6</v>
      </c>
      <c r="H34" s="34"/>
      <c r="I34" s="89" t="s">
        <v>23</v>
      </c>
      <c r="J34" s="72"/>
      <c r="K34" s="72"/>
      <c r="L34" s="303" t="str">
        <f>Admin!$C$219</f>
        <v>1979 – 2014</v>
      </c>
      <c r="M34" s="307">
        <f ca="1">Admin!F$215</f>
        <v>43.076221975196667</v>
      </c>
      <c r="N34" s="307">
        <f ca="1">Admin!G$215</f>
        <v>62.993653538764967</v>
      </c>
      <c r="O34" s="307">
        <f ca="1">Admin!H$215</f>
        <v>53.079041759443889</v>
      </c>
      <c r="P34" s="40"/>
    </row>
    <row r="35" spans="2:16">
      <c r="B35" s="35"/>
      <c r="C35" s="34"/>
      <c r="D35" s="34"/>
      <c r="E35" s="34"/>
      <c r="F35" s="34"/>
      <c r="G35" s="34"/>
      <c r="H35" s="34"/>
      <c r="I35" s="34"/>
      <c r="J35" s="72"/>
      <c r="K35" s="72"/>
      <c r="L35" s="304"/>
      <c r="M35" s="308"/>
      <c r="N35" s="308"/>
      <c r="O35" s="308"/>
      <c r="P35" s="40"/>
    </row>
    <row r="36" spans="2:16">
      <c r="B36" s="35"/>
      <c r="C36" s="34"/>
      <c r="D36" s="34"/>
      <c r="E36" s="34"/>
      <c r="F36" s="34"/>
      <c r="G36" s="34"/>
      <c r="H36" s="34"/>
      <c r="I36" s="34"/>
      <c r="J36" s="72"/>
      <c r="K36" s="72"/>
      <c r="L36" s="34"/>
      <c r="M36" s="34"/>
      <c r="N36" s="34"/>
      <c r="O36" s="34"/>
      <c r="P36" s="40"/>
    </row>
    <row r="37" spans="2:16" ht="14.45" customHeight="1">
      <c r="B37" s="35"/>
      <c r="C37" s="34"/>
      <c r="D37" s="34"/>
      <c r="E37" s="34"/>
      <c r="F37" s="34"/>
      <c r="G37" s="34"/>
      <c r="H37" s="34"/>
      <c r="I37" s="34"/>
      <c r="J37" s="73" t="s">
        <v>71</v>
      </c>
      <c r="K37" s="73"/>
      <c r="L37" s="296" t="str">
        <f>Admin!$B$222</f>
        <v>Provides an age-specific mortality rate (per 100,000 population) for selected range of years and age groups.</v>
      </c>
      <c r="M37" s="296"/>
      <c r="N37" s="296"/>
      <c r="O37" s="296"/>
      <c r="P37" s="63"/>
    </row>
    <row r="38" spans="2:16" ht="14.45" customHeight="1">
      <c r="B38" s="35"/>
      <c r="C38" s="34"/>
      <c r="D38" s="34"/>
      <c r="E38" s="34"/>
      <c r="F38" s="34"/>
      <c r="G38" s="34"/>
      <c r="H38" s="34"/>
      <c r="I38" s="34"/>
      <c r="J38" s="73"/>
      <c r="K38" s="73"/>
      <c r="L38" s="296"/>
      <c r="M38" s="296"/>
      <c r="N38" s="296"/>
      <c r="O38" s="296"/>
      <c r="P38" s="63"/>
    </row>
    <row r="39" spans="2:16">
      <c r="B39" s="35"/>
      <c r="C39" s="34"/>
      <c r="D39" s="34"/>
      <c r="E39" s="34"/>
      <c r="F39" s="34"/>
      <c r="G39" s="34"/>
      <c r="H39" s="34"/>
      <c r="I39" s="34"/>
      <c r="J39" s="72"/>
      <c r="K39" s="72"/>
      <c r="L39" s="296"/>
      <c r="M39" s="296"/>
      <c r="N39" s="296"/>
      <c r="O39" s="296"/>
      <c r="P39" s="63"/>
    </row>
    <row r="40" spans="2:16">
      <c r="B40" s="35"/>
      <c r="C40" s="34"/>
      <c r="D40" s="34"/>
      <c r="E40" s="34"/>
      <c r="F40" s="34"/>
      <c r="G40" s="34"/>
      <c r="H40" s="34"/>
      <c r="I40" s="34"/>
      <c r="J40" s="72"/>
      <c r="K40" s="72"/>
      <c r="L40" s="34"/>
      <c r="M40" s="34"/>
      <c r="N40" s="34"/>
      <c r="O40" s="34"/>
      <c r="P40" s="40"/>
    </row>
    <row r="41" spans="2:16">
      <c r="B41" s="35"/>
      <c r="C41" s="34"/>
      <c r="D41" s="34"/>
      <c r="E41" s="34"/>
      <c r="F41" s="34"/>
      <c r="G41" s="34"/>
      <c r="H41" s="34"/>
      <c r="I41" s="34"/>
      <c r="J41" s="72"/>
      <c r="K41" s="72"/>
      <c r="L41" s="296" t="s">
        <v>88</v>
      </c>
      <c r="M41" s="296"/>
      <c r="N41" s="296"/>
      <c r="O41" s="296"/>
      <c r="P41" s="61"/>
    </row>
    <row r="42" spans="2:16">
      <c r="B42" s="38"/>
      <c r="C42" s="37"/>
      <c r="D42" s="37"/>
      <c r="E42" s="37"/>
      <c r="F42" s="37"/>
      <c r="G42" s="37"/>
      <c r="H42" s="37"/>
      <c r="I42" s="37"/>
      <c r="J42" s="74"/>
      <c r="K42" s="74"/>
      <c r="L42" s="37"/>
      <c r="M42" s="37"/>
      <c r="N42" s="37"/>
      <c r="O42" s="37"/>
      <c r="P42" s="41"/>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ol min="3" max="3" width="11.85546875" style="90" bestFit="1" customWidth="1"/>
    <col min="4" max="4" width="12.7109375" style="90" customWidth="1"/>
    <col min="5" max="5" width="14.7109375" style="90" bestFit="1" customWidth="1"/>
    <col min="6" max="6" width="19" style="90" bestFit="1" customWidth="1"/>
    <col min="7" max="7" width="14.140625" style="90" bestFit="1" customWidth="1"/>
    <col min="8" max="8" width="11.28515625" style="90" bestFit="1" customWidth="1"/>
    <col min="9" max="9" width="10.28515625" style="90" bestFit="1" customWidth="1"/>
    <col min="10" max="10" width="12.7109375" style="90" customWidth="1"/>
    <col min="11" max="11" width="13.7109375" style="90" bestFit="1" customWidth="1"/>
    <col min="12" max="12" width="13.28515625" style="90" bestFit="1" customWidth="1"/>
    <col min="13" max="13" width="11.7109375" style="90" customWidth="1"/>
    <col min="14" max="15" width="17.7109375" style="90" bestFit="1" customWidth="1"/>
    <col min="16" max="16" width="13.140625" style="90" customWidth="1"/>
    <col min="17" max="17" width="8.85546875" style="82" customWidth="1"/>
    <col min="18" max="18" width="8.85546875" style="83"/>
    <col min="19" max="19" width="11.85546875" style="90" bestFit="1" customWidth="1"/>
    <col min="20" max="20" width="12.42578125" style="90" bestFit="1" customWidth="1"/>
    <col min="21" max="21" width="14.7109375" style="90" bestFit="1" customWidth="1"/>
    <col min="22" max="22" width="19" style="90" bestFit="1" customWidth="1"/>
    <col min="23" max="23" width="14.140625" style="90" bestFit="1" customWidth="1"/>
    <col min="24" max="24" width="11.28515625" style="90" bestFit="1" customWidth="1"/>
    <col min="25" max="25" width="10.28515625" style="90" bestFit="1" customWidth="1"/>
    <col min="26" max="26" width="12.7109375" style="90" bestFit="1" customWidth="1"/>
    <col min="27" max="27" width="13.7109375" style="90" bestFit="1" customWidth="1"/>
    <col min="28" max="28" width="13.28515625" style="90" bestFit="1" customWidth="1"/>
    <col min="29" max="29" width="11.7109375" style="90" customWidth="1"/>
    <col min="30" max="31" width="17.7109375" style="90" bestFit="1" customWidth="1"/>
    <col min="32" max="32" width="13.140625" style="90" bestFit="1" customWidth="1"/>
    <col min="33" max="33" width="8.85546875" style="82" customWidth="1"/>
    <col min="34" max="34" width="8.85546875" style="83"/>
    <col min="35" max="35" width="11.85546875" style="90" bestFit="1" customWidth="1"/>
    <col min="36" max="36" width="12.42578125" style="90" bestFit="1" customWidth="1"/>
    <col min="37" max="37" width="14.7109375" style="90" bestFit="1" customWidth="1"/>
    <col min="38" max="38" width="19" style="90" bestFit="1" customWidth="1"/>
    <col min="39" max="39" width="14.140625" style="90" bestFit="1" customWidth="1"/>
    <col min="40" max="40" width="11.28515625" style="90" bestFit="1" customWidth="1"/>
    <col min="41" max="41" width="10.28515625" style="90" bestFit="1" customWidth="1"/>
    <col min="42" max="42" width="12.7109375" style="90" bestFit="1" customWidth="1"/>
    <col min="43" max="43" width="13.7109375" style="90" bestFit="1" customWidth="1"/>
    <col min="44" max="44" width="13.28515625" style="90" bestFit="1" customWidth="1"/>
    <col min="45" max="45" width="11.7109375" style="90" customWidth="1"/>
    <col min="46" max="47" width="17.7109375" style="90" bestFit="1" customWidth="1"/>
    <col min="48" max="48" width="13.140625" style="90" bestFit="1" customWidth="1"/>
    <col min="49" max="49" width="8.42578125" style="90" bestFit="1" customWidth="1"/>
    <col min="50" max="50" width="8.85546875" style="82"/>
    <col min="51" max="51" width="8.85546875" style="83"/>
    <col min="52" max="52" width="3.85546875" style="82" customWidth="1"/>
    <col min="53" max="16384" width="8.85546875" style="82"/>
  </cols>
  <sheetData>
    <row r="1" spans="1:51" s="85" customFormat="1" ht="23.25">
      <c r="A1" s="207"/>
      <c r="B1" s="77" t="s">
        <v>203</v>
      </c>
      <c r="C1" s="103"/>
      <c r="D1" s="103"/>
      <c r="E1" s="103"/>
      <c r="F1" s="103"/>
      <c r="G1" s="103"/>
      <c r="H1" s="103"/>
      <c r="I1" s="103"/>
      <c r="J1" s="103"/>
      <c r="K1" s="103"/>
      <c r="L1" s="103"/>
      <c r="M1" s="103"/>
      <c r="N1" s="103"/>
      <c r="O1" s="103"/>
      <c r="P1" s="103"/>
      <c r="S1" s="103"/>
      <c r="T1" s="103"/>
      <c r="U1" s="103"/>
      <c r="V1" s="103"/>
      <c r="W1" s="103"/>
      <c r="X1" s="103"/>
      <c r="Y1" s="103"/>
      <c r="Z1" s="103"/>
      <c r="AA1" s="103"/>
      <c r="AB1" s="103"/>
      <c r="AC1" s="103"/>
      <c r="AD1" s="103"/>
      <c r="AE1" s="103"/>
      <c r="AF1" s="103"/>
      <c r="AI1" s="103"/>
      <c r="AJ1" s="103"/>
      <c r="AK1" s="103"/>
      <c r="AL1" s="103"/>
      <c r="AM1" s="103"/>
      <c r="AN1" s="103"/>
      <c r="AO1" s="103"/>
      <c r="AP1" s="103"/>
      <c r="AQ1" s="103"/>
      <c r="AR1" s="103"/>
      <c r="AS1" s="103"/>
      <c r="AT1" s="103"/>
      <c r="AU1" s="103"/>
      <c r="AV1" s="103"/>
      <c r="AW1" s="103"/>
    </row>
    <row r="2" spans="1:51" s="86" customFormat="1" ht="23.25">
      <c r="A2" s="219"/>
      <c r="B2" s="7" t="s">
        <v>30</v>
      </c>
      <c r="C2" s="105"/>
      <c r="D2" s="105"/>
      <c r="E2" s="105"/>
      <c r="F2" s="105"/>
      <c r="G2" s="105"/>
      <c r="H2" s="105"/>
      <c r="I2" s="105"/>
      <c r="J2" s="105"/>
      <c r="K2" s="105"/>
      <c r="L2" s="105"/>
      <c r="M2" s="105"/>
      <c r="N2" s="105"/>
      <c r="O2" s="105"/>
      <c r="P2" s="105"/>
      <c r="S2" s="105"/>
      <c r="T2" s="105"/>
      <c r="U2" s="105"/>
      <c r="V2" s="105"/>
      <c r="W2" s="105"/>
      <c r="X2" s="105"/>
      <c r="Y2" s="105"/>
      <c r="Z2" s="105"/>
      <c r="AA2" s="105"/>
      <c r="AB2" s="105"/>
      <c r="AC2" s="105"/>
      <c r="AD2" s="105"/>
      <c r="AE2" s="105"/>
      <c r="AF2" s="105"/>
      <c r="AI2" s="105"/>
      <c r="AJ2" s="105"/>
      <c r="AK2" s="105"/>
      <c r="AL2" s="105"/>
      <c r="AM2" s="105"/>
      <c r="AN2" s="105"/>
      <c r="AO2" s="105"/>
      <c r="AP2" s="105"/>
      <c r="AQ2" s="105"/>
      <c r="AR2" s="105"/>
      <c r="AS2" s="105"/>
      <c r="AT2" s="105"/>
      <c r="AU2" s="105"/>
      <c r="AV2" s="105"/>
      <c r="AW2" s="105"/>
    </row>
    <row r="3" spans="1:51" s="83" customFormat="1" ht="15.75">
      <c r="B3" s="106"/>
    </row>
    <row r="4" spans="1:51" s="83" customFormat="1" ht="21">
      <c r="A4" s="244"/>
      <c r="B4" s="239" t="s">
        <v>1</v>
      </c>
      <c r="C4" s="104"/>
      <c r="D4" s="104"/>
      <c r="E4" s="104"/>
      <c r="F4" s="104"/>
      <c r="G4" s="104"/>
      <c r="H4" s="104"/>
      <c r="I4" s="104"/>
      <c r="J4" s="104"/>
      <c r="K4" s="104"/>
      <c r="L4" s="104"/>
      <c r="M4" s="104"/>
      <c r="N4" s="104"/>
      <c r="O4" s="104"/>
      <c r="P4" s="104"/>
      <c r="R4" s="239" t="s">
        <v>3</v>
      </c>
      <c r="S4" s="104"/>
      <c r="T4" s="104"/>
      <c r="U4" s="104"/>
      <c r="V4" s="104"/>
      <c r="W4" s="104"/>
      <c r="X4" s="104"/>
      <c r="Y4" s="104"/>
      <c r="Z4" s="104"/>
      <c r="AA4" s="104"/>
      <c r="AB4" s="104"/>
      <c r="AC4" s="104"/>
      <c r="AD4" s="104"/>
      <c r="AE4" s="104"/>
      <c r="AF4" s="104"/>
      <c r="AH4" s="239" t="s">
        <v>4</v>
      </c>
      <c r="AI4" s="104"/>
      <c r="AJ4" s="104"/>
      <c r="AK4" s="104"/>
      <c r="AL4" s="104"/>
      <c r="AM4" s="104"/>
      <c r="AN4" s="104"/>
      <c r="AO4" s="104"/>
      <c r="AP4" s="104"/>
      <c r="AQ4" s="104"/>
      <c r="AR4" s="104"/>
      <c r="AS4" s="104"/>
      <c r="AT4" s="104"/>
      <c r="AU4" s="104"/>
      <c r="AV4" s="104"/>
      <c r="AW4" s="104"/>
    </row>
    <row r="5" spans="1:51" s="107" customFormat="1">
      <c r="B5" s="108"/>
      <c r="C5" s="108"/>
      <c r="D5" s="240"/>
      <c r="E5" s="323" t="s">
        <v>129</v>
      </c>
      <c r="F5" s="323"/>
      <c r="G5" s="323"/>
      <c r="H5" s="323"/>
      <c r="I5" s="323"/>
      <c r="J5" s="109"/>
      <c r="K5" s="130"/>
      <c r="L5" s="130"/>
      <c r="M5" s="109"/>
      <c r="N5" s="323" t="s">
        <v>185</v>
      </c>
      <c r="O5" s="323"/>
      <c r="P5" s="323"/>
      <c r="R5" s="108"/>
      <c r="S5" s="108"/>
      <c r="T5" s="130"/>
      <c r="U5" s="323" t="s">
        <v>129</v>
      </c>
      <c r="V5" s="323"/>
      <c r="W5" s="323"/>
      <c r="X5" s="323"/>
      <c r="Y5" s="323"/>
      <c r="Z5" s="109"/>
      <c r="AA5" s="130"/>
      <c r="AB5" s="130"/>
      <c r="AC5" s="109"/>
      <c r="AD5" s="323" t="s">
        <v>185</v>
      </c>
      <c r="AE5" s="323"/>
      <c r="AF5" s="323"/>
      <c r="AH5" s="108"/>
      <c r="AI5" s="108"/>
      <c r="AJ5" s="130"/>
      <c r="AK5" s="323" t="s">
        <v>129</v>
      </c>
      <c r="AL5" s="323"/>
      <c r="AM5" s="323"/>
      <c r="AN5" s="323"/>
      <c r="AO5" s="323"/>
      <c r="AP5" s="109"/>
      <c r="AQ5" s="130"/>
      <c r="AR5" s="130"/>
      <c r="AS5" s="109"/>
      <c r="AT5" s="323" t="s">
        <v>185</v>
      </c>
      <c r="AU5" s="323"/>
      <c r="AV5" s="323"/>
      <c r="AW5" s="130"/>
    </row>
    <row r="6" spans="1:51" s="111" customFormat="1" ht="30">
      <c r="A6" s="110"/>
      <c r="B6" s="257" t="s">
        <v>5</v>
      </c>
      <c r="C6" s="248" t="s">
        <v>31</v>
      </c>
      <c r="D6" s="248" t="s">
        <v>130</v>
      </c>
      <c r="E6" s="248" t="s">
        <v>125</v>
      </c>
      <c r="F6" s="248" t="s">
        <v>47</v>
      </c>
      <c r="G6" s="248" t="s">
        <v>133</v>
      </c>
      <c r="H6" s="248" t="s">
        <v>131</v>
      </c>
      <c r="I6" s="248" t="s">
        <v>132</v>
      </c>
      <c r="J6" s="248" t="s">
        <v>127</v>
      </c>
      <c r="K6" s="248" t="s">
        <v>128</v>
      </c>
      <c r="L6" s="248" t="s">
        <v>32</v>
      </c>
      <c r="M6" s="248" t="s">
        <v>33</v>
      </c>
      <c r="N6" s="248" t="s">
        <v>183</v>
      </c>
      <c r="O6" s="248" t="s">
        <v>184</v>
      </c>
      <c r="P6" s="248" t="s">
        <v>144</v>
      </c>
      <c r="Q6" s="110"/>
      <c r="R6" s="257" t="s">
        <v>5</v>
      </c>
      <c r="S6" s="248" t="s">
        <v>31</v>
      </c>
      <c r="T6" s="248" t="s">
        <v>130</v>
      </c>
      <c r="U6" s="248" t="s">
        <v>125</v>
      </c>
      <c r="V6" s="248" t="s">
        <v>47</v>
      </c>
      <c r="W6" s="248" t="s">
        <v>133</v>
      </c>
      <c r="X6" s="248" t="s">
        <v>131</v>
      </c>
      <c r="Y6" s="248" t="s">
        <v>132</v>
      </c>
      <c r="Z6" s="248" t="s">
        <v>127</v>
      </c>
      <c r="AA6" s="248" t="s">
        <v>128</v>
      </c>
      <c r="AB6" s="248" t="s">
        <v>32</v>
      </c>
      <c r="AC6" s="248" t="s">
        <v>33</v>
      </c>
      <c r="AD6" s="248" t="s">
        <v>183</v>
      </c>
      <c r="AE6" s="248" t="s">
        <v>184</v>
      </c>
      <c r="AF6" s="248" t="s">
        <v>144</v>
      </c>
      <c r="AG6" s="255"/>
      <c r="AH6" s="257" t="s">
        <v>5</v>
      </c>
      <c r="AI6" s="248" t="s">
        <v>31</v>
      </c>
      <c r="AJ6" s="248" t="s">
        <v>130</v>
      </c>
      <c r="AK6" s="248" t="s">
        <v>125</v>
      </c>
      <c r="AL6" s="248" t="s">
        <v>47</v>
      </c>
      <c r="AM6" s="248" t="s">
        <v>133</v>
      </c>
      <c r="AN6" s="248" t="s">
        <v>131</v>
      </c>
      <c r="AO6" s="248" t="s">
        <v>132</v>
      </c>
      <c r="AP6" s="248" t="s">
        <v>127</v>
      </c>
      <c r="AQ6" s="248" t="s">
        <v>128</v>
      </c>
      <c r="AR6" s="248" t="s">
        <v>32</v>
      </c>
      <c r="AS6" s="248" t="s">
        <v>33</v>
      </c>
      <c r="AT6" s="248" t="s">
        <v>183</v>
      </c>
      <c r="AU6" s="248" t="s">
        <v>184</v>
      </c>
      <c r="AV6" s="248" t="s">
        <v>144</v>
      </c>
      <c r="AW6" s="248" t="s">
        <v>51</v>
      </c>
      <c r="AX6" s="255"/>
      <c r="AY6" s="257" t="s">
        <v>5</v>
      </c>
    </row>
    <row r="7" spans="1:51" s="92" customFormat="1">
      <c r="A7" s="82"/>
      <c r="B7" s="112">
        <v>1900</v>
      </c>
      <c r="C7" s="93"/>
      <c r="D7" s="93"/>
      <c r="E7" s="93"/>
      <c r="F7" s="93"/>
      <c r="G7" s="93"/>
      <c r="H7" s="93"/>
      <c r="I7" s="93"/>
      <c r="J7" s="93"/>
      <c r="K7" s="256"/>
      <c r="L7" s="93"/>
      <c r="M7" s="93"/>
      <c r="N7" s="93"/>
      <c r="O7" s="93"/>
      <c r="P7" s="93"/>
      <c r="Q7" s="93" t="s">
        <v>24</v>
      </c>
      <c r="R7" s="112">
        <v>1900</v>
      </c>
      <c r="S7" s="93"/>
      <c r="T7" s="93"/>
      <c r="U7" s="93"/>
      <c r="V7" s="93"/>
      <c r="W7" s="93"/>
      <c r="X7" s="93"/>
      <c r="Y7" s="93"/>
      <c r="Z7" s="93"/>
      <c r="AA7" s="256"/>
      <c r="AB7" s="93"/>
      <c r="AC7" s="93"/>
      <c r="AD7" s="93"/>
      <c r="AE7" s="93"/>
      <c r="AF7" s="93"/>
      <c r="AH7" s="112">
        <v>1900</v>
      </c>
      <c r="AI7" s="93"/>
      <c r="AJ7" s="93"/>
      <c r="AK7" s="93"/>
      <c r="AL7" s="93"/>
      <c r="AM7" s="93"/>
      <c r="AN7" s="93"/>
      <c r="AO7" s="93"/>
      <c r="AP7" s="93"/>
      <c r="AQ7" s="256"/>
      <c r="AR7" s="93"/>
      <c r="AS7" s="93"/>
      <c r="AT7" s="93"/>
      <c r="AU7" s="93"/>
      <c r="AV7" s="93"/>
      <c r="AW7" s="93"/>
      <c r="AY7" s="112">
        <v>1900</v>
      </c>
    </row>
    <row r="8" spans="1:51" s="92" customFormat="1">
      <c r="A8" s="82"/>
      <c r="B8" s="113">
        <v>1901</v>
      </c>
      <c r="C8" s="93"/>
      <c r="D8" s="94"/>
      <c r="E8" s="94"/>
      <c r="F8" s="94"/>
      <c r="G8" s="94"/>
      <c r="H8" s="94"/>
      <c r="I8" s="94"/>
      <c r="J8" s="94"/>
      <c r="K8" s="95"/>
      <c r="L8" s="94"/>
      <c r="M8" s="93"/>
      <c r="N8" s="94"/>
      <c r="O8" s="94"/>
      <c r="P8" s="90"/>
      <c r="Q8" s="90" t="s">
        <v>24</v>
      </c>
      <c r="R8" s="113">
        <v>1901</v>
      </c>
      <c r="S8" s="90"/>
      <c r="T8" s="90"/>
      <c r="U8" s="90"/>
      <c r="V8" s="90"/>
      <c r="W8" s="90"/>
      <c r="X8" s="90"/>
      <c r="Y8" s="90"/>
      <c r="Z8" s="90"/>
      <c r="AA8" s="91"/>
      <c r="AB8" s="90"/>
      <c r="AC8" s="90"/>
      <c r="AD8" s="90"/>
      <c r="AE8" s="90"/>
      <c r="AF8" s="90"/>
      <c r="AH8" s="113">
        <v>1901</v>
      </c>
      <c r="AI8" s="90"/>
      <c r="AJ8" s="90"/>
      <c r="AK8" s="90"/>
      <c r="AL8" s="90"/>
      <c r="AM8" s="90"/>
      <c r="AN8" s="90"/>
      <c r="AO8" s="90"/>
      <c r="AP8" s="90"/>
      <c r="AQ8" s="91"/>
      <c r="AR8" s="90"/>
      <c r="AS8" s="90"/>
      <c r="AT8" s="90"/>
      <c r="AU8" s="90"/>
      <c r="AV8" s="90"/>
      <c r="AW8" s="90"/>
      <c r="AY8" s="113">
        <v>1901</v>
      </c>
    </row>
    <row r="9" spans="1:51" s="92" customFormat="1">
      <c r="A9" s="82"/>
      <c r="B9" s="113">
        <v>1902</v>
      </c>
      <c r="C9" s="90"/>
      <c r="D9" s="90"/>
      <c r="E9" s="90"/>
      <c r="F9" s="90"/>
      <c r="G9" s="90"/>
      <c r="H9" s="90"/>
      <c r="I9" s="90"/>
      <c r="J9" s="90"/>
      <c r="K9" s="91"/>
      <c r="L9" s="90"/>
      <c r="M9" s="90"/>
      <c r="N9" s="96"/>
      <c r="O9" s="90"/>
      <c r="P9" s="90"/>
      <c r="Q9" s="90" t="s">
        <v>24</v>
      </c>
      <c r="R9" s="113">
        <v>1902</v>
      </c>
      <c r="S9" s="90"/>
      <c r="T9" s="90"/>
      <c r="U9" s="90"/>
      <c r="V9" s="90"/>
      <c r="W9" s="90"/>
      <c r="X9" s="90"/>
      <c r="Y9" s="90"/>
      <c r="Z9" s="90"/>
      <c r="AA9" s="91"/>
      <c r="AB9" s="90"/>
      <c r="AC9" s="90"/>
      <c r="AD9" s="90"/>
      <c r="AE9" s="90"/>
      <c r="AF9" s="90"/>
      <c r="AH9" s="113">
        <v>1902</v>
      </c>
      <c r="AI9" s="90"/>
      <c r="AJ9" s="90"/>
      <c r="AK9" s="90"/>
      <c r="AL9" s="90"/>
      <c r="AM9" s="90"/>
      <c r="AN9" s="90"/>
      <c r="AO9" s="90"/>
      <c r="AP9" s="90"/>
      <c r="AQ9" s="91"/>
      <c r="AR9" s="90"/>
      <c r="AS9" s="90"/>
      <c r="AT9" s="90"/>
      <c r="AU9" s="90"/>
      <c r="AV9" s="90"/>
      <c r="AW9" s="90"/>
      <c r="AY9" s="113">
        <v>1902</v>
      </c>
    </row>
    <row r="10" spans="1:51" s="92" customFormat="1">
      <c r="A10" s="82"/>
      <c r="B10" s="113">
        <v>1903</v>
      </c>
      <c r="C10" s="90"/>
      <c r="D10" s="90"/>
      <c r="E10" s="90"/>
      <c r="F10" s="90"/>
      <c r="G10" s="90"/>
      <c r="H10" s="90"/>
      <c r="I10" s="90"/>
      <c r="J10" s="90"/>
      <c r="K10" s="91"/>
      <c r="L10" s="90"/>
      <c r="M10" s="90"/>
      <c r="N10" s="96"/>
      <c r="O10" s="90"/>
      <c r="P10" s="90"/>
      <c r="Q10" s="90" t="s">
        <v>24</v>
      </c>
      <c r="R10" s="113">
        <v>1903</v>
      </c>
      <c r="S10" s="90"/>
      <c r="T10" s="90"/>
      <c r="U10" s="90"/>
      <c r="V10" s="90"/>
      <c r="W10" s="90"/>
      <c r="X10" s="90"/>
      <c r="Y10" s="90"/>
      <c r="Z10" s="90"/>
      <c r="AA10" s="91"/>
      <c r="AB10" s="90"/>
      <c r="AC10" s="90"/>
      <c r="AD10" s="90"/>
      <c r="AE10" s="90"/>
      <c r="AF10" s="90"/>
      <c r="AH10" s="113">
        <v>1903</v>
      </c>
      <c r="AI10" s="90"/>
      <c r="AJ10" s="90"/>
      <c r="AK10" s="90"/>
      <c r="AL10" s="90"/>
      <c r="AM10" s="90"/>
      <c r="AN10" s="90"/>
      <c r="AO10" s="90"/>
      <c r="AP10" s="90"/>
      <c r="AQ10" s="91"/>
      <c r="AR10" s="90"/>
      <c r="AS10" s="90"/>
      <c r="AT10" s="90"/>
      <c r="AU10" s="90"/>
      <c r="AV10" s="90"/>
      <c r="AW10" s="90"/>
      <c r="AY10" s="113">
        <v>1903</v>
      </c>
    </row>
    <row r="11" spans="1:51" s="92" customFormat="1">
      <c r="A11" s="82"/>
      <c r="B11" s="113">
        <v>1904</v>
      </c>
      <c r="C11" s="90"/>
      <c r="D11" s="90"/>
      <c r="E11" s="90"/>
      <c r="F11" s="90"/>
      <c r="G11" s="90"/>
      <c r="H11" s="90"/>
      <c r="I11" s="90"/>
      <c r="J11" s="90"/>
      <c r="K11" s="91"/>
      <c r="L11" s="90"/>
      <c r="M11" s="90"/>
      <c r="N11" s="96"/>
      <c r="O11" s="90"/>
      <c r="P11" s="90"/>
      <c r="Q11" s="90" t="s">
        <v>24</v>
      </c>
      <c r="R11" s="113">
        <v>1904</v>
      </c>
      <c r="S11" s="90"/>
      <c r="T11" s="90"/>
      <c r="U11" s="90"/>
      <c r="V11" s="90"/>
      <c r="W11" s="90"/>
      <c r="X11" s="90"/>
      <c r="Y11" s="90"/>
      <c r="Z11" s="90"/>
      <c r="AA11" s="91"/>
      <c r="AB11" s="90"/>
      <c r="AC11" s="90"/>
      <c r="AD11" s="90"/>
      <c r="AE11" s="90"/>
      <c r="AF11" s="90"/>
      <c r="AH11" s="113">
        <v>1904</v>
      </c>
      <c r="AI11" s="90"/>
      <c r="AJ11" s="90"/>
      <c r="AK11" s="90"/>
      <c r="AL11" s="90"/>
      <c r="AM11" s="90"/>
      <c r="AN11" s="90"/>
      <c r="AO11" s="90"/>
      <c r="AP11" s="90"/>
      <c r="AQ11" s="91"/>
      <c r="AR11" s="90"/>
      <c r="AS11" s="90"/>
      <c r="AT11" s="90"/>
      <c r="AU11" s="90"/>
      <c r="AV11" s="90"/>
      <c r="AW11" s="90"/>
      <c r="AY11" s="113">
        <v>1904</v>
      </c>
    </row>
    <row r="12" spans="1:51" s="92" customFormat="1">
      <c r="A12" s="82"/>
      <c r="B12" s="113">
        <v>1905</v>
      </c>
      <c r="C12" s="90"/>
      <c r="D12" s="90"/>
      <c r="E12" s="90"/>
      <c r="F12" s="90"/>
      <c r="G12" s="90"/>
      <c r="H12" s="90"/>
      <c r="I12" s="90"/>
      <c r="J12" s="90"/>
      <c r="K12" s="91"/>
      <c r="L12" s="90"/>
      <c r="M12" s="90"/>
      <c r="N12" s="90"/>
      <c r="O12" s="90"/>
      <c r="P12" s="90"/>
      <c r="Q12" s="90" t="s">
        <v>24</v>
      </c>
      <c r="R12" s="113">
        <v>1905</v>
      </c>
      <c r="S12" s="90"/>
      <c r="T12" s="90"/>
      <c r="U12" s="90"/>
      <c r="V12" s="90"/>
      <c r="W12" s="90"/>
      <c r="X12" s="90"/>
      <c r="Y12" s="90"/>
      <c r="Z12" s="90"/>
      <c r="AA12" s="91"/>
      <c r="AB12" s="90"/>
      <c r="AC12" s="90"/>
      <c r="AD12" s="90"/>
      <c r="AE12" s="90"/>
      <c r="AF12" s="90"/>
      <c r="AH12" s="113">
        <v>1905</v>
      </c>
      <c r="AI12" s="90"/>
      <c r="AJ12" s="90"/>
      <c r="AK12" s="90"/>
      <c r="AL12" s="90"/>
      <c r="AM12" s="90"/>
      <c r="AN12" s="90"/>
      <c r="AO12" s="90"/>
      <c r="AP12" s="90"/>
      <c r="AQ12" s="91"/>
      <c r="AR12" s="90"/>
      <c r="AS12" s="90"/>
      <c r="AT12" s="90"/>
      <c r="AU12" s="90"/>
      <c r="AV12" s="90"/>
      <c r="AW12" s="90"/>
      <c r="AY12" s="113">
        <v>1905</v>
      </c>
    </row>
    <row r="13" spans="1:51" s="92" customFormat="1">
      <c r="A13" s="82"/>
      <c r="B13" s="113">
        <v>1906</v>
      </c>
      <c r="C13" s="90"/>
      <c r="D13" s="90"/>
      <c r="E13" s="90"/>
      <c r="F13" s="90"/>
      <c r="G13" s="90"/>
      <c r="H13" s="90"/>
      <c r="I13" s="90"/>
      <c r="J13" s="90"/>
      <c r="K13" s="91"/>
      <c r="L13" s="90"/>
      <c r="M13" s="90"/>
      <c r="N13" s="90"/>
      <c r="O13" s="90"/>
      <c r="P13" s="90"/>
      <c r="Q13" s="90" t="s">
        <v>24</v>
      </c>
      <c r="R13" s="113">
        <v>1906</v>
      </c>
      <c r="S13" s="90"/>
      <c r="T13" s="90"/>
      <c r="U13" s="90"/>
      <c r="V13" s="90"/>
      <c r="W13" s="90"/>
      <c r="X13" s="90"/>
      <c r="Y13" s="90"/>
      <c r="Z13" s="90"/>
      <c r="AA13" s="91"/>
      <c r="AB13" s="90"/>
      <c r="AC13" s="90"/>
      <c r="AD13" s="90"/>
      <c r="AE13" s="90"/>
      <c r="AF13" s="90"/>
      <c r="AH13" s="113">
        <v>1906</v>
      </c>
      <c r="AI13" s="90"/>
      <c r="AJ13" s="90"/>
      <c r="AK13" s="90"/>
      <c r="AL13" s="90"/>
      <c r="AM13" s="90"/>
      <c r="AN13" s="90"/>
      <c r="AO13" s="90"/>
      <c r="AP13" s="90"/>
      <c r="AQ13" s="91"/>
      <c r="AR13" s="90"/>
      <c r="AS13" s="90"/>
      <c r="AT13" s="90"/>
      <c r="AU13" s="90"/>
      <c r="AV13" s="90"/>
      <c r="AW13" s="90"/>
      <c r="AY13" s="113">
        <v>1906</v>
      </c>
    </row>
    <row r="14" spans="1:51"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R14" s="114">
        <v>1907</v>
      </c>
      <c r="S14" s="100" t="s">
        <v>24</v>
      </c>
      <c r="T14" s="100" t="s">
        <v>24</v>
      </c>
      <c r="U14" s="100" t="s">
        <v>24</v>
      </c>
      <c r="V14" s="100" t="s">
        <v>24</v>
      </c>
      <c r="W14" s="100" t="s">
        <v>24</v>
      </c>
      <c r="X14" s="100" t="s">
        <v>24</v>
      </c>
      <c r="Y14" s="100" t="s">
        <v>24</v>
      </c>
      <c r="Z14" s="100" t="s">
        <v>24</v>
      </c>
      <c r="AA14" s="100" t="s">
        <v>24</v>
      </c>
      <c r="AB14" s="100" t="s">
        <v>24</v>
      </c>
      <c r="AC14" s="100" t="s">
        <v>24</v>
      </c>
      <c r="AD14" s="100" t="s">
        <v>24</v>
      </c>
      <c r="AE14" s="100" t="s">
        <v>24</v>
      </c>
      <c r="AF14" s="100" t="s">
        <v>24</v>
      </c>
      <c r="AH14" s="114">
        <v>1907</v>
      </c>
      <c r="AI14" s="100" t="s">
        <v>24</v>
      </c>
      <c r="AJ14" s="100" t="s">
        <v>24</v>
      </c>
      <c r="AK14" s="100" t="s">
        <v>24</v>
      </c>
      <c r="AL14" s="100" t="s">
        <v>24</v>
      </c>
      <c r="AM14" s="100" t="s">
        <v>24</v>
      </c>
      <c r="AN14" s="100" t="s">
        <v>24</v>
      </c>
      <c r="AO14" s="100" t="s">
        <v>24</v>
      </c>
      <c r="AP14" s="100" t="s">
        <v>24</v>
      </c>
      <c r="AQ14" s="100" t="s">
        <v>24</v>
      </c>
      <c r="AR14" s="100" t="s">
        <v>24</v>
      </c>
      <c r="AS14" s="100" t="s">
        <v>24</v>
      </c>
      <c r="AT14" s="100" t="s">
        <v>24</v>
      </c>
      <c r="AU14" s="100" t="s">
        <v>24</v>
      </c>
      <c r="AV14" s="100" t="s">
        <v>24</v>
      </c>
      <c r="AW14" s="100" t="s">
        <v>24</v>
      </c>
      <c r="AY14" s="113">
        <v>1907</v>
      </c>
    </row>
    <row r="15" spans="1:51"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R15" s="114">
        <v>1908</v>
      </c>
      <c r="S15" s="100" t="s">
        <v>24</v>
      </c>
      <c r="T15" s="100" t="s">
        <v>24</v>
      </c>
      <c r="U15" s="100" t="s">
        <v>24</v>
      </c>
      <c r="V15" s="100" t="s">
        <v>24</v>
      </c>
      <c r="W15" s="100" t="s">
        <v>24</v>
      </c>
      <c r="X15" s="100" t="s">
        <v>24</v>
      </c>
      <c r="Y15" s="100" t="s">
        <v>24</v>
      </c>
      <c r="Z15" s="100" t="s">
        <v>24</v>
      </c>
      <c r="AA15" s="100" t="s">
        <v>24</v>
      </c>
      <c r="AB15" s="100" t="s">
        <v>24</v>
      </c>
      <c r="AC15" s="100" t="s">
        <v>24</v>
      </c>
      <c r="AD15" s="100" t="s">
        <v>24</v>
      </c>
      <c r="AE15" s="100" t="s">
        <v>24</v>
      </c>
      <c r="AF15" s="100" t="s">
        <v>24</v>
      </c>
      <c r="AH15" s="114">
        <v>1908</v>
      </c>
      <c r="AI15" s="100" t="s">
        <v>24</v>
      </c>
      <c r="AJ15" s="100" t="s">
        <v>24</v>
      </c>
      <c r="AK15" s="100" t="s">
        <v>24</v>
      </c>
      <c r="AL15" s="100" t="s">
        <v>24</v>
      </c>
      <c r="AM15" s="100" t="s">
        <v>24</v>
      </c>
      <c r="AN15" s="100" t="s">
        <v>24</v>
      </c>
      <c r="AO15" s="100" t="s">
        <v>24</v>
      </c>
      <c r="AP15" s="100" t="s">
        <v>24</v>
      </c>
      <c r="AQ15" s="100" t="s">
        <v>24</v>
      </c>
      <c r="AR15" s="100" t="s">
        <v>24</v>
      </c>
      <c r="AS15" s="100" t="s">
        <v>24</v>
      </c>
      <c r="AT15" s="100" t="s">
        <v>24</v>
      </c>
      <c r="AU15" s="100" t="s">
        <v>24</v>
      </c>
      <c r="AV15" s="100" t="s">
        <v>24</v>
      </c>
      <c r="AW15" s="100" t="s">
        <v>24</v>
      </c>
      <c r="AY15" s="113">
        <v>1908</v>
      </c>
    </row>
    <row r="16" spans="1:51"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R16" s="114">
        <v>1909</v>
      </c>
      <c r="S16" s="100" t="s">
        <v>24</v>
      </c>
      <c r="T16" s="100" t="s">
        <v>24</v>
      </c>
      <c r="U16" s="100" t="s">
        <v>24</v>
      </c>
      <c r="V16" s="100" t="s">
        <v>24</v>
      </c>
      <c r="W16" s="100" t="s">
        <v>24</v>
      </c>
      <c r="X16" s="100" t="s">
        <v>24</v>
      </c>
      <c r="Y16" s="100" t="s">
        <v>24</v>
      </c>
      <c r="Z16" s="100" t="s">
        <v>24</v>
      </c>
      <c r="AA16" s="100" t="s">
        <v>24</v>
      </c>
      <c r="AB16" s="100" t="s">
        <v>24</v>
      </c>
      <c r="AC16" s="100" t="s">
        <v>24</v>
      </c>
      <c r="AD16" s="100" t="s">
        <v>24</v>
      </c>
      <c r="AE16" s="100" t="s">
        <v>24</v>
      </c>
      <c r="AF16" s="100" t="s">
        <v>24</v>
      </c>
      <c r="AH16" s="114">
        <v>1909</v>
      </c>
      <c r="AI16" s="100" t="s">
        <v>24</v>
      </c>
      <c r="AJ16" s="100" t="s">
        <v>24</v>
      </c>
      <c r="AK16" s="100" t="s">
        <v>24</v>
      </c>
      <c r="AL16" s="100" t="s">
        <v>24</v>
      </c>
      <c r="AM16" s="100" t="s">
        <v>24</v>
      </c>
      <c r="AN16" s="100" t="s">
        <v>24</v>
      </c>
      <c r="AO16" s="100" t="s">
        <v>24</v>
      </c>
      <c r="AP16" s="100" t="s">
        <v>24</v>
      </c>
      <c r="AQ16" s="100" t="s">
        <v>24</v>
      </c>
      <c r="AR16" s="100" t="s">
        <v>24</v>
      </c>
      <c r="AS16" s="100" t="s">
        <v>24</v>
      </c>
      <c r="AT16" s="100" t="s">
        <v>24</v>
      </c>
      <c r="AU16" s="100" t="s">
        <v>24</v>
      </c>
      <c r="AV16" s="100" t="s">
        <v>24</v>
      </c>
      <c r="AW16" s="100" t="s">
        <v>24</v>
      </c>
      <c r="AY16" s="113">
        <v>1909</v>
      </c>
    </row>
    <row r="17" spans="2:51"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R17" s="114">
        <v>1910</v>
      </c>
      <c r="S17" s="100" t="s">
        <v>24</v>
      </c>
      <c r="T17" s="100" t="s">
        <v>24</v>
      </c>
      <c r="U17" s="100" t="s">
        <v>24</v>
      </c>
      <c r="V17" s="100" t="s">
        <v>24</v>
      </c>
      <c r="W17" s="100" t="s">
        <v>24</v>
      </c>
      <c r="X17" s="100" t="s">
        <v>24</v>
      </c>
      <c r="Y17" s="100" t="s">
        <v>24</v>
      </c>
      <c r="Z17" s="100" t="s">
        <v>24</v>
      </c>
      <c r="AA17" s="100" t="s">
        <v>24</v>
      </c>
      <c r="AB17" s="100" t="s">
        <v>24</v>
      </c>
      <c r="AC17" s="100" t="s">
        <v>24</v>
      </c>
      <c r="AD17" s="100" t="s">
        <v>24</v>
      </c>
      <c r="AE17" s="100" t="s">
        <v>24</v>
      </c>
      <c r="AF17" s="100" t="s">
        <v>24</v>
      </c>
      <c r="AH17" s="114">
        <v>1910</v>
      </c>
      <c r="AI17" s="100" t="s">
        <v>24</v>
      </c>
      <c r="AJ17" s="100" t="s">
        <v>24</v>
      </c>
      <c r="AK17" s="100" t="s">
        <v>24</v>
      </c>
      <c r="AL17" s="100" t="s">
        <v>24</v>
      </c>
      <c r="AM17" s="100" t="s">
        <v>24</v>
      </c>
      <c r="AN17" s="100" t="s">
        <v>24</v>
      </c>
      <c r="AO17" s="100" t="s">
        <v>24</v>
      </c>
      <c r="AP17" s="100" t="s">
        <v>24</v>
      </c>
      <c r="AQ17" s="100" t="s">
        <v>24</v>
      </c>
      <c r="AR17" s="100" t="s">
        <v>24</v>
      </c>
      <c r="AS17" s="100" t="s">
        <v>24</v>
      </c>
      <c r="AT17" s="100" t="s">
        <v>24</v>
      </c>
      <c r="AU17" s="100" t="s">
        <v>24</v>
      </c>
      <c r="AV17" s="100" t="s">
        <v>24</v>
      </c>
      <c r="AW17" s="100" t="s">
        <v>24</v>
      </c>
      <c r="AY17" s="114">
        <v>1910</v>
      </c>
    </row>
    <row r="18" spans="2:51"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R18" s="114">
        <v>1911</v>
      </c>
      <c r="S18" s="100" t="s">
        <v>24</v>
      </c>
      <c r="T18" s="100" t="s">
        <v>24</v>
      </c>
      <c r="U18" s="100" t="s">
        <v>24</v>
      </c>
      <c r="V18" s="100" t="s">
        <v>24</v>
      </c>
      <c r="W18" s="100" t="s">
        <v>24</v>
      </c>
      <c r="X18" s="100" t="s">
        <v>24</v>
      </c>
      <c r="Y18" s="100" t="s">
        <v>24</v>
      </c>
      <c r="Z18" s="100" t="s">
        <v>24</v>
      </c>
      <c r="AA18" s="100" t="s">
        <v>24</v>
      </c>
      <c r="AB18" s="100" t="s">
        <v>24</v>
      </c>
      <c r="AC18" s="100" t="s">
        <v>24</v>
      </c>
      <c r="AD18" s="100" t="s">
        <v>24</v>
      </c>
      <c r="AE18" s="100" t="s">
        <v>24</v>
      </c>
      <c r="AF18" s="100" t="s">
        <v>24</v>
      </c>
      <c r="AH18" s="114">
        <v>1911</v>
      </c>
      <c r="AI18" s="100" t="s">
        <v>24</v>
      </c>
      <c r="AJ18" s="100" t="s">
        <v>24</v>
      </c>
      <c r="AK18" s="100" t="s">
        <v>24</v>
      </c>
      <c r="AL18" s="100" t="s">
        <v>24</v>
      </c>
      <c r="AM18" s="100" t="s">
        <v>24</v>
      </c>
      <c r="AN18" s="100" t="s">
        <v>24</v>
      </c>
      <c r="AO18" s="100" t="s">
        <v>24</v>
      </c>
      <c r="AP18" s="100" t="s">
        <v>24</v>
      </c>
      <c r="AQ18" s="100" t="s">
        <v>24</v>
      </c>
      <c r="AR18" s="100" t="s">
        <v>24</v>
      </c>
      <c r="AS18" s="100" t="s">
        <v>24</v>
      </c>
      <c r="AT18" s="100" t="s">
        <v>24</v>
      </c>
      <c r="AU18" s="100" t="s">
        <v>24</v>
      </c>
      <c r="AV18" s="100" t="s">
        <v>24</v>
      </c>
      <c r="AW18" s="100" t="s">
        <v>24</v>
      </c>
      <c r="AY18" s="114">
        <v>1911</v>
      </c>
    </row>
    <row r="19" spans="2:51"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R19" s="114">
        <v>1912</v>
      </c>
      <c r="S19" s="100" t="s">
        <v>24</v>
      </c>
      <c r="T19" s="100" t="s">
        <v>24</v>
      </c>
      <c r="U19" s="100" t="s">
        <v>24</v>
      </c>
      <c r="V19" s="100" t="s">
        <v>24</v>
      </c>
      <c r="W19" s="100" t="s">
        <v>24</v>
      </c>
      <c r="X19" s="100" t="s">
        <v>24</v>
      </c>
      <c r="Y19" s="100" t="s">
        <v>24</v>
      </c>
      <c r="Z19" s="100" t="s">
        <v>24</v>
      </c>
      <c r="AA19" s="100" t="s">
        <v>24</v>
      </c>
      <c r="AB19" s="100" t="s">
        <v>24</v>
      </c>
      <c r="AC19" s="100" t="s">
        <v>24</v>
      </c>
      <c r="AD19" s="100" t="s">
        <v>24</v>
      </c>
      <c r="AE19" s="100" t="s">
        <v>24</v>
      </c>
      <c r="AF19" s="100" t="s">
        <v>24</v>
      </c>
      <c r="AH19" s="114">
        <v>1912</v>
      </c>
      <c r="AI19" s="100" t="s">
        <v>24</v>
      </c>
      <c r="AJ19" s="100" t="s">
        <v>24</v>
      </c>
      <c r="AK19" s="100" t="s">
        <v>24</v>
      </c>
      <c r="AL19" s="100" t="s">
        <v>24</v>
      </c>
      <c r="AM19" s="100" t="s">
        <v>24</v>
      </c>
      <c r="AN19" s="100" t="s">
        <v>24</v>
      </c>
      <c r="AO19" s="100" t="s">
        <v>24</v>
      </c>
      <c r="AP19" s="100" t="s">
        <v>24</v>
      </c>
      <c r="AQ19" s="100" t="s">
        <v>24</v>
      </c>
      <c r="AR19" s="100" t="s">
        <v>24</v>
      </c>
      <c r="AS19" s="100" t="s">
        <v>24</v>
      </c>
      <c r="AT19" s="100" t="s">
        <v>24</v>
      </c>
      <c r="AU19" s="100" t="s">
        <v>24</v>
      </c>
      <c r="AV19" s="100" t="s">
        <v>24</v>
      </c>
      <c r="AW19" s="100" t="s">
        <v>24</v>
      </c>
      <c r="AY19" s="114">
        <v>1912</v>
      </c>
    </row>
    <row r="20" spans="2:51"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R20" s="114">
        <v>1913</v>
      </c>
      <c r="S20" s="100" t="s">
        <v>24</v>
      </c>
      <c r="T20" s="100" t="s">
        <v>24</v>
      </c>
      <c r="U20" s="100" t="s">
        <v>24</v>
      </c>
      <c r="V20" s="100" t="s">
        <v>24</v>
      </c>
      <c r="W20" s="100" t="s">
        <v>24</v>
      </c>
      <c r="X20" s="100" t="s">
        <v>24</v>
      </c>
      <c r="Y20" s="100" t="s">
        <v>24</v>
      </c>
      <c r="Z20" s="100" t="s">
        <v>24</v>
      </c>
      <c r="AA20" s="100" t="s">
        <v>24</v>
      </c>
      <c r="AB20" s="100" t="s">
        <v>24</v>
      </c>
      <c r="AC20" s="100" t="s">
        <v>24</v>
      </c>
      <c r="AD20" s="100" t="s">
        <v>24</v>
      </c>
      <c r="AE20" s="100" t="s">
        <v>24</v>
      </c>
      <c r="AF20" s="100" t="s">
        <v>24</v>
      </c>
      <c r="AH20" s="114">
        <v>1913</v>
      </c>
      <c r="AI20" s="100" t="s">
        <v>24</v>
      </c>
      <c r="AJ20" s="100" t="s">
        <v>24</v>
      </c>
      <c r="AK20" s="100" t="s">
        <v>24</v>
      </c>
      <c r="AL20" s="100" t="s">
        <v>24</v>
      </c>
      <c r="AM20" s="100" t="s">
        <v>24</v>
      </c>
      <c r="AN20" s="100" t="s">
        <v>24</v>
      </c>
      <c r="AO20" s="100" t="s">
        <v>24</v>
      </c>
      <c r="AP20" s="100" t="s">
        <v>24</v>
      </c>
      <c r="AQ20" s="100" t="s">
        <v>24</v>
      </c>
      <c r="AR20" s="100" t="s">
        <v>24</v>
      </c>
      <c r="AS20" s="100" t="s">
        <v>24</v>
      </c>
      <c r="AT20" s="100" t="s">
        <v>24</v>
      </c>
      <c r="AU20" s="100" t="s">
        <v>24</v>
      </c>
      <c r="AV20" s="100" t="s">
        <v>24</v>
      </c>
      <c r="AW20" s="100" t="s">
        <v>24</v>
      </c>
      <c r="AY20" s="114">
        <v>1913</v>
      </c>
    </row>
    <row r="21" spans="2:51"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R21" s="114">
        <v>1914</v>
      </c>
      <c r="S21" s="100" t="s">
        <v>24</v>
      </c>
      <c r="T21" s="100" t="s">
        <v>24</v>
      </c>
      <c r="U21" s="100" t="s">
        <v>24</v>
      </c>
      <c r="V21" s="100" t="s">
        <v>24</v>
      </c>
      <c r="W21" s="100" t="s">
        <v>24</v>
      </c>
      <c r="X21" s="100" t="s">
        <v>24</v>
      </c>
      <c r="Y21" s="100" t="s">
        <v>24</v>
      </c>
      <c r="Z21" s="100" t="s">
        <v>24</v>
      </c>
      <c r="AA21" s="100" t="s">
        <v>24</v>
      </c>
      <c r="AB21" s="100" t="s">
        <v>24</v>
      </c>
      <c r="AC21" s="100" t="s">
        <v>24</v>
      </c>
      <c r="AD21" s="100" t="s">
        <v>24</v>
      </c>
      <c r="AE21" s="100" t="s">
        <v>24</v>
      </c>
      <c r="AF21" s="100" t="s">
        <v>24</v>
      </c>
      <c r="AH21" s="114">
        <v>1914</v>
      </c>
      <c r="AI21" s="100" t="s">
        <v>24</v>
      </c>
      <c r="AJ21" s="100" t="s">
        <v>24</v>
      </c>
      <c r="AK21" s="100" t="s">
        <v>24</v>
      </c>
      <c r="AL21" s="100" t="s">
        <v>24</v>
      </c>
      <c r="AM21" s="100" t="s">
        <v>24</v>
      </c>
      <c r="AN21" s="100" t="s">
        <v>24</v>
      </c>
      <c r="AO21" s="100" t="s">
        <v>24</v>
      </c>
      <c r="AP21" s="100" t="s">
        <v>24</v>
      </c>
      <c r="AQ21" s="100" t="s">
        <v>24</v>
      </c>
      <c r="AR21" s="100" t="s">
        <v>24</v>
      </c>
      <c r="AS21" s="100" t="s">
        <v>24</v>
      </c>
      <c r="AT21" s="100" t="s">
        <v>24</v>
      </c>
      <c r="AU21" s="100" t="s">
        <v>24</v>
      </c>
      <c r="AV21" s="100" t="s">
        <v>24</v>
      </c>
      <c r="AW21" s="100" t="s">
        <v>24</v>
      </c>
      <c r="AY21" s="114">
        <v>1914</v>
      </c>
    </row>
    <row r="22" spans="2:51"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R22" s="114">
        <v>1915</v>
      </c>
      <c r="S22" s="100" t="s">
        <v>24</v>
      </c>
      <c r="T22" s="100" t="s">
        <v>24</v>
      </c>
      <c r="U22" s="100" t="s">
        <v>24</v>
      </c>
      <c r="V22" s="100" t="s">
        <v>24</v>
      </c>
      <c r="W22" s="100" t="s">
        <v>24</v>
      </c>
      <c r="X22" s="100" t="s">
        <v>24</v>
      </c>
      <c r="Y22" s="100" t="s">
        <v>24</v>
      </c>
      <c r="Z22" s="100" t="s">
        <v>24</v>
      </c>
      <c r="AA22" s="100" t="s">
        <v>24</v>
      </c>
      <c r="AB22" s="100" t="s">
        <v>24</v>
      </c>
      <c r="AC22" s="100" t="s">
        <v>24</v>
      </c>
      <c r="AD22" s="100" t="s">
        <v>24</v>
      </c>
      <c r="AE22" s="100" t="s">
        <v>24</v>
      </c>
      <c r="AF22" s="100" t="s">
        <v>24</v>
      </c>
      <c r="AH22" s="114">
        <v>1915</v>
      </c>
      <c r="AI22" s="100" t="s">
        <v>24</v>
      </c>
      <c r="AJ22" s="100" t="s">
        <v>24</v>
      </c>
      <c r="AK22" s="100" t="s">
        <v>24</v>
      </c>
      <c r="AL22" s="100" t="s">
        <v>24</v>
      </c>
      <c r="AM22" s="100" t="s">
        <v>24</v>
      </c>
      <c r="AN22" s="100" t="s">
        <v>24</v>
      </c>
      <c r="AO22" s="100" t="s">
        <v>24</v>
      </c>
      <c r="AP22" s="100" t="s">
        <v>24</v>
      </c>
      <c r="AQ22" s="100" t="s">
        <v>24</v>
      </c>
      <c r="AR22" s="100" t="s">
        <v>24</v>
      </c>
      <c r="AS22" s="100" t="s">
        <v>24</v>
      </c>
      <c r="AT22" s="100" t="s">
        <v>24</v>
      </c>
      <c r="AU22" s="100" t="s">
        <v>24</v>
      </c>
      <c r="AV22" s="100" t="s">
        <v>24</v>
      </c>
      <c r="AW22" s="100" t="s">
        <v>24</v>
      </c>
      <c r="AY22" s="114">
        <v>1915</v>
      </c>
    </row>
    <row r="23" spans="2:51"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R23" s="114">
        <v>1916</v>
      </c>
      <c r="S23" s="100" t="s">
        <v>24</v>
      </c>
      <c r="T23" s="100" t="s">
        <v>24</v>
      </c>
      <c r="U23" s="100" t="s">
        <v>24</v>
      </c>
      <c r="V23" s="100" t="s">
        <v>24</v>
      </c>
      <c r="W23" s="100" t="s">
        <v>24</v>
      </c>
      <c r="X23" s="100" t="s">
        <v>24</v>
      </c>
      <c r="Y23" s="100" t="s">
        <v>24</v>
      </c>
      <c r="Z23" s="100" t="s">
        <v>24</v>
      </c>
      <c r="AA23" s="100" t="s">
        <v>24</v>
      </c>
      <c r="AB23" s="100" t="s">
        <v>24</v>
      </c>
      <c r="AC23" s="100" t="s">
        <v>24</v>
      </c>
      <c r="AD23" s="100" t="s">
        <v>24</v>
      </c>
      <c r="AE23" s="100" t="s">
        <v>24</v>
      </c>
      <c r="AF23" s="100" t="s">
        <v>24</v>
      </c>
      <c r="AH23" s="114">
        <v>1916</v>
      </c>
      <c r="AI23" s="100" t="s">
        <v>24</v>
      </c>
      <c r="AJ23" s="100" t="s">
        <v>24</v>
      </c>
      <c r="AK23" s="100" t="s">
        <v>24</v>
      </c>
      <c r="AL23" s="100" t="s">
        <v>24</v>
      </c>
      <c r="AM23" s="100" t="s">
        <v>24</v>
      </c>
      <c r="AN23" s="100" t="s">
        <v>24</v>
      </c>
      <c r="AO23" s="100" t="s">
        <v>24</v>
      </c>
      <c r="AP23" s="100" t="s">
        <v>24</v>
      </c>
      <c r="AQ23" s="100" t="s">
        <v>24</v>
      </c>
      <c r="AR23" s="100" t="s">
        <v>24</v>
      </c>
      <c r="AS23" s="100" t="s">
        <v>24</v>
      </c>
      <c r="AT23" s="100" t="s">
        <v>24</v>
      </c>
      <c r="AU23" s="100" t="s">
        <v>24</v>
      </c>
      <c r="AV23" s="100" t="s">
        <v>24</v>
      </c>
      <c r="AW23" s="100" t="s">
        <v>24</v>
      </c>
      <c r="AY23" s="114">
        <v>1916</v>
      </c>
    </row>
    <row r="24" spans="2:51"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R24" s="114">
        <v>1917</v>
      </c>
      <c r="S24" s="100" t="s">
        <v>24</v>
      </c>
      <c r="T24" s="100" t="s">
        <v>24</v>
      </c>
      <c r="U24" s="100" t="s">
        <v>24</v>
      </c>
      <c r="V24" s="100" t="s">
        <v>24</v>
      </c>
      <c r="W24" s="100" t="s">
        <v>24</v>
      </c>
      <c r="X24" s="100" t="s">
        <v>24</v>
      </c>
      <c r="Y24" s="100" t="s">
        <v>24</v>
      </c>
      <c r="Z24" s="100" t="s">
        <v>24</v>
      </c>
      <c r="AA24" s="100" t="s">
        <v>24</v>
      </c>
      <c r="AB24" s="100" t="s">
        <v>24</v>
      </c>
      <c r="AC24" s="100" t="s">
        <v>24</v>
      </c>
      <c r="AD24" s="100" t="s">
        <v>24</v>
      </c>
      <c r="AE24" s="100" t="s">
        <v>24</v>
      </c>
      <c r="AF24" s="100" t="s">
        <v>24</v>
      </c>
      <c r="AH24" s="114">
        <v>1917</v>
      </c>
      <c r="AI24" s="100" t="s">
        <v>24</v>
      </c>
      <c r="AJ24" s="100" t="s">
        <v>24</v>
      </c>
      <c r="AK24" s="100" t="s">
        <v>24</v>
      </c>
      <c r="AL24" s="100" t="s">
        <v>24</v>
      </c>
      <c r="AM24" s="100" t="s">
        <v>24</v>
      </c>
      <c r="AN24" s="100" t="s">
        <v>24</v>
      </c>
      <c r="AO24" s="100" t="s">
        <v>24</v>
      </c>
      <c r="AP24" s="100" t="s">
        <v>24</v>
      </c>
      <c r="AQ24" s="100" t="s">
        <v>24</v>
      </c>
      <c r="AR24" s="100" t="s">
        <v>24</v>
      </c>
      <c r="AS24" s="100" t="s">
        <v>24</v>
      </c>
      <c r="AT24" s="100" t="s">
        <v>24</v>
      </c>
      <c r="AU24" s="100" t="s">
        <v>24</v>
      </c>
      <c r="AV24" s="100" t="s">
        <v>24</v>
      </c>
      <c r="AW24" s="100" t="s">
        <v>24</v>
      </c>
      <c r="AY24" s="114">
        <v>1917</v>
      </c>
    </row>
    <row r="25" spans="2:51"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R25" s="115">
        <v>1918</v>
      </c>
      <c r="S25" s="100" t="s">
        <v>24</v>
      </c>
      <c r="T25" s="100" t="s">
        <v>24</v>
      </c>
      <c r="U25" s="100" t="s">
        <v>24</v>
      </c>
      <c r="V25" s="100" t="s">
        <v>24</v>
      </c>
      <c r="W25" s="100" t="s">
        <v>24</v>
      </c>
      <c r="X25" s="100" t="s">
        <v>24</v>
      </c>
      <c r="Y25" s="100" t="s">
        <v>24</v>
      </c>
      <c r="Z25" s="100" t="s">
        <v>24</v>
      </c>
      <c r="AA25" s="100" t="s">
        <v>24</v>
      </c>
      <c r="AB25" s="100" t="s">
        <v>24</v>
      </c>
      <c r="AC25" s="100" t="s">
        <v>24</v>
      </c>
      <c r="AD25" s="100" t="s">
        <v>24</v>
      </c>
      <c r="AE25" s="100" t="s">
        <v>24</v>
      </c>
      <c r="AF25" s="100" t="s">
        <v>24</v>
      </c>
      <c r="AH25" s="115">
        <v>1918</v>
      </c>
      <c r="AI25" s="100" t="s">
        <v>24</v>
      </c>
      <c r="AJ25" s="100" t="s">
        <v>24</v>
      </c>
      <c r="AK25" s="100" t="s">
        <v>24</v>
      </c>
      <c r="AL25" s="100" t="s">
        <v>24</v>
      </c>
      <c r="AM25" s="100" t="s">
        <v>24</v>
      </c>
      <c r="AN25" s="100" t="s">
        <v>24</v>
      </c>
      <c r="AO25" s="100" t="s">
        <v>24</v>
      </c>
      <c r="AP25" s="100" t="s">
        <v>24</v>
      </c>
      <c r="AQ25" s="100" t="s">
        <v>24</v>
      </c>
      <c r="AR25" s="100" t="s">
        <v>24</v>
      </c>
      <c r="AS25" s="100" t="s">
        <v>24</v>
      </c>
      <c r="AT25" s="100" t="s">
        <v>24</v>
      </c>
      <c r="AU25" s="100" t="s">
        <v>24</v>
      </c>
      <c r="AV25" s="100" t="s">
        <v>24</v>
      </c>
      <c r="AW25" s="100" t="s">
        <v>24</v>
      </c>
      <c r="AY25" s="115">
        <v>1918</v>
      </c>
    </row>
    <row r="26" spans="2:51"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R26" s="115">
        <v>1919</v>
      </c>
      <c r="S26" s="100" t="s">
        <v>24</v>
      </c>
      <c r="T26" s="100" t="s">
        <v>24</v>
      </c>
      <c r="U26" s="100" t="s">
        <v>24</v>
      </c>
      <c r="V26" s="100" t="s">
        <v>24</v>
      </c>
      <c r="W26" s="100" t="s">
        <v>24</v>
      </c>
      <c r="X26" s="100" t="s">
        <v>24</v>
      </c>
      <c r="Y26" s="100" t="s">
        <v>24</v>
      </c>
      <c r="Z26" s="100" t="s">
        <v>24</v>
      </c>
      <c r="AA26" s="100" t="s">
        <v>24</v>
      </c>
      <c r="AB26" s="100" t="s">
        <v>24</v>
      </c>
      <c r="AC26" s="100" t="s">
        <v>24</v>
      </c>
      <c r="AD26" s="100" t="s">
        <v>24</v>
      </c>
      <c r="AE26" s="100" t="s">
        <v>24</v>
      </c>
      <c r="AF26" s="100" t="s">
        <v>24</v>
      </c>
      <c r="AH26" s="115">
        <v>1919</v>
      </c>
      <c r="AI26" s="100" t="s">
        <v>24</v>
      </c>
      <c r="AJ26" s="100" t="s">
        <v>24</v>
      </c>
      <c r="AK26" s="100" t="s">
        <v>24</v>
      </c>
      <c r="AL26" s="100" t="s">
        <v>24</v>
      </c>
      <c r="AM26" s="100" t="s">
        <v>24</v>
      </c>
      <c r="AN26" s="100" t="s">
        <v>24</v>
      </c>
      <c r="AO26" s="100" t="s">
        <v>24</v>
      </c>
      <c r="AP26" s="100" t="s">
        <v>24</v>
      </c>
      <c r="AQ26" s="100" t="s">
        <v>24</v>
      </c>
      <c r="AR26" s="100" t="s">
        <v>24</v>
      </c>
      <c r="AS26" s="100" t="s">
        <v>24</v>
      </c>
      <c r="AT26" s="100" t="s">
        <v>24</v>
      </c>
      <c r="AU26" s="100" t="s">
        <v>24</v>
      </c>
      <c r="AV26" s="100" t="s">
        <v>24</v>
      </c>
      <c r="AW26" s="100" t="s">
        <v>24</v>
      </c>
      <c r="AY26" s="115">
        <v>1919</v>
      </c>
    </row>
    <row r="27" spans="2:51"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R27" s="115">
        <v>1920</v>
      </c>
      <c r="S27" s="100" t="s">
        <v>24</v>
      </c>
      <c r="T27" s="100" t="s">
        <v>24</v>
      </c>
      <c r="U27" s="100" t="s">
        <v>24</v>
      </c>
      <c r="V27" s="100" t="s">
        <v>24</v>
      </c>
      <c r="W27" s="100" t="s">
        <v>24</v>
      </c>
      <c r="X27" s="100" t="s">
        <v>24</v>
      </c>
      <c r="Y27" s="100" t="s">
        <v>24</v>
      </c>
      <c r="Z27" s="100" t="s">
        <v>24</v>
      </c>
      <c r="AA27" s="100" t="s">
        <v>24</v>
      </c>
      <c r="AB27" s="100" t="s">
        <v>24</v>
      </c>
      <c r="AC27" s="100" t="s">
        <v>24</v>
      </c>
      <c r="AD27" s="100" t="s">
        <v>24</v>
      </c>
      <c r="AE27" s="100" t="s">
        <v>24</v>
      </c>
      <c r="AF27" s="100" t="s">
        <v>24</v>
      </c>
      <c r="AH27" s="115">
        <v>1920</v>
      </c>
      <c r="AI27" s="100" t="s">
        <v>24</v>
      </c>
      <c r="AJ27" s="100" t="s">
        <v>24</v>
      </c>
      <c r="AK27" s="100" t="s">
        <v>24</v>
      </c>
      <c r="AL27" s="100" t="s">
        <v>24</v>
      </c>
      <c r="AM27" s="100" t="s">
        <v>24</v>
      </c>
      <c r="AN27" s="100" t="s">
        <v>24</v>
      </c>
      <c r="AO27" s="100" t="s">
        <v>24</v>
      </c>
      <c r="AP27" s="100" t="s">
        <v>24</v>
      </c>
      <c r="AQ27" s="100" t="s">
        <v>24</v>
      </c>
      <c r="AR27" s="100" t="s">
        <v>24</v>
      </c>
      <c r="AS27" s="100" t="s">
        <v>24</v>
      </c>
      <c r="AT27" s="100" t="s">
        <v>24</v>
      </c>
      <c r="AU27" s="100" t="s">
        <v>24</v>
      </c>
      <c r="AV27" s="100" t="s">
        <v>24</v>
      </c>
      <c r="AW27" s="100" t="s">
        <v>24</v>
      </c>
      <c r="AY27" s="115">
        <v>1920</v>
      </c>
    </row>
    <row r="28" spans="2:51">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R28" s="116">
        <v>1921</v>
      </c>
      <c r="S28" s="100" t="s">
        <v>24</v>
      </c>
      <c r="T28" s="100" t="s">
        <v>24</v>
      </c>
      <c r="U28" s="100" t="s">
        <v>24</v>
      </c>
      <c r="V28" s="100" t="s">
        <v>24</v>
      </c>
      <c r="W28" s="100" t="s">
        <v>24</v>
      </c>
      <c r="X28" s="100" t="s">
        <v>24</v>
      </c>
      <c r="Y28" s="100" t="s">
        <v>24</v>
      </c>
      <c r="Z28" s="100" t="s">
        <v>24</v>
      </c>
      <c r="AA28" s="100" t="s">
        <v>24</v>
      </c>
      <c r="AB28" s="100" t="s">
        <v>24</v>
      </c>
      <c r="AC28" s="100" t="s">
        <v>24</v>
      </c>
      <c r="AD28" s="100" t="s">
        <v>24</v>
      </c>
      <c r="AE28" s="100" t="s">
        <v>24</v>
      </c>
      <c r="AF28" s="100" t="s">
        <v>24</v>
      </c>
      <c r="AH28" s="116">
        <v>1921</v>
      </c>
      <c r="AI28" s="100" t="s">
        <v>24</v>
      </c>
      <c r="AJ28" s="100" t="s">
        <v>24</v>
      </c>
      <c r="AK28" s="100" t="s">
        <v>24</v>
      </c>
      <c r="AL28" s="100" t="s">
        <v>24</v>
      </c>
      <c r="AM28" s="100" t="s">
        <v>24</v>
      </c>
      <c r="AN28" s="100" t="s">
        <v>24</v>
      </c>
      <c r="AO28" s="100" t="s">
        <v>24</v>
      </c>
      <c r="AP28" s="100" t="s">
        <v>24</v>
      </c>
      <c r="AQ28" s="100" t="s">
        <v>24</v>
      </c>
      <c r="AR28" s="100" t="s">
        <v>24</v>
      </c>
      <c r="AS28" s="100" t="s">
        <v>24</v>
      </c>
      <c r="AT28" s="100" t="s">
        <v>24</v>
      </c>
      <c r="AU28" s="100" t="s">
        <v>24</v>
      </c>
      <c r="AV28" s="100" t="s">
        <v>24</v>
      </c>
      <c r="AW28" s="100" t="s">
        <v>24</v>
      </c>
      <c r="AY28" s="116">
        <v>1921</v>
      </c>
    </row>
    <row r="29" spans="2:51">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R29" s="117">
        <v>1922</v>
      </c>
      <c r="S29" s="100" t="s">
        <v>24</v>
      </c>
      <c r="T29" s="100" t="s">
        <v>24</v>
      </c>
      <c r="U29" s="100" t="s">
        <v>24</v>
      </c>
      <c r="V29" s="100" t="s">
        <v>24</v>
      </c>
      <c r="W29" s="100" t="s">
        <v>24</v>
      </c>
      <c r="X29" s="100" t="s">
        <v>24</v>
      </c>
      <c r="Y29" s="100" t="s">
        <v>24</v>
      </c>
      <c r="Z29" s="100" t="s">
        <v>24</v>
      </c>
      <c r="AA29" s="100" t="s">
        <v>24</v>
      </c>
      <c r="AB29" s="100" t="s">
        <v>24</v>
      </c>
      <c r="AC29" s="100" t="s">
        <v>24</v>
      </c>
      <c r="AD29" s="100" t="s">
        <v>24</v>
      </c>
      <c r="AE29" s="100" t="s">
        <v>24</v>
      </c>
      <c r="AF29" s="100" t="s">
        <v>24</v>
      </c>
      <c r="AH29" s="117">
        <v>1922</v>
      </c>
      <c r="AI29" s="100" t="s">
        <v>24</v>
      </c>
      <c r="AJ29" s="100" t="s">
        <v>24</v>
      </c>
      <c r="AK29" s="100" t="s">
        <v>24</v>
      </c>
      <c r="AL29" s="100" t="s">
        <v>24</v>
      </c>
      <c r="AM29" s="100" t="s">
        <v>24</v>
      </c>
      <c r="AN29" s="100" t="s">
        <v>24</v>
      </c>
      <c r="AO29" s="100" t="s">
        <v>24</v>
      </c>
      <c r="AP29" s="100" t="s">
        <v>24</v>
      </c>
      <c r="AQ29" s="100" t="s">
        <v>24</v>
      </c>
      <c r="AR29" s="100" t="s">
        <v>24</v>
      </c>
      <c r="AS29" s="100" t="s">
        <v>24</v>
      </c>
      <c r="AT29" s="100" t="s">
        <v>24</v>
      </c>
      <c r="AU29" s="100" t="s">
        <v>24</v>
      </c>
      <c r="AV29" s="100" t="s">
        <v>24</v>
      </c>
      <c r="AW29" s="100" t="s">
        <v>24</v>
      </c>
      <c r="AY29" s="117">
        <v>1922</v>
      </c>
    </row>
    <row r="30" spans="2:51">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R30" s="117">
        <v>1923</v>
      </c>
      <c r="S30" s="100" t="s">
        <v>24</v>
      </c>
      <c r="T30" s="100" t="s">
        <v>24</v>
      </c>
      <c r="U30" s="100" t="s">
        <v>24</v>
      </c>
      <c r="V30" s="100" t="s">
        <v>24</v>
      </c>
      <c r="W30" s="100" t="s">
        <v>24</v>
      </c>
      <c r="X30" s="100" t="s">
        <v>24</v>
      </c>
      <c r="Y30" s="100" t="s">
        <v>24</v>
      </c>
      <c r="Z30" s="100" t="s">
        <v>24</v>
      </c>
      <c r="AA30" s="100" t="s">
        <v>24</v>
      </c>
      <c r="AB30" s="100" t="s">
        <v>24</v>
      </c>
      <c r="AC30" s="100" t="s">
        <v>24</v>
      </c>
      <c r="AD30" s="100" t="s">
        <v>24</v>
      </c>
      <c r="AE30" s="100" t="s">
        <v>24</v>
      </c>
      <c r="AF30" s="100" t="s">
        <v>24</v>
      </c>
      <c r="AH30" s="117">
        <v>1923</v>
      </c>
      <c r="AI30" s="100" t="s">
        <v>24</v>
      </c>
      <c r="AJ30" s="100" t="s">
        <v>24</v>
      </c>
      <c r="AK30" s="100" t="s">
        <v>24</v>
      </c>
      <c r="AL30" s="100" t="s">
        <v>24</v>
      </c>
      <c r="AM30" s="100" t="s">
        <v>24</v>
      </c>
      <c r="AN30" s="100" t="s">
        <v>24</v>
      </c>
      <c r="AO30" s="100" t="s">
        <v>24</v>
      </c>
      <c r="AP30" s="100" t="s">
        <v>24</v>
      </c>
      <c r="AQ30" s="100" t="s">
        <v>24</v>
      </c>
      <c r="AR30" s="100" t="s">
        <v>24</v>
      </c>
      <c r="AS30" s="100" t="s">
        <v>24</v>
      </c>
      <c r="AT30" s="100" t="s">
        <v>24</v>
      </c>
      <c r="AU30" s="100" t="s">
        <v>24</v>
      </c>
      <c r="AV30" s="100" t="s">
        <v>24</v>
      </c>
      <c r="AW30" s="100" t="s">
        <v>24</v>
      </c>
      <c r="AY30" s="117">
        <v>1923</v>
      </c>
    </row>
    <row r="31" spans="2:51">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R31" s="117">
        <v>1924</v>
      </c>
      <c r="S31" s="100" t="s">
        <v>24</v>
      </c>
      <c r="T31" s="100" t="s">
        <v>24</v>
      </c>
      <c r="U31" s="100" t="s">
        <v>24</v>
      </c>
      <c r="V31" s="100" t="s">
        <v>24</v>
      </c>
      <c r="W31" s="100" t="s">
        <v>24</v>
      </c>
      <c r="X31" s="100" t="s">
        <v>24</v>
      </c>
      <c r="Y31" s="100" t="s">
        <v>24</v>
      </c>
      <c r="Z31" s="100" t="s">
        <v>24</v>
      </c>
      <c r="AA31" s="100" t="s">
        <v>24</v>
      </c>
      <c r="AB31" s="100" t="s">
        <v>24</v>
      </c>
      <c r="AC31" s="100" t="s">
        <v>24</v>
      </c>
      <c r="AD31" s="100" t="s">
        <v>24</v>
      </c>
      <c r="AE31" s="100" t="s">
        <v>24</v>
      </c>
      <c r="AF31" s="100" t="s">
        <v>24</v>
      </c>
      <c r="AH31" s="117">
        <v>1924</v>
      </c>
      <c r="AI31" s="100" t="s">
        <v>24</v>
      </c>
      <c r="AJ31" s="100" t="s">
        <v>24</v>
      </c>
      <c r="AK31" s="100" t="s">
        <v>24</v>
      </c>
      <c r="AL31" s="100" t="s">
        <v>24</v>
      </c>
      <c r="AM31" s="100" t="s">
        <v>24</v>
      </c>
      <c r="AN31" s="100" t="s">
        <v>24</v>
      </c>
      <c r="AO31" s="100" t="s">
        <v>24</v>
      </c>
      <c r="AP31" s="100" t="s">
        <v>24</v>
      </c>
      <c r="AQ31" s="100" t="s">
        <v>24</v>
      </c>
      <c r="AR31" s="100" t="s">
        <v>24</v>
      </c>
      <c r="AS31" s="100" t="s">
        <v>24</v>
      </c>
      <c r="AT31" s="100" t="s">
        <v>24</v>
      </c>
      <c r="AU31" s="100" t="s">
        <v>24</v>
      </c>
      <c r="AV31" s="100" t="s">
        <v>24</v>
      </c>
      <c r="AW31" s="100" t="s">
        <v>24</v>
      </c>
      <c r="AY31" s="117">
        <v>1924</v>
      </c>
    </row>
    <row r="32" spans="2:51">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R32" s="117">
        <v>1925</v>
      </c>
      <c r="S32" s="100" t="s">
        <v>24</v>
      </c>
      <c r="T32" s="100" t="s">
        <v>24</v>
      </c>
      <c r="U32" s="100" t="s">
        <v>24</v>
      </c>
      <c r="V32" s="100" t="s">
        <v>24</v>
      </c>
      <c r="W32" s="100" t="s">
        <v>24</v>
      </c>
      <c r="X32" s="100" t="s">
        <v>24</v>
      </c>
      <c r="Y32" s="100" t="s">
        <v>24</v>
      </c>
      <c r="Z32" s="100" t="s">
        <v>24</v>
      </c>
      <c r="AA32" s="100" t="s">
        <v>24</v>
      </c>
      <c r="AB32" s="100" t="s">
        <v>24</v>
      </c>
      <c r="AC32" s="100" t="s">
        <v>24</v>
      </c>
      <c r="AD32" s="100" t="s">
        <v>24</v>
      </c>
      <c r="AE32" s="100" t="s">
        <v>24</v>
      </c>
      <c r="AF32" s="100" t="s">
        <v>24</v>
      </c>
      <c r="AH32" s="117">
        <v>1925</v>
      </c>
      <c r="AI32" s="100" t="s">
        <v>24</v>
      </c>
      <c r="AJ32" s="100" t="s">
        <v>24</v>
      </c>
      <c r="AK32" s="100" t="s">
        <v>24</v>
      </c>
      <c r="AL32" s="100" t="s">
        <v>24</v>
      </c>
      <c r="AM32" s="100" t="s">
        <v>24</v>
      </c>
      <c r="AN32" s="100" t="s">
        <v>24</v>
      </c>
      <c r="AO32" s="100" t="s">
        <v>24</v>
      </c>
      <c r="AP32" s="100" t="s">
        <v>24</v>
      </c>
      <c r="AQ32" s="100" t="s">
        <v>24</v>
      </c>
      <c r="AR32" s="100" t="s">
        <v>24</v>
      </c>
      <c r="AS32" s="100" t="s">
        <v>24</v>
      </c>
      <c r="AT32" s="100" t="s">
        <v>24</v>
      </c>
      <c r="AU32" s="100" t="s">
        <v>24</v>
      </c>
      <c r="AV32" s="100" t="s">
        <v>24</v>
      </c>
      <c r="AW32" s="100" t="s">
        <v>24</v>
      </c>
      <c r="AY32" s="117">
        <v>1925</v>
      </c>
    </row>
    <row r="33" spans="2:51">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R33" s="117">
        <v>1926</v>
      </c>
      <c r="S33" s="100" t="s">
        <v>24</v>
      </c>
      <c r="T33" s="100" t="s">
        <v>24</v>
      </c>
      <c r="U33" s="100" t="s">
        <v>24</v>
      </c>
      <c r="V33" s="100" t="s">
        <v>24</v>
      </c>
      <c r="W33" s="100" t="s">
        <v>24</v>
      </c>
      <c r="X33" s="100" t="s">
        <v>24</v>
      </c>
      <c r="Y33" s="100" t="s">
        <v>24</v>
      </c>
      <c r="Z33" s="100" t="s">
        <v>24</v>
      </c>
      <c r="AA33" s="100" t="s">
        <v>24</v>
      </c>
      <c r="AB33" s="100" t="s">
        <v>24</v>
      </c>
      <c r="AC33" s="100" t="s">
        <v>24</v>
      </c>
      <c r="AD33" s="100" t="s">
        <v>24</v>
      </c>
      <c r="AE33" s="100" t="s">
        <v>24</v>
      </c>
      <c r="AF33" s="100" t="s">
        <v>24</v>
      </c>
      <c r="AH33" s="117">
        <v>1926</v>
      </c>
      <c r="AI33" s="100" t="s">
        <v>24</v>
      </c>
      <c r="AJ33" s="100" t="s">
        <v>24</v>
      </c>
      <c r="AK33" s="100" t="s">
        <v>24</v>
      </c>
      <c r="AL33" s="100" t="s">
        <v>24</v>
      </c>
      <c r="AM33" s="100" t="s">
        <v>24</v>
      </c>
      <c r="AN33" s="100" t="s">
        <v>24</v>
      </c>
      <c r="AO33" s="100" t="s">
        <v>24</v>
      </c>
      <c r="AP33" s="100" t="s">
        <v>24</v>
      </c>
      <c r="AQ33" s="100" t="s">
        <v>24</v>
      </c>
      <c r="AR33" s="100" t="s">
        <v>24</v>
      </c>
      <c r="AS33" s="100" t="s">
        <v>24</v>
      </c>
      <c r="AT33" s="100" t="s">
        <v>24</v>
      </c>
      <c r="AU33" s="100" t="s">
        <v>24</v>
      </c>
      <c r="AV33" s="100" t="s">
        <v>24</v>
      </c>
      <c r="AW33" s="100" t="s">
        <v>24</v>
      </c>
      <c r="AY33" s="117">
        <v>1926</v>
      </c>
    </row>
    <row r="34" spans="2:51">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R34" s="117">
        <v>1927</v>
      </c>
      <c r="S34" s="100" t="s">
        <v>24</v>
      </c>
      <c r="T34" s="100" t="s">
        <v>24</v>
      </c>
      <c r="U34" s="100" t="s">
        <v>24</v>
      </c>
      <c r="V34" s="100" t="s">
        <v>24</v>
      </c>
      <c r="W34" s="100" t="s">
        <v>24</v>
      </c>
      <c r="X34" s="100" t="s">
        <v>24</v>
      </c>
      <c r="Y34" s="100" t="s">
        <v>24</v>
      </c>
      <c r="Z34" s="100" t="s">
        <v>24</v>
      </c>
      <c r="AA34" s="100" t="s">
        <v>24</v>
      </c>
      <c r="AB34" s="100" t="s">
        <v>24</v>
      </c>
      <c r="AC34" s="100" t="s">
        <v>24</v>
      </c>
      <c r="AD34" s="100" t="s">
        <v>24</v>
      </c>
      <c r="AE34" s="100" t="s">
        <v>24</v>
      </c>
      <c r="AF34" s="100" t="s">
        <v>24</v>
      </c>
      <c r="AH34" s="117">
        <v>1927</v>
      </c>
      <c r="AI34" s="100" t="s">
        <v>24</v>
      </c>
      <c r="AJ34" s="100" t="s">
        <v>24</v>
      </c>
      <c r="AK34" s="100" t="s">
        <v>24</v>
      </c>
      <c r="AL34" s="100" t="s">
        <v>24</v>
      </c>
      <c r="AM34" s="100" t="s">
        <v>24</v>
      </c>
      <c r="AN34" s="100" t="s">
        <v>24</v>
      </c>
      <c r="AO34" s="100" t="s">
        <v>24</v>
      </c>
      <c r="AP34" s="100" t="s">
        <v>24</v>
      </c>
      <c r="AQ34" s="100" t="s">
        <v>24</v>
      </c>
      <c r="AR34" s="100" t="s">
        <v>24</v>
      </c>
      <c r="AS34" s="100" t="s">
        <v>24</v>
      </c>
      <c r="AT34" s="100" t="s">
        <v>24</v>
      </c>
      <c r="AU34" s="100" t="s">
        <v>24</v>
      </c>
      <c r="AV34" s="100" t="s">
        <v>24</v>
      </c>
      <c r="AW34" s="100" t="s">
        <v>24</v>
      </c>
      <c r="AY34" s="117">
        <v>1927</v>
      </c>
    </row>
    <row r="35" spans="2:51">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R35" s="117">
        <v>1928</v>
      </c>
      <c r="S35" s="100" t="s">
        <v>24</v>
      </c>
      <c r="T35" s="100" t="s">
        <v>24</v>
      </c>
      <c r="U35" s="100" t="s">
        <v>24</v>
      </c>
      <c r="V35" s="100" t="s">
        <v>24</v>
      </c>
      <c r="W35" s="100" t="s">
        <v>24</v>
      </c>
      <c r="X35" s="100" t="s">
        <v>24</v>
      </c>
      <c r="Y35" s="100" t="s">
        <v>24</v>
      </c>
      <c r="Z35" s="100" t="s">
        <v>24</v>
      </c>
      <c r="AA35" s="100" t="s">
        <v>24</v>
      </c>
      <c r="AB35" s="100" t="s">
        <v>24</v>
      </c>
      <c r="AC35" s="100" t="s">
        <v>24</v>
      </c>
      <c r="AD35" s="100" t="s">
        <v>24</v>
      </c>
      <c r="AE35" s="100" t="s">
        <v>24</v>
      </c>
      <c r="AF35" s="100" t="s">
        <v>24</v>
      </c>
      <c r="AH35" s="117">
        <v>1928</v>
      </c>
      <c r="AI35" s="100" t="s">
        <v>24</v>
      </c>
      <c r="AJ35" s="100" t="s">
        <v>24</v>
      </c>
      <c r="AK35" s="100" t="s">
        <v>24</v>
      </c>
      <c r="AL35" s="100" t="s">
        <v>24</v>
      </c>
      <c r="AM35" s="100" t="s">
        <v>24</v>
      </c>
      <c r="AN35" s="100" t="s">
        <v>24</v>
      </c>
      <c r="AO35" s="100" t="s">
        <v>24</v>
      </c>
      <c r="AP35" s="100" t="s">
        <v>24</v>
      </c>
      <c r="AQ35" s="100" t="s">
        <v>24</v>
      </c>
      <c r="AR35" s="100" t="s">
        <v>24</v>
      </c>
      <c r="AS35" s="100" t="s">
        <v>24</v>
      </c>
      <c r="AT35" s="100" t="s">
        <v>24</v>
      </c>
      <c r="AU35" s="100" t="s">
        <v>24</v>
      </c>
      <c r="AV35" s="100" t="s">
        <v>24</v>
      </c>
      <c r="AW35" s="100" t="s">
        <v>24</v>
      </c>
      <c r="AY35" s="117">
        <v>1928</v>
      </c>
    </row>
    <row r="36" spans="2:51">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R36" s="117">
        <v>1929</v>
      </c>
      <c r="S36" s="100" t="s">
        <v>24</v>
      </c>
      <c r="T36" s="100" t="s">
        <v>24</v>
      </c>
      <c r="U36" s="100" t="s">
        <v>24</v>
      </c>
      <c r="V36" s="100" t="s">
        <v>24</v>
      </c>
      <c r="W36" s="100" t="s">
        <v>24</v>
      </c>
      <c r="X36" s="100" t="s">
        <v>24</v>
      </c>
      <c r="Y36" s="100" t="s">
        <v>24</v>
      </c>
      <c r="Z36" s="100" t="s">
        <v>24</v>
      </c>
      <c r="AA36" s="100" t="s">
        <v>24</v>
      </c>
      <c r="AB36" s="100" t="s">
        <v>24</v>
      </c>
      <c r="AC36" s="100" t="s">
        <v>24</v>
      </c>
      <c r="AD36" s="100" t="s">
        <v>24</v>
      </c>
      <c r="AE36" s="100" t="s">
        <v>24</v>
      </c>
      <c r="AF36" s="100" t="s">
        <v>24</v>
      </c>
      <c r="AH36" s="117">
        <v>1929</v>
      </c>
      <c r="AI36" s="100" t="s">
        <v>24</v>
      </c>
      <c r="AJ36" s="100" t="s">
        <v>24</v>
      </c>
      <c r="AK36" s="100" t="s">
        <v>24</v>
      </c>
      <c r="AL36" s="100" t="s">
        <v>24</v>
      </c>
      <c r="AM36" s="100" t="s">
        <v>24</v>
      </c>
      <c r="AN36" s="100" t="s">
        <v>24</v>
      </c>
      <c r="AO36" s="100" t="s">
        <v>24</v>
      </c>
      <c r="AP36" s="100" t="s">
        <v>24</v>
      </c>
      <c r="AQ36" s="100" t="s">
        <v>24</v>
      </c>
      <c r="AR36" s="100" t="s">
        <v>24</v>
      </c>
      <c r="AS36" s="100" t="s">
        <v>24</v>
      </c>
      <c r="AT36" s="100" t="s">
        <v>24</v>
      </c>
      <c r="AU36" s="100" t="s">
        <v>24</v>
      </c>
      <c r="AV36" s="100" t="s">
        <v>24</v>
      </c>
      <c r="AW36" s="100" t="s">
        <v>24</v>
      </c>
      <c r="AY36" s="117">
        <v>1929</v>
      </c>
    </row>
    <row r="37" spans="2:51">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R37" s="117">
        <v>1930</v>
      </c>
      <c r="S37" s="100" t="s">
        <v>24</v>
      </c>
      <c r="T37" s="100" t="s">
        <v>24</v>
      </c>
      <c r="U37" s="100" t="s">
        <v>24</v>
      </c>
      <c r="V37" s="100" t="s">
        <v>24</v>
      </c>
      <c r="W37" s="100" t="s">
        <v>24</v>
      </c>
      <c r="X37" s="100" t="s">
        <v>24</v>
      </c>
      <c r="Y37" s="100" t="s">
        <v>24</v>
      </c>
      <c r="Z37" s="100" t="s">
        <v>24</v>
      </c>
      <c r="AA37" s="100" t="s">
        <v>24</v>
      </c>
      <c r="AB37" s="100" t="s">
        <v>24</v>
      </c>
      <c r="AC37" s="100" t="s">
        <v>24</v>
      </c>
      <c r="AD37" s="100" t="s">
        <v>24</v>
      </c>
      <c r="AE37" s="100" t="s">
        <v>24</v>
      </c>
      <c r="AF37" s="100" t="s">
        <v>24</v>
      </c>
      <c r="AH37" s="117">
        <v>1930</v>
      </c>
      <c r="AI37" s="100" t="s">
        <v>24</v>
      </c>
      <c r="AJ37" s="100" t="s">
        <v>24</v>
      </c>
      <c r="AK37" s="100" t="s">
        <v>24</v>
      </c>
      <c r="AL37" s="100" t="s">
        <v>24</v>
      </c>
      <c r="AM37" s="100" t="s">
        <v>24</v>
      </c>
      <c r="AN37" s="100" t="s">
        <v>24</v>
      </c>
      <c r="AO37" s="100" t="s">
        <v>24</v>
      </c>
      <c r="AP37" s="100" t="s">
        <v>24</v>
      </c>
      <c r="AQ37" s="100" t="s">
        <v>24</v>
      </c>
      <c r="AR37" s="100" t="s">
        <v>24</v>
      </c>
      <c r="AS37" s="100" t="s">
        <v>24</v>
      </c>
      <c r="AT37" s="100" t="s">
        <v>24</v>
      </c>
      <c r="AU37" s="100" t="s">
        <v>24</v>
      </c>
      <c r="AV37" s="100" t="s">
        <v>24</v>
      </c>
      <c r="AW37" s="100" t="s">
        <v>24</v>
      </c>
      <c r="AY37" s="117">
        <v>1930</v>
      </c>
    </row>
    <row r="38" spans="2:51">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R38" s="118">
        <v>1931</v>
      </c>
      <c r="S38" s="100" t="s">
        <v>24</v>
      </c>
      <c r="T38" s="100" t="s">
        <v>24</v>
      </c>
      <c r="U38" s="100" t="s">
        <v>24</v>
      </c>
      <c r="V38" s="100" t="s">
        <v>24</v>
      </c>
      <c r="W38" s="100" t="s">
        <v>24</v>
      </c>
      <c r="X38" s="100" t="s">
        <v>24</v>
      </c>
      <c r="Y38" s="100" t="s">
        <v>24</v>
      </c>
      <c r="Z38" s="100" t="s">
        <v>24</v>
      </c>
      <c r="AA38" s="100" t="s">
        <v>24</v>
      </c>
      <c r="AB38" s="100" t="s">
        <v>24</v>
      </c>
      <c r="AC38" s="100" t="s">
        <v>24</v>
      </c>
      <c r="AD38" s="100" t="s">
        <v>24</v>
      </c>
      <c r="AE38" s="100" t="s">
        <v>24</v>
      </c>
      <c r="AF38" s="100" t="s">
        <v>24</v>
      </c>
      <c r="AH38" s="118">
        <v>1931</v>
      </c>
      <c r="AI38" s="100" t="s">
        <v>24</v>
      </c>
      <c r="AJ38" s="100" t="s">
        <v>24</v>
      </c>
      <c r="AK38" s="100" t="s">
        <v>24</v>
      </c>
      <c r="AL38" s="100" t="s">
        <v>24</v>
      </c>
      <c r="AM38" s="100" t="s">
        <v>24</v>
      </c>
      <c r="AN38" s="100" t="s">
        <v>24</v>
      </c>
      <c r="AO38" s="100" t="s">
        <v>24</v>
      </c>
      <c r="AP38" s="100" t="s">
        <v>24</v>
      </c>
      <c r="AQ38" s="100" t="s">
        <v>24</v>
      </c>
      <c r="AR38" s="100" t="s">
        <v>24</v>
      </c>
      <c r="AS38" s="100" t="s">
        <v>24</v>
      </c>
      <c r="AT38" s="100" t="s">
        <v>24</v>
      </c>
      <c r="AU38" s="100" t="s">
        <v>24</v>
      </c>
      <c r="AV38" s="100" t="s">
        <v>24</v>
      </c>
      <c r="AW38" s="100" t="s">
        <v>24</v>
      </c>
      <c r="AY38" s="118">
        <v>1931</v>
      </c>
    </row>
    <row r="39" spans="2:51">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R39" s="118">
        <v>1932</v>
      </c>
      <c r="S39" s="100" t="s">
        <v>24</v>
      </c>
      <c r="T39" s="100" t="s">
        <v>24</v>
      </c>
      <c r="U39" s="100" t="s">
        <v>24</v>
      </c>
      <c r="V39" s="100" t="s">
        <v>24</v>
      </c>
      <c r="W39" s="100" t="s">
        <v>24</v>
      </c>
      <c r="X39" s="100" t="s">
        <v>24</v>
      </c>
      <c r="Y39" s="100" t="s">
        <v>24</v>
      </c>
      <c r="Z39" s="100" t="s">
        <v>24</v>
      </c>
      <c r="AA39" s="100" t="s">
        <v>24</v>
      </c>
      <c r="AB39" s="100" t="s">
        <v>24</v>
      </c>
      <c r="AC39" s="100" t="s">
        <v>24</v>
      </c>
      <c r="AD39" s="100" t="s">
        <v>24</v>
      </c>
      <c r="AE39" s="100" t="s">
        <v>24</v>
      </c>
      <c r="AF39" s="100" t="s">
        <v>24</v>
      </c>
      <c r="AH39" s="118">
        <v>1932</v>
      </c>
      <c r="AI39" s="100" t="s">
        <v>24</v>
      </c>
      <c r="AJ39" s="100" t="s">
        <v>24</v>
      </c>
      <c r="AK39" s="100" t="s">
        <v>24</v>
      </c>
      <c r="AL39" s="100" t="s">
        <v>24</v>
      </c>
      <c r="AM39" s="100" t="s">
        <v>24</v>
      </c>
      <c r="AN39" s="100" t="s">
        <v>24</v>
      </c>
      <c r="AO39" s="100" t="s">
        <v>24</v>
      </c>
      <c r="AP39" s="100" t="s">
        <v>24</v>
      </c>
      <c r="AQ39" s="100" t="s">
        <v>24</v>
      </c>
      <c r="AR39" s="100" t="s">
        <v>24</v>
      </c>
      <c r="AS39" s="100" t="s">
        <v>24</v>
      </c>
      <c r="AT39" s="100" t="s">
        <v>24</v>
      </c>
      <c r="AU39" s="100" t="s">
        <v>24</v>
      </c>
      <c r="AV39" s="100" t="s">
        <v>24</v>
      </c>
      <c r="AW39" s="100" t="s">
        <v>24</v>
      </c>
      <c r="AY39" s="118">
        <v>1932</v>
      </c>
    </row>
    <row r="40" spans="2:51">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R40" s="118">
        <v>1933</v>
      </c>
      <c r="S40" s="100" t="s">
        <v>24</v>
      </c>
      <c r="T40" s="100" t="s">
        <v>24</v>
      </c>
      <c r="U40" s="100" t="s">
        <v>24</v>
      </c>
      <c r="V40" s="100" t="s">
        <v>24</v>
      </c>
      <c r="W40" s="100" t="s">
        <v>24</v>
      </c>
      <c r="X40" s="100" t="s">
        <v>24</v>
      </c>
      <c r="Y40" s="100" t="s">
        <v>24</v>
      </c>
      <c r="Z40" s="100" t="s">
        <v>24</v>
      </c>
      <c r="AA40" s="100" t="s">
        <v>24</v>
      </c>
      <c r="AB40" s="100" t="s">
        <v>24</v>
      </c>
      <c r="AC40" s="100" t="s">
        <v>24</v>
      </c>
      <c r="AD40" s="100" t="s">
        <v>24</v>
      </c>
      <c r="AE40" s="100" t="s">
        <v>24</v>
      </c>
      <c r="AF40" s="100" t="s">
        <v>24</v>
      </c>
      <c r="AH40" s="118">
        <v>1933</v>
      </c>
      <c r="AI40" s="100" t="s">
        <v>24</v>
      </c>
      <c r="AJ40" s="100" t="s">
        <v>24</v>
      </c>
      <c r="AK40" s="100" t="s">
        <v>24</v>
      </c>
      <c r="AL40" s="100" t="s">
        <v>24</v>
      </c>
      <c r="AM40" s="100" t="s">
        <v>24</v>
      </c>
      <c r="AN40" s="100" t="s">
        <v>24</v>
      </c>
      <c r="AO40" s="100" t="s">
        <v>24</v>
      </c>
      <c r="AP40" s="100" t="s">
        <v>24</v>
      </c>
      <c r="AQ40" s="100" t="s">
        <v>24</v>
      </c>
      <c r="AR40" s="100" t="s">
        <v>24</v>
      </c>
      <c r="AS40" s="100" t="s">
        <v>24</v>
      </c>
      <c r="AT40" s="100" t="s">
        <v>24</v>
      </c>
      <c r="AU40" s="100" t="s">
        <v>24</v>
      </c>
      <c r="AV40" s="100" t="s">
        <v>24</v>
      </c>
      <c r="AW40" s="100" t="s">
        <v>24</v>
      </c>
      <c r="AY40" s="118">
        <v>1933</v>
      </c>
    </row>
    <row r="41" spans="2:51">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R41" s="118">
        <v>1934</v>
      </c>
      <c r="S41" s="100" t="s">
        <v>24</v>
      </c>
      <c r="T41" s="100" t="s">
        <v>24</v>
      </c>
      <c r="U41" s="100" t="s">
        <v>24</v>
      </c>
      <c r="V41" s="100" t="s">
        <v>24</v>
      </c>
      <c r="W41" s="100" t="s">
        <v>24</v>
      </c>
      <c r="X41" s="100" t="s">
        <v>24</v>
      </c>
      <c r="Y41" s="100" t="s">
        <v>24</v>
      </c>
      <c r="Z41" s="100" t="s">
        <v>24</v>
      </c>
      <c r="AA41" s="100" t="s">
        <v>24</v>
      </c>
      <c r="AB41" s="100" t="s">
        <v>24</v>
      </c>
      <c r="AC41" s="100" t="s">
        <v>24</v>
      </c>
      <c r="AD41" s="100" t="s">
        <v>24</v>
      </c>
      <c r="AE41" s="100" t="s">
        <v>24</v>
      </c>
      <c r="AF41" s="100" t="s">
        <v>24</v>
      </c>
      <c r="AH41" s="118">
        <v>1934</v>
      </c>
      <c r="AI41" s="100" t="s">
        <v>24</v>
      </c>
      <c r="AJ41" s="100" t="s">
        <v>24</v>
      </c>
      <c r="AK41" s="100" t="s">
        <v>24</v>
      </c>
      <c r="AL41" s="100" t="s">
        <v>24</v>
      </c>
      <c r="AM41" s="100" t="s">
        <v>24</v>
      </c>
      <c r="AN41" s="100" t="s">
        <v>24</v>
      </c>
      <c r="AO41" s="100" t="s">
        <v>24</v>
      </c>
      <c r="AP41" s="100" t="s">
        <v>24</v>
      </c>
      <c r="AQ41" s="100" t="s">
        <v>24</v>
      </c>
      <c r="AR41" s="100" t="s">
        <v>24</v>
      </c>
      <c r="AS41" s="100" t="s">
        <v>24</v>
      </c>
      <c r="AT41" s="100" t="s">
        <v>24</v>
      </c>
      <c r="AU41" s="100" t="s">
        <v>24</v>
      </c>
      <c r="AV41" s="100" t="s">
        <v>24</v>
      </c>
      <c r="AW41" s="100" t="s">
        <v>24</v>
      </c>
      <c r="AY41" s="118">
        <v>1934</v>
      </c>
    </row>
    <row r="42" spans="2:51">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R42" s="118">
        <v>1935</v>
      </c>
      <c r="S42" s="100" t="s">
        <v>24</v>
      </c>
      <c r="T42" s="100" t="s">
        <v>24</v>
      </c>
      <c r="U42" s="100" t="s">
        <v>24</v>
      </c>
      <c r="V42" s="100" t="s">
        <v>24</v>
      </c>
      <c r="W42" s="100" t="s">
        <v>24</v>
      </c>
      <c r="X42" s="100" t="s">
        <v>24</v>
      </c>
      <c r="Y42" s="100" t="s">
        <v>24</v>
      </c>
      <c r="Z42" s="100" t="s">
        <v>24</v>
      </c>
      <c r="AA42" s="100" t="s">
        <v>24</v>
      </c>
      <c r="AB42" s="100" t="s">
        <v>24</v>
      </c>
      <c r="AC42" s="100" t="s">
        <v>24</v>
      </c>
      <c r="AD42" s="100" t="s">
        <v>24</v>
      </c>
      <c r="AE42" s="100" t="s">
        <v>24</v>
      </c>
      <c r="AF42" s="100" t="s">
        <v>24</v>
      </c>
      <c r="AH42" s="118">
        <v>1935</v>
      </c>
      <c r="AI42" s="100" t="s">
        <v>24</v>
      </c>
      <c r="AJ42" s="100" t="s">
        <v>24</v>
      </c>
      <c r="AK42" s="100" t="s">
        <v>24</v>
      </c>
      <c r="AL42" s="100" t="s">
        <v>24</v>
      </c>
      <c r="AM42" s="100" t="s">
        <v>24</v>
      </c>
      <c r="AN42" s="100" t="s">
        <v>24</v>
      </c>
      <c r="AO42" s="100" t="s">
        <v>24</v>
      </c>
      <c r="AP42" s="100" t="s">
        <v>24</v>
      </c>
      <c r="AQ42" s="100" t="s">
        <v>24</v>
      </c>
      <c r="AR42" s="100" t="s">
        <v>24</v>
      </c>
      <c r="AS42" s="100" t="s">
        <v>24</v>
      </c>
      <c r="AT42" s="100" t="s">
        <v>24</v>
      </c>
      <c r="AU42" s="100" t="s">
        <v>24</v>
      </c>
      <c r="AV42" s="100" t="s">
        <v>24</v>
      </c>
      <c r="AW42" s="100" t="s">
        <v>24</v>
      </c>
      <c r="AY42" s="118">
        <v>1935</v>
      </c>
    </row>
    <row r="43" spans="2:51">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R43" s="118">
        <v>1936</v>
      </c>
      <c r="S43" s="100" t="s">
        <v>24</v>
      </c>
      <c r="T43" s="100" t="s">
        <v>24</v>
      </c>
      <c r="U43" s="100" t="s">
        <v>24</v>
      </c>
      <c r="V43" s="100" t="s">
        <v>24</v>
      </c>
      <c r="W43" s="100" t="s">
        <v>24</v>
      </c>
      <c r="X43" s="100" t="s">
        <v>24</v>
      </c>
      <c r="Y43" s="100" t="s">
        <v>24</v>
      </c>
      <c r="Z43" s="100" t="s">
        <v>24</v>
      </c>
      <c r="AA43" s="100" t="s">
        <v>24</v>
      </c>
      <c r="AB43" s="100" t="s">
        <v>24</v>
      </c>
      <c r="AC43" s="100" t="s">
        <v>24</v>
      </c>
      <c r="AD43" s="100" t="s">
        <v>24</v>
      </c>
      <c r="AE43" s="100" t="s">
        <v>24</v>
      </c>
      <c r="AF43" s="100" t="s">
        <v>24</v>
      </c>
      <c r="AH43" s="118">
        <v>1936</v>
      </c>
      <c r="AI43" s="100" t="s">
        <v>24</v>
      </c>
      <c r="AJ43" s="100" t="s">
        <v>24</v>
      </c>
      <c r="AK43" s="100" t="s">
        <v>24</v>
      </c>
      <c r="AL43" s="100" t="s">
        <v>24</v>
      </c>
      <c r="AM43" s="100" t="s">
        <v>24</v>
      </c>
      <c r="AN43" s="100" t="s">
        <v>24</v>
      </c>
      <c r="AO43" s="100" t="s">
        <v>24</v>
      </c>
      <c r="AP43" s="100" t="s">
        <v>24</v>
      </c>
      <c r="AQ43" s="100" t="s">
        <v>24</v>
      </c>
      <c r="AR43" s="100" t="s">
        <v>24</v>
      </c>
      <c r="AS43" s="100" t="s">
        <v>24</v>
      </c>
      <c r="AT43" s="100" t="s">
        <v>24</v>
      </c>
      <c r="AU43" s="100" t="s">
        <v>24</v>
      </c>
      <c r="AV43" s="100" t="s">
        <v>24</v>
      </c>
      <c r="AW43" s="100" t="s">
        <v>24</v>
      </c>
      <c r="AY43" s="118">
        <v>1936</v>
      </c>
    </row>
    <row r="44" spans="2:51">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R44" s="118">
        <v>1937</v>
      </c>
      <c r="S44" s="100" t="s">
        <v>24</v>
      </c>
      <c r="T44" s="100" t="s">
        <v>24</v>
      </c>
      <c r="U44" s="100" t="s">
        <v>24</v>
      </c>
      <c r="V44" s="100" t="s">
        <v>24</v>
      </c>
      <c r="W44" s="100" t="s">
        <v>24</v>
      </c>
      <c r="X44" s="100" t="s">
        <v>24</v>
      </c>
      <c r="Y44" s="100" t="s">
        <v>24</v>
      </c>
      <c r="Z44" s="100" t="s">
        <v>24</v>
      </c>
      <c r="AA44" s="100" t="s">
        <v>24</v>
      </c>
      <c r="AB44" s="100" t="s">
        <v>24</v>
      </c>
      <c r="AC44" s="100" t="s">
        <v>24</v>
      </c>
      <c r="AD44" s="100" t="s">
        <v>24</v>
      </c>
      <c r="AE44" s="100" t="s">
        <v>24</v>
      </c>
      <c r="AF44" s="100" t="s">
        <v>24</v>
      </c>
      <c r="AH44" s="118">
        <v>1937</v>
      </c>
      <c r="AI44" s="100" t="s">
        <v>24</v>
      </c>
      <c r="AJ44" s="100" t="s">
        <v>24</v>
      </c>
      <c r="AK44" s="100" t="s">
        <v>24</v>
      </c>
      <c r="AL44" s="100" t="s">
        <v>24</v>
      </c>
      <c r="AM44" s="100" t="s">
        <v>24</v>
      </c>
      <c r="AN44" s="100" t="s">
        <v>24</v>
      </c>
      <c r="AO44" s="100" t="s">
        <v>24</v>
      </c>
      <c r="AP44" s="100" t="s">
        <v>24</v>
      </c>
      <c r="AQ44" s="100" t="s">
        <v>24</v>
      </c>
      <c r="AR44" s="100" t="s">
        <v>24</v>
      </c>
      <c r="AS44" s="100" t="s">
        <v>24</v>
      </c>
      <c r="AT44" s="100" t="s">
        <v>24</v>
      </c>
      <c r="AU44" s="100" t="s">
        <v>24</v>
      </c>
      <c r="AV44" s="100" t="s">
        <v>24</v>
      </c>
      <c r="AW44" s="100" t="s">
        <v>24</v>
      </c>
      <c r="AY44" s="118">
        <v>1937</v>
      </c>
    </row>
    <row r="45" spans="2:51">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R45" s="118">
        <v>1938</v>
      </c>
      <c r="S45" s="100" t="s">
        <v>24</v>
      </c>
      <c r="T45" s="100" t="s">
        <v>24</v>
      </c>
      <c r="U45" s="100" t="s">
        <v>24</v>
      </c>
      <c r="V45" s="100" t="s">
        <v>24</v>
      </c>
      <c r="W45" s="100" t="s">
        <v>24</v>
      </c>
      <c r="X45" s="100" t="s">
        <v>24</v>
      </c>
      <c r="Y45" s="100" t="s">
        <v>24</v>
      </c>
      <c r="Z45" s="100" t="s">
        <v>24</v>
      </c>
      <c r="AA45" s="100" t="s">
        <v>24</v>
      </c>
      <c r="AB45" s="100" t="s">
        <v>24</v>
      </c>
      <c r="AC45" s="100" t="s">
        <v>24</v>
      </c>
      <c r="AD45" s="100" t="s">
        <v>24</v>
      </c>
      <c r="AE45" s="100" t="s">
        <v>24</v>
      </c>
      <c r="AF45" s="100" t="s">
        <v>24</v>
      </c>
      <c r="AH45" s="118">
        <v>1938</v>
      </c>
      <c r="AI45" s="100" t="s">
        <v>24</v>
      </c>
      <c r="AJ45" s="100" t="s">
        <v>24</v>
      </c>
      <c r="AK45" s="100" t="s">
        <v>24</v>
      </c>
      <c r="AL45" s="100" t="s">
        <v>24</v>
      </c>
      <c r="AM45" s="100" t="s">
        <v>24</v>
      </c>
      <c r="AN45" s="100" t="s">
        <v>24</v>
      </c>
      <c r="AO45" s="100" t="s">
        <v>24</v>
      </c>
      <c r="AP45" s="100" t="s">
        <v>24</v>
      </c>
      <c r="AQ45" s="100" t="s">
        <v>24</v>
      </c>
      <c r="AR45" s="100" t="s">
        <v>24</v>
      </c>
      <c r="AS45" s="100" t="s">
        <v>24</v>
      </c>
      <c r="AT45" s="100" t="s">
        <v>24</v>
      </c>
      <c r="AU45" s="100" t="s">
        <v>24</v>
      </c>
      <c r="AV45" s="100" t="s">
        <v>24</v>
      </c>
      <c r="AW45" s="100" t="s">
        <v>24</v>
      </c>
      <c r="AY45" s="118">
        <v>1938</v>
      </c>
    </row>
    <row r="46" spans="2:51">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R46" s="118">
        <v>1939</v>
      </c>
      <c r="S46" s="100" t="s">
        <v>24</v>
      </c>
      <c r="T46" s="100" t="s">
        <v>24</v>
      </c>
      <c r="U46" s="100" t="s">
        <v>24</v>
      </c>
      <c r="V46" s="100" t="s">
        <v>24</v>
      </c>
      <c r="W46" s="100" t="s">
        <v>24</v>
      </c>
      <c r="X46" s="100" t="s">
        <v>24</v>
      </c>
      <c r="Y46" s="100" t="s">
        <v>24</v>
      </c>
      <c r="Z46" s="100" t="s">
        <v>24</v>
      </c>
      <c r="AA46" s="100" t="s">
        <v>24</v>
      </c>
      <c r="AB46" s="100" t="s">
        <v>24</v>
      </c>
      <c r="AC46" s="100" t="s">
        <v>24</v>
      </c>
      <c r="AD46" s="100" t="s">
        <v>24</v>
      </c>
      <c r="AE46" s="100" t="s">
        <v>24</v>
      </c>
      <c r="AF46" s="100" t="s">
        <v>24</v>
      </c>
      <c r="AH46" s="118">
        <v>1939</v>
      </c>
      <c r="AI46" s="100" t="s">
        <v>24</v>
      </c>
      <c r="AJ46" s="100" t="s">
        <v>24</v>
      </c>
      <c r="AK46" s="100" t="s">
        <v>24</v>
      </c>
      <c r="AL46" s="100" t="s">
        <v>24</v>
      </c>
      <c r="AM46" s="100" t="s">
        <v>24</v>
      </c>
      <c r="AN46" s="100" t="s">
        <v>24</v>
      </c>
      <c r="AO46" s="100" t="s">
        <v>24</v>
      </c>
      <c r="AP46" s="100" t="s">
        <v>24</v>
      </c>
      <c r="AQ46" s="100" t="s">
        <v>24</v>
      </c>
      <c r="AR46" s="100" t="s">
        <v>24</v>
      </c>
      <c r="AS46" s="100" t="s">
        <v>24</v>
      </c>
      <c r="AT46" s="100" t="s">
        <v>24</v>
      </c>
      <c r="AU46" s="100" t="s">
        <v>24</v>
      </c>
      <c r="AV46" s="100" t="s">
        <v>24</v>
      </c>
      <c r="AW46" s="100" t="s">
        <v>24</v>
      </c>
      <c r="AY46" s="118">
        <v>1939</v>
      </c>
    </row>
    <row r="47" spans="2:51">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R47" s="119">
        <v>1940</v>
      </c>
      <c r="S47" s="100" t="s">
        <v>24</v>
      </c>
      <c r="T47" s="100" t="s">
        <v>24</v>
      </c>
      <c r="U47" s="100" t="s">
        <v>24</v>
      </c>
      <c r="V47" s="100" t="s">
        <v>24</v>
      </c>
      <c r="W47" s="100" t="s">
        <v>24</v>
      </c>
      <c r="X47" s="100" t="s">
        <v>24</v>
      </c>
      <c r="Y47" s="100" t="s">
        <v>24</v>
      </c>
      <c r="Z47" s="100" t="s">
        <v>24</v>
      </c>
      <c r="AA47" s="100" t="s">
        <v>24</v>
      </c>
      <c r="AB47" s="100" t="s">
        <v>24</v>
      </c>
      <c r="AC47" s="100" t="s">
        <v>24</v>
      </c>
      <c r="AD47" s="100" t="s">
        <v>24</v>
      </c>
      <c r="AE47" s="100" t="s">
        <v>24</v>
      </c>
      <c r="AF47" s="100" t="s">
        <v>24</v>
      </c>
      <c r="AH47" s="119">
        <v>1940</v>
      </c>
      <c r="AI47" s="100" t="s">
        <v>24</v>
      </c>
      <c r="AJ47" s="100" t="s">
        <v>24</v>
      </c>
      <c r="AK47" s="100" t="s">
        <v>24</v>
      </c>
      <c r="AL47" s="100" t="s">
        <v>24</v>
      </c>
      <c r="AM47" s="100" t="s">
        <v>24</v>
      </c>
      <c r="AN47" s="100" t="s">
        <v>24</v>
      </c>
      <c r="AO47" s="100" t="s">
        <v>24</v>
      </c>
      <c r="AP47" s="100" t="s">
        <v>24</v>
      </c>
      <c r="AQ47" s="100" t="s">
        <v>24</v>
      </c>
      <c r="AR47" s="100" t="s">
        <v>24</v>
      </c>
      <c r="AS47" s="100" t="s">
        <v>24</v>
      </c>
      <c r="AT47" s="100" t="s">
        <v>24</v>
      </c>
      <c r="AU47" s="100" t="s">
        <v>24</v>
      </c>
      <c r="AV47" s="100" t="s">
        <v>24</v>
      </c>
      <c r="AW47" s="100" t="s">
        <v>24</v>
      </c>
      <c r="AY47" s="119">
        <v>1940</v>
      </c>
    </row>
    <row r="48" spans="2:51">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R48" s="119">
        <v>1941</v>
      </c>
      <c r="S48" s="100" t="s">
        <v>24</v>
      </c>
      <c r="T48" s="100" t="s">
        <v>24</v>
      </c>
      <c r="U48" s="100" t="s">
        <v>24</v>
      </c>
      <c r="V48" s="100" t="s">
        <v>24</v>
      </c>
      <c r="W48" s="100" t="s">
        <v>24</v>
      </c>
      <c r="X48" s="100" t="s">
        <v>24</v>
      </c>
      <c r="Y48" s="100" t="s">
        <v>24</v>
      </c>
      <c r="Z48" s="100" t="s">
        <v>24</v>
      </c>
      <c r="AA48" s="100" t="s">
        <v>24</v>
      </c>
      <c r="AB48" s="100" t="s">
        <v>24</v>
      </c>
      <c r="AC48" s="100" t="s">
        <v>24</v>
      </c>
      <c r="AD48" s="100" t="s">
        <v>24</v>
      </c>
      <c r="AE48" s="100" t="s">
        <v>24</v>
      </c>
      <c r="AF48" s="100" t="s">
        <v>24</v>
      </c>
      <c r="AH48" s="119">
        <v>1941</v>
      </c>
      <c r="AI48" s="100" t="s">
        <v>24</v>
      </c>
      <c r="AJ48" s="100" t="s">
        <v>24</v>
      </c>
      <c r="AK48" s="100" t="s">
        <v>24</v>
      </c>
      <c r="AL48" s="100" t="s">
        <v>24</v>
      </c>
      <c r="AM48" s="100" t="s">
        <v>24</v>
      </c>
      <c r="AN48" s="100" t="s">
        <v>24</v>
      </c>
      <c r="AO48" s="100" t="s">
        <v>24</v>
      </c>
      <c r="AP48" s="100" t="s">
        <v>24</v>
      </c>
      <c r="AQ48" s="100" t="s">
        <v>24</v>
      </c>
      <c r="AR48" s="100" t="s">
        <v>24</v>
      </c>
      <c r="AS48" s="100" t="s">
        <v>24</v>
      </c>
      <c r="AT48" s="100" t="s">
        <v>24</v>
      </c>
      <c r="AU48" s="100" t="s">
        <v>24</v>
      </c>
      <c r="AV48" s="100" t="s">
        <v>24</v>
      </c>
      <c r="AW48" s="100" t="s">
        <v>24</v>
      </c>
      <c r="AY48" s="119">
        <v>1941</v>
      </c>
    </row>
    <row r="49" spans="2:51">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R49" s="119">
        <v>1942</v>
      </c>
      <c r="S49" s="100" t="s">
        <v>24</v>
      </c>
      <c r="T49" s="100" t="s">
        <v>24</v>
      </c>
      <c r="U49" s="100" t="s">
        <v>24</v>
      </c>
      <c r="V49" s="100" t="s">
        <v>24</v>
      </c>
      <c r="W49" s="100" t="s">
        <v>24</v>
      </c>
      <c r="X49" s="100" t="s">
        <v>24</v>
      </c>
      <c r="Y49" s="100" t="s">
        <v>24</v>
      </c>
      <c r="Z49" s="100" t="s">
        <v>24</v>
      </c>
      <c r="AA49" s="100" t="s">
        <v>24</v>
      </c>
      <c r="AB49" s="100" t="s">
        <v>24</v>
      </c>
      <c r="AC49" s="100" t="s">
        <v>24</v>
      </c>
      <c r="AD49" s="100" t="s">
        <v>24</v>
      </c>
      <c r="AE49" s="100" t="s">
        <v>24</v>
      </c>
      <c r="AF49" s="100" t="s">
        <v>24</v>
      </c>
      <c r="AH49" s="119">
        <v>1942</v>
      </c>
      <c r="AI49" s="100" t="s">
        <v>24</v>
      </c>
      <c r="AJ49" s="100" t="s">
        <v>24</v>
      </c>
      <c r="AK49" s="100" t="s">
        <v>24</v>
      </c>
      <c r="AL49" s="100" t="s">
        <v>24</v>
      </c>
      <c r="AM49" s="100" t="s">
        <v>24</v>
      </c>
      <c r="AN49" s="100" t="s">
        <v>24</v>
      </c>
      <c r="AO49" s="100" t="s">
        <v>24</v>
      </c>
      <c r="AP49" s="100" t="s">
        <v>24</v>
      </c>
      <c r="AQ49" s="100" t="s">
        <v>24</v>
      </c>
      <c r="AR49" s="100" t="s">
        <v>24</v>
      </c>
      <c r="AS49" s="100" t="s">
        <v>24</v>
      </c>
      <c r="AT49" s="100" t="s">
        <v>24</v>
      </c>
      <c r="AU49" s="100" t="s">
        <v>24</v>
      </c>
      <c r="AV49" s="100" t="s">
        <v>24</v>
      </c>
      <c r="AW49" s="100" t="s">
        <v>24</v>
      </c>
      <c r="AY49" s="119">
        <v>1942</v>
      </c>
    </row>
    <row r="50" spans="2:51">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R50" s="119">
        <v>1943</v>
      </c>
      <c r="S50" s="100" t="s">
        <v>24</v>
      </c>
      <c r="T50" s="100" t="s">
        <v>24</v>
      </c>
      <c r="U50" s="100" t="s">
        <v>24</v>
      </c>
      <c r="V50" s="100" t="s">
        <v>24</v>
      </c>
      <c r="W50" s="100" t="s">
        <v>24</v>
      </c>
      <c r="X50" s="100" t="s">
        <v>24</v>
      </c>
      <c r="Y50" s="100" t="s">
        <v>24</v>
      </c>
      <c r="Z50" s="100" t="s">
        <v>24</v>
      </c>
      <c r="AA50" s="100" t="s">
        <v>24</v>
      </c>
      <c r="AB50" s="100" t="s">
        <v>24</v>
      </c>
      <c r="AC50" s="100" t="s">
        <v>24</v>
      </c>
      <c r="AD50" s="100" t="s">
        <v>24</v>
      </c>
      <c r="AE50" s="100" t="s">
        <v>24</v>
      </c>
      <c r="AF50" s="100" t="s">
        <v>24</v>
      </c>
      <c r="AH50" s="119">
        <v>1943</v>
      </c>
      <c r="AI50" s="100" t="s">
        <v>24</v>
      </c>
      <c r="AJ50" s="100" t="s">
        <v>24</v>
      </c>
      <c r="AK50" s="100" t="s">
        <v>24</v>
      </c>
      <c r="AL50" s="100" t="s">
        <v>24</v>
      </c>
      <c r="AM50" s="100" t="s">
        <v>24</v>
      </c>
      <c r="AN50" s="100" t="s">
        <v>24</v>
      </c>
      <c r="AO50" s="100" t="s">
        <v>24</v>
      </c>
      <c r="AP50" s="100" t="s">
        <v>24</v>
      </c>
      <c r="AQ50" s="100" t="s">
        <v>24</v>
      </c>
      <c r="AR50" s="100" t="s">
        <v>24</v>
      </c>
      <c r="AS50" s="100" t="s">
        <v>24</v>
      </c>
      <c r="AT50" s="100" t="s">
        <v>24</v>
      </c>
      <c r="AU50" s="100" t="s">
        <v>24</v>
      </c>
      <c r="AV50" s="100" t="s">
        <v>24</v>
      </c>
      <c r="AW50" s="100" t="s">
        <v>24</v>
      </c>
      <c r="AY50" s="119">
        <v>1943</v>
      </c>
    </row>
    <row r="51" spans="2:51">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R51" s="119">
        <v>1944</v>
      </c>
      <c r="S51" s="100" t="s">
        <v>24</v>
      </c>
      <c r="T51" s="100" t="s">
        <v>24</v>
      </c>
      <c r="U51" s="100" t="s">
        <v>24</v>
      </c>
      <c r="V51" s="100" t="s">
        <v>24</v>
      </c>
      <c r="W51" s="100" t="s">
        <v>24</v>
      </c>
      <c r="X51" s="100" t="s">
        <v>24</v>
      </c>
      <c r="Y51" s="100" t="s">
        <v>24</v>
      </c>
      <c r="Z51" s="100" t="s">
        <v>24</v>
      </c>
      <c r="AA51" s="100" t="s">
        <v>24</v>
      </c>
      <c r="AB51" s="100" t="s">
        <v>24</v>
      </c>
      <c r="AC51" s="100" t="s">
        <v>24</v>
      </c>
      <c r="AD51" s="100" t="s">
        <v>24</v>
      </c>
      <c r="AE51" s="100" t="s">
        <v>24</v>
      </c>
      <c r="AF51" s="100" t="s">
        <v>24</v>
      </c>
      <c r="AH51" s="119">
        <v>1944</v>
      </c>
      <c r="AI51" s="100" t="s">
        <v>24</v>
      </c>
      <c r="AJ51" s="100" t="s">
        <v>24</v>
      </c>
      <c r="AK51" s="100" t="s">
        <v>24</v>
      </c>
      <c r="AL51" s="100" t="s">
        <v>24</v>
      </c>
      <c r="AM51" s="100" t="s">
        <v>24</v>
      </c>
      <c r="AN51" s="100" t="s">
        <v>24</v>
      </c>
      <c r="AO51" s="100" t="s">
        <v>24</v>
      </c>
      <c r="AP51" s="100" t="s">
        <v>24</v>
      </c>
      <c r="AQ51" s="100" t="s">
        <v>24</v>
      </c>
      <c r="AR51" s="100" t="s">
        <v>24</v>
      </c>
      <c r="AS51" s="100" t="s">
        <v>24</v>
      </c>
      <c r="AT51" s="100" t="s">
        <v>24</v>
      </c>
      <c r="AU51" s="100" t="s">
        <v>24</v>
      </c>
      <c r="AV51" s="100" t="s">
        <v>24</v>
      </c>
      <c r="AW51" s="100" t="s">
        <v>24</v>
      </c>
      <c r="AY51" s="119">
        <v>1944</v>
      </c>
    </row>
    <row r="52" spans="2:51">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R52" s="119">
        <v>1945</v>
      </c>
      <c r="S52" s="100" t="s">
        <v>24</v>
      </c>
      <c r="T52" s="100" t="s">
        <v>24</v>
      </c>
      <c r="U52" s="100" t="s">
        <v>24</v>
      </c>
      <c r="V52" s="100" t="s">
        <v>24</v>
      </c>
      <c r="W52" s="100" t="s">
        <v>24</v>
      </c>
      <c r="X52" s="100" t="s">
        <v>24</v>
      </c>
      <c r="Y52" s="100" t="s">
        <v>24</v>
      </c>
      <c r="Z52" s="100" t="s">
        <v>24</v>
      </c>
      <c r="AA52" s="100" t="s">
        <v>24</v>
      </c>
      <c r="AB52" s="100" t="s">
        <v>24</v>
      </c>
      <c r="AC52" s="100" t="s">
        <v>24</v>
      </c>
      <c r="AD52" s="100" t="s">
        <v>24</v>
      </c>
      <c r="AE52" s="100" t="s">
        <v>24</v>
      </c>
      <c r="AF52" s="100" t="s">
        <v>24</v>
      </c>
      <c r="AH52" s="119">
        <v>1945</v>
      </c>
      <c r="AI52" s="100" t="s">
        <v>24</v>
      </c>
      <c r="AJ52" s="100" t="s">
        <v>24</v>
      </c>
      <c r="AK52" s="100" t="s">
        <v>24</v>
      </c>
      <c r="AL52" s="100" t="s">
        <v>24</v>
      </c>
      <c r="AM52" s="100" t="s">
        <v>24</v>
      </c>
      <c r="AN52" s="100" t="s">
        <v>24</v>
      </c>
      <c r="AO52" s="100" t="s">
        <v>24</v>
      </c>
      <c r="AP52" s="100" t="s">
        <v>24</v>
      </c>
      <c r="AQ52" s="100" t="s">
        <v>24</v>
      </c>
      <c r="AR52" s="100" t="s">
        <v>24</v>
      </c>
      <c r="AS52" s="100" t="s">
        <v>24</v>
      </c>
      <c r="AT52" s="100" t="s">
        <v>24</v>
      </c>
      <c r="AU52" s="100" t="s">
        <v>24</v>
      </c>
      <c r="AV52" s="100" t="s">
        <v>24</v>
      </c>
      <c r="AW52" s="100" t="s">
        <v>24</v>
      </c>
      <c r="AY52" s="119">
        <v>1945</v>
      </c>
    </row>
    <row r="53" spans="2:51">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R53" s="119">
        <v>1946</v>
      </c>
      <c r="S53" s="100" t="s">
        <v>24</v>
      </c>
      <c r="T53" s="100" t="s">
        <v>24</v>
      </c>
      <c r="U53" s="100" t="s">
        <v>24</v>
      </c>
      <c r="V53" s="100" t="s">
        <v>24</v>
      </c>
      <c r="W53" s="100" t="s">
        <v>24</v>
      </c>
      <c r="X53" s="100" t="s">
        <v>24</v>
      </c>
      <c r="Y53" s="100" t="s">
        <v>24</v>
      </c>
      <c r="Z53" s="100" t="s">
        <v>24</v>
      </c>
      <c r="AA53" s="100" t="s">
        <v>24</v>
      </c>
      <c r="AB53" s="100" t="s">
        <v>24</v>
      </c>
      <c r="AC53" s="100" t="s">
        <v>24</v>
      </c>
      <c r="AD53" s="100" t="s">
        <v>24</v>
      </c>
      <c r="AE53" s="100" t="s">
        <v>24</v>
      </c>
      <c r="AF53" s="100" t="s">
        <v>24</v>
      </c>
      <c r="AH53" s="119">
        <v>1946</v>
      </c>
      <c r="AI53" s="100" t="s">
        <v>24</v>
      </c>
      <c r="AJ53" s="100" t="s">
        <v>24</v>
      </c>
      <c r="AK53" s="100" t="s">
        <v>24</v>
      </c>
      <c r="AL53" s="100" t="s">
        <v>24</v>
      </c>
      <c r="AM53" s="100" t="s">
        <v>24</v>
      </c>
      <c r="AN53" s="100" t="s">
        <v>24</v>
      </c>
      <c r="AO53" s="100" t="s">
        <v>24</v>
      </c>
      <c r="AP53" s="100" t="s">
        <v>24</v>
      </c>
      <c r="AQ53" s="100" t="s">
        <v>24</v>
      </c>
      <c r="AR53" s="100" t="s">
        <v>24</v>
      </c>
      <c r="AS53" s="100" t="s">
        <v>24</v>
      </c>
      <c r="AT53" s="100" t="s">
        <v>24</v>
      </c>
      <c r="AU53" s="100" t="s">
        <v>24</v>
      </c>
      <c r="AV53" s="100" t="s">
        <v>24</v>
      </c>
      <c r="AW53" s="100" t="s">
        <v>24</v>
      </c>
      <c r="AY53" s="119">
        <v>1946</v>
      </c>
    </row>
    <row r="54" spans="2:51">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R54" s="119">
        <v>1947</v>
      </c>
      <c r="S54" s="100" t="s">
        <v>24</v>
      </c>
      <c r="T54" s="100" t="s">
        <v>24</v>
      </c>
      <c r="U54" s="100" t="s">
        <v>24</v>
      </c>
      <c r="V54" s="100" t="s">
        <v>24</v>
      </c>
      <c r="W54" s="100" t="s">
        <v>24</v>
      </c>
      <c r="X54" s="100" t="s">
        <v>24</v>
      </c>
      <c r="Y54" s="100" t="s">
        <v>24</v>
      </c>
      <c r="Z54" s="100" t="s">
        <v>24</v>
      </c>
      <c r="AA54" s="100" t="s">
        <v>24</v>
      </c>
      <c r="AB54" s="100" t="s">
        <v>24</v>
      </c>
      <c r="AC54" s="100" t="s">
        <v>24</v>
      </c>
      <c r="AD54" s="100" t="s">
        <v>24</v>
      </c>
      <c r="AE54" s="100" t="s">
        <v>24</v>
      </c>
      <c r="AF54" s="100" t="s">
        <v>24</v>
      </c>
      <c r="AH54" s="119">
        <v>1947</v>
      </c>
      <c r="AI54" s="100" t="s">
        <v>24</v>
      </c>
      <c r="AJ54" s="100" t="s">
        <v>24</v>
      </c>
      <c r="AK54" s="100" t="s">
        <v>24</v>
      </c>
      <c r="AL54" s="100" t="s">
        <v>24</v>
      </c>
      <c r="AM54" s="100" t="s">
        <v>24</v>
      </c>
      <c r="AN54" s="100" t="s">
        <v>24</v>
      </c>
      <c r="AO54" s="100" t="s">
        <v>24</v>
      </c>
      <c r="AP54" s="100" t="s">
        <v>24</v>
      </c>
      <c r="AQ54" s="100" t="s">
        <v>24</v>
      </c>
      <c r="AR54" s="100" t="s">
        <v>24</v>
      </c>
      <c r="AS54" s="100" t="s">
        <v>24</v>
      </c>
      <c r="AT54" s="100" t="s">
        <v>24</v>
      </c>
      <c r="AU54" s="100" t="s">
        <v>24</v>
      </c>
      <c r="AV54" s="100" t="s">
        <v>24</v>
      </c>
      <c r="AW54" s="100" t="s">
        <v>24</v>
      </c>
      <c r="AY54" s="119">
        <v>1947</v>
      </c>
    </row>
    <row r="55" spans="2:51">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R55" s="119">
        <v>1948</v>
      </c>
      <c r="S55" s="100" t="s">
        <v>24</v>
      </c>
      <c r="T55" s="100" t="s">
        <v>24</v>
      </c>
      <c r="U55" s="100" t="s">
        <v>24</v>
      </c>
      <c r="V55" s="100" t="s">
        <v>24</v>
      </c>
      <c r="W55" s="100" t="s">
        <v>24</v>
      </c>
      <c r="X55" s="100" t="s">
        <v>24</v>
      </c>
      <c r="Y55" s="100" t="s">
        <v>24</v>
      </c>
      <c r="Z55" s="100" t="s">
        <v>24</v>
      </c>
      <c r="AA55" s="100" t="s">
        <v>24</v>
      </c>
      <c r="AB55" s="100" t="s">
        <v>24</v>
      </c>
      <c r="AC55" s="100" t="s">
        <v>24</v>
      </c>
      <c r="AD55" s="100" t="s">
        <v>24</v>
      </c>
      <c r="AE55" s="100" t="s">
        <v>24</v>
      </c>
      <c r="AF55" s="100" t="s">
        <v>24</v>
      </c>
      <c r="AH55" s="119">
        <v>1948</v>
      </c>
      <c r="AI55" s="100" t="s">
        <v>24</v>
      </c>
      <c r="AJ55" s="100" t="s">
        <v>24</v>
      </c>
      <c r="AK55" s="100" t="s">
        <v>24</v>
      </c>
      <c r="AL55" s="100" t="s">
        <v>24</v>
      </c>
      <c r="AM55" s="100" t="s">
        <v>24</v>
      </c>
      <c r="AN55" s="100" t="s">
        <v>24</v>
      </c>
      <c r="AO55" s="100" t="s">
        <v>24</v>
      </c>
      <c r="AP55" s="100" t="s">
        <v>24</v>
      </c>
      <c r="AQ55" s="100" t="s">
        <v>24</v>
      </c>
      <c r="AR55" s="100" t="s">
        <v>24</v>
      </c>
      <c r="AS55" s="100" t="s">
        <v>24</v>
      </c>
      <c r="AT55" s="100" t="s">
        <v>24</v>
      </c>
      <c r="AU55" s="100" t="s">
        <v>24</v>
      </c>
      <c r="AV55" s="100" t="s">
        <v>24</v>
      </c>
      <c r="AW55" s="100" t="s">
        <v>24</v>
      </c>
      <c r="AY55" s="119">
        <v>1948</v>
      </c>
    </row>
    <row r="56" spans="2:51">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R56" s="119">
        <v>1949</v>
      </c>
      <c r="S56" s="100" t="s">
        <v>24</v>
      </c>
      <c r="T56" s="100" t="s">
        <v>24</v>
      </c>
      <c r="U56" s="100" t="s">
        <v>24</v>
      </c>
      <c r="V56" s="100" t="s">
        <v>24</v>
      </c>
      <c r="W56" s="100" t="s">
        <v>24</v>
      </c>
      <c r="X56" s="100" t="s">
        <v>24</v>
      </c>
      <c r="Y56" s="100" t="s">
        <v>24</v>
      </c>
      <c r="Z56" s="100" t="s">
        <v>24</v>
      </c>
      <c r="AA56" s="100" t="s">
        <v>24</v>
      </c>
      <c r="AB56" s="100" t="s">
        <v>24</v>
      </c>
      <c r="AC56" s="100" t="s">
        <v>24</v>
      </c>
      <c r="AD56" s="100" t="s">
        <v>24</v>
      </c>
      <c r="AE56" s="100" t="s">
        <v>24</v>
      </c>
      <c r="AF56" s="100" t="s">
        <v>24</v>
      </c>
      <c r="AH56" s="119">
        <v>1949</v>
      </c>
      <c r="AI56" s="100" t="s">
        <v>24</v>
      </c>
      <c r="AJ56" s="100" t="s">
        <v>24</v>
      </c>
      <c r="AK56" s="100" t="s">
        <v>24</v>
      </c>
      <c r="AL56" s="100" t="s">
        <v>24</v>
      </c>
      <c r="AM56" s="100" t="s">
        <v>24</v>
      </c>
      <c r="AN56" s="100" t="s">
        <v>24</v>
      </c>
      <c r="AO56" s="100" t="s">
        <v>24</v>
      </c>
      <c r="AP56" s="100" t="s">
        <v>24</v>
      </c>
      <c r="AQ56" s="100" t="s">
        <v>24</v>
      </c>
      <c r="AR56" s="100" t="s">
        <v>24</v>
      </c>
      <c r="AS56" s="100" t="s">
        <v>24</v>
      </c>
      <c r="AT56" s="100" t="s">
        <v>24</v>
      </c>
      <c r="AU56" s="100" t="s">
        <v>24</v>
      </c>
      <c r="AV56" s="100" t="s">
        <v>24</v>
      </c>
      <c r="AW56" s="100" t="s">
        <v>24</v>
      </c>
      <c r="AY56" s="119">
        <v>1949</v>
      </c>
    </row>
    <row r="57" spans="2:51">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R57" s="120">
        <v>1950</v>
      </c>
      <c r="S57" s="100" t="s">
        <v>24</v>
      </c>
      <c r="T57" s="100" t="s">
        <v>24</v>
      </c>
      <c r="U57" s="100" t="s">
        <v>24</v>
      </c>
      <c r="V57" s="100" t="s">
        <v>24</v>
      </c>
      <c r="W57" s="100" t="s">
        <v>24</v>
      </c>
      <c r="X57" s="100" t="s">
        <v>24</v>
      </c>
      <c r="Y57" s="100" t="s">
        <v>24</v>
      </c>
      <c r="Z57" s="100" t="s">
        <v>24</v>
      </c>
      <c r="AA57" s="100" t="s">
        <v>24</v>
      </c>
      <c r="AB57" s="100" t="s">
        <v>24</v>
      </c>
      <c r="AC57" s="100" t="s">
        <v>24</v>
      </c>
      <c r="AD57" s="100" t="s">
        <v>24</v>
      </c>
      <c r="AE57" s="100" t="s">
        <v>24</v>
      </c>
      <c r="AF57" s="100" t="s">
        <v>24</v>
      </c>
      <c r="AH57" s="120">
        <v>1950</v>
      </c>
      <c r="AI57" s="100" t="s">
        <v>24</v>
      </c>
      <c r="AJ57" s="100" t="s">
        <v>24</v>
      </c>
      <c r="AK57" s="100" t="s">
        <v>24</v>
      </c>
      <c r="AL57" s="100" t="s">
        <v>24</v>
      </c>
      <c r="AM57" s="100" t="s">
        <v>24</v>
      </c>
      <c r="AN57" s="100" t="s">
        <v>24</v>
      </c>
      <c r="AO57" s="100" t="s">
        <v>24</v>
      </c>
      <c r="AP57" s="100" t="s">
        <v>24</v>
      </c>
      <c r="AQ57" s="100" t="s">
        <v>24</v>
      </c>
      <c r="AR57" s="100" t="s">
        <v>24</v>
      </c>
      <c r="AS57" s="100" t="s">
        <v>24</v>
      </c>
      <c r="AT57" s="100" t="s">
        <v>24</v>
      </c>
      <c r="AU57" s="100" t="s">
        <v>24</v>
      </c>
      <c r="AV57" s="100" t="s">
        <v>24</v>
      </c>
      <c r="AW57" s="100" t="s">
        <v>24</v>
      </c>
      <c r="AY57" s="120">
        <v>1950</v>
      </c>
    </row>
    <row r="58" spans="2:51">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R58" s="120">
        <v>1951</v>
      </c>
      <c r="S58" s="100" t="s">
        <v>24</v>
      </c>
      <c r="T58" s="100" t="s">
        <v>24</v>
      </c>
      <c r="U58" s="100" t="s">
        <v>24</v>
      </c>
      <c r="V58" s="100" t="s">
        <v>24</v>
      </c>
      <c r="W58" s="100" t="s">
        <v>24</v>
      </c>
      <c r="X58" s="100" t="s">
        <v>24</v>
      </c>
      <c r="Y58" s="100" t="s">
        <v>24</v>
      </c>
      <c r="Z58" s="100" t="s">
        <v>24</v>
      </c>
      <c r="AA58" s="100" t="s">
        <v>24</v>
      </c>
      <c r="AB58" s="100" t="s">
        <v>24</v>
      </c>
      <c r="AC58" s="100" t="s">
        <v>24</v>
      </c>
      <c r="AD58" s="100" t="s">
        <v>24</v>
      </c>
      <c r="AE58" s="100" t="s">
        <v>24</v>
      </c>
      <c r="AF58" s="100" t="s">
        <v>24</v>
      </c>
      <c r="AH58" s="120">
        <v>1951</v>
      </c>
      <c r="AI58" s="100" t="s">
        <v>24</v>
      </c>
      <c r="AJ58" s="100" t="s">
        <v>24</v>
      </c>
      <c r="AK58" s="100" t="s">
        <v>24</v>
      </c>
      <c r="AL58" s="100" t="s">
        <v>24</v>
      </c>
      <c r="AM58" s="100" t="s">
        <v>24</v>
      </c>
      <c r="AN58" s="100" t="s">
        <v>24</v>
      </c>
      <c r="AO58" s="100" t="s">
        <v>24</v>
      </c>
      <c r="AP58" s="100" t="s">
        <v>24</v>
      </c>
      <c r="AQ58" s="100" t="s">
        <v>24</v>
      </c>
      <c r="AR58" s="100" t="s">
        <v>24</v>
      </c>
      <c r="AS58" s="100" t="s">
        <v>24</v>
      </c>
      <c r="AT58" s="100" t="s">
        <v>24</v>
      </c>
      <c r="AU58" s="100" t="s">
        <v>24</v>
      </c>
      <c r="AV58" s="100" t="s">
        <v>24</v>
      </c>
      <c r="AW58" s="100" t="s">
        <v>24</v>
      </c>
      <c r="AY58" s="120">
        <v>1951</v>
      </c>
    </row>
    <row r="59" spans="2:51">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R59" s="120">
        <v>1952</v>
      </c>
      <c r="S59" s="100" t="s">
        <v>24</v>
      </c>
      <c r="T59" s="100" t="s">
        <v>24</v>
      </c>
      <c r="U59" s="100" t="s">
        <v>24</v>
      </c>
      <c r="V59" s="100" t="s">
        <v>24</v>
      </c>
      <c r="W59" s="100" t="s">
        <v>24</v>
      </c>
      <c r="X59" s="100" t="s">
        <v>24</v>
      </c>
      <c r="Y59" s="100" t="s">
        <v>24</v>
      </c>
      <c r="Z59" s="100" t="s">
        <v>24</v>
      </c>
      <c r="AA59" s="100" t="s">
        <v>24</v>
      </c>
      <c r="AB59" s="100" t="s">
        <v>24</v>
      </c>
      <c r="AC59" s="100" t="s">
        <v>24</v>
      </c>
      <c r="AD59" s="100" t="s">
        <v>24</v>
      </c>
      <c r="AE59" s="100" t="s">
        <v>24</v>
      </c>
      <c r="AF59" s="100" t="s">
        <v>24</v>
      </c>
      <c r="AH59" s="120">
        <v>1952</v>
      </c>
      <c r="AI59" s="100" t="s">
        <v>24</v>
      </c>
      <c r="AJ59" s="100" t="s">
        <v>24</v>
      </c>
      <c r="AK59" s="100" t="s">
        <v>24</v>
      </c>
      <c r="AL59" s="100" t="s">
        <v>24</v>
      </c>
      <c r="AM59" s="100" t="s">
        <v>24</v>
      </c>
      <c r="AN59" s="100" t="s">
        <v>24</v>
      </c>
      <c r="AO59" s="100" t="s">
        <v>24</v>
      </c>
      <c r="AP59" s="100" t="s">
        <v>24</v>
      </c>
      <c r="AQ59" s="100" t="s">
        <v>24</v>
      </c>
      <c r="AR59" s="100" t="s">
        <v>24</v>
      </c>
      <c r="AS59" s="100" t="s">
        <v>24</v>
      </c>
      <c r="AT59" s="100" t="s">
        <v>24</v>
      </c>
      <c r="AU59" s="100" t="s">
        <v>24</v>
      </c>
      <c r="AV59" s="100" t="s">
        <v>24</v>
      </c>
      <c r="AW59" s="100" t="s">
        <v>24</v>
      </c>
      <c r="AY59" s="120">
        <v>1952</v>
      </c>
    </row>
    <row r="60" spans="2:51">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R60" s="120">
        <v>1953</v>
      </c>
      <c r="S60" s="100" t="s">
        <v>24</v>
      </c>
      <c r="T60" s="100" t="s">
        <v>24</v>
      </c>
      <c r="U60" s="100" t="s">
        <v>24</v>
      </c>
      <c r="V60" s="100" t="s">
        <v>24</v>
      </c>
      <c r="W60" s="100" t="s">
        <v>24</v>
      </c>
      <c r="X60" s="100" t="s">
        <v>24</v>
      </c>
      <c r="Y60" s="100" t="s">
        <v>24</v>
      </c>
      <c r="Z60" s="100" t="s">
        <v>24</v>
      </c>
      <c r="AA60" s="100" t="s">
        <v>24</v>
      </c>
      <c r="AB60" s="100" t="s">
        <v>24</v>
      </c>
      <c r="AC60" s="100" t="s">
        <v>24</v>
      </c>
      <c r="AD60" s="100" t="s">
        <v>24</v>
      </c>
      <c r="AE60" s="100" t="s">
        <v>24</v>
      </c>
      <c r="AF60" s="100" t="s">
        <v>24</v>
      </c>
      <c r="AH60" s="120">
        <v>1953</v>
      </c>
      <c r="AI60" s="100" t="s">
        <v>24</v>
      </c>
      <c r="AJ60" s="100" t="s">
        <v>24</v>
      </c>
      <c r="AK60" s="100" t="s">
        <v>24</v>
      </c>
      <c r="AL60" s="100" t="s">
        <v>24</v>
      </c>
      <c r="AM60" s="100" t="s">
        <v>24</v>
      </c>
      <c r="AN60" s="100" t="s">
        <v>24</v>
      </c>
      <c r="AO60" s="100" t="s">
        <v>24</v>
      </c>
      <c r="AP60" s="100" t="s">
        <v>24</v>
      </c>
      <c r="AQ60" s="100" t="s">
        <v>24</v>
      </c>
      <c r="AR60" s="100" t="s">
        <v>24</v>
      </c>
      <c r="AS60" s="100" t="s">
        <v>24</v>
      </c>
      <c r="AT60" s="100" t="s">
        <v>24</v>
      </c>
      <c r="AU60" s="100" t="s">
        <v>24</v>
      </c>
      <c r="AV60" s="100" t="s">
        <v>24</v>
      </c>
      <c r="AW60" s="100" t="s">
        <v>24</v>
      </c>
      <c r="AY60" s="120">
        <v>1953</v>
      </c>
    </row>
    <row r="61" spans="2:51">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R61" s="120">
        <v>1954</v>
      </c>
      <c r="S61" s="100" t="s">
        <v>24</v>
      </c>
      <c r="T61" s="100" t="s">
        <v>24</v>
      </c>
      <c r="U61" s="100" t="s">
        <v>24</v>
      </c>
      <c r="V61" s="100" t="s">
        <v>24</v>
      </c>
      <c r="W61" s="100" t="s">
        <v>24</v>
      </c>
      <c r="X61" s="100" t="s">
        <v>24</v>
      </c>
      <c r="Y61" s="100" t="s">
        <v>24</v>
      </c>
      <c r="Z61" s="100" t="s">
        <v>24</v>
      </c>
      <c r="AA61" s="100" t="s">
        <v>24</v>
      </c>
      <c r="AB61" s="100" t="s">
        <v>24</v>
      </c>
      <c r="AC61" s="100" t="s">
        <v>24</v>
      </c>
      <c r="AD61" s="100" t="s">
        <v>24</v>
      </c>
      <c r="AE61" s="100" t="s">
        <v>24</v>
      </c>
      <c r="AF61" s="100" t="s">
        <v>24</v>
      </c>
      <c r="AH61" s="120">
        <v>1954</v>
      </c>
      <c r="AI61" s="100" t="s">
        <v>24</v>
      </c>
      <c r="AJ61" s="100" t="s">
        <v>24</v>
      </c>
      <c r="AK61" s="100" t="s">
        <v>24</v>
      </c>
      <c r="AL61" s="100" t="s">
        <v>24</v>
      </c>
      <c r="AM61" s="100" t="s">
        <v>24</v>
      </c>
      <c r="AN61" s="100" t="s">
        <v>24</v>
      </c>
      <c r="AO61" s="100" t="s">
        <v>24</v>
      </c>
      <c r="AP61" s="100" t="s">
        <v>24</v>
      </c>
      <c r="AQ61" s="100" t="s">
        <v>24</v>
      </c>
      <c r="AR61" s="100" t="s">
        <v>24</v>
      </c>
      <c r="AS61" s="100" t="s">
        <v>24</v>
      </c>
      <c r="AT61" s="100" t="s">
        <v>24</v>
      </c>
      <c r="AU61" s="100" t="s">
        <v>24</v>
      </c>
      <c r="AV61" s="100" t="s">
        <v>24</v>
      </c>
      <c r="AW61" s="100" t="s">
        <v>24</v>
      </c>
      <c r="AY61" s="120">
        <v>1954</v>
      </c>
    </row>
    <row r="62" spans="2:51">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R62" s="120">
        <v>1955</v>
      </c>
      <c r="S62" s="100" t="s">
        <v>24</v>
      </c>
      <c r="T62" s="100" t="s">
        <v>24</v>
      </c>
      <c r="U62" s="100" t="s">
        <v>24</v>
      </c>
      <c r="V62" s="100" t="s">
        <v>24</v>
      </c>
      <c r="W62" s="100" t="s">
        <v>24</v>
      </c>
      <c r="X62" s="100" t="s">
        <v>24</v>
      </c>
      <c r="Y62" s="100" t="s">
        <v>24</v>
      </c>
      <c r="Z62" s="100" t="s">
        <v>24</v>
      </c>
      <c r="AA62" s="100" t="s">
        <v>24</v>
      </c>
      <c r="AB62" s="100" t="s">
        <v>24</v>
      </c>
      <c r="AC62" s="100" t="s">
        <v>24</v>
      </c>
      <c r="AD62" s="100" t="s">
        <v>24</v>
      </c>
      <c r="AE62" s="100" t="s">
        <v>24</v>
      </c>
      <c r="AF62" s="100" t="s">
        <v>24</v>
      </c>
      <c r="AH62" s="120">
        <v>1955</v>
      </c>
      <c r="AI62" s="100" t="s">
        <v>24</v>
      </c>
      <c r="AJ62" s="100" t="s">
        <v>24</v>
      </c>
      <c r="AK62" s="100" t="s">
        <v>24</v>
      </c>
      <c r="AL62" s="100" t="s">
        <v>24</v>
      </c>
      <c r="AM62" s="100" t="s">
        <v>24</v>
      </c>
      <c r="AN62" s="100" t="s">
        <v>24</v>
      </c>
      <c r="AO62" s="100" t="s">
        <v>24</v>
      </c>
      <c r="AP62" s="100" t="s">
        <v>24</v>
      </c>
      <c r="AQ62" s="100" t="s">
        <v>24</v>
      </c>
      <c r="AR62" s="100" t="s">
        <v>24</v>
      </c>
      <c r="AS62" s="100" t="s">
        <v>24</v>
      </c>
      <c r="AT62" s="100" t="s">
        <v>24</v>
      </c>
      <c r="AU62" s="100" t="s">
        <v>24</v>
      </c>
      <c r="AV62" s="100" t="s">
        <v>24</v>
      </c>
      <c r="AW62" s="100" t="s">
        <v>24</v>
      </c>
      <c r="AY62" s="120">
        <v>1955</v>
      </c>
    </row>
    <row r="63" spans="2:51">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R63" s="120">
        <v>1956</v>
      </c>
      <c r="S63" s="100" t="s">
        <v>24</v>
      </c>
      <c r="T63" s="100" t="s">
        <v>24</v>
      </c>
      <c r="U63" s="100" t="s">
        <v>24</v>
      </c>
      <c r="V63" s="100" t="s">
        <v>24</v>
      </c>
      <c r="W63" s="100" t="s">
        <v>24</v>
      </c>
      <c r="X63" s="100" t="s">
        <v>24</v>
      </c>
      <c r="Y63" s="100" t="s">
        <v>24</v>
      </c>
      <c r="Z63" s="100" t="s">
        <v>24</v>
      </c>
      <c r="AA63" s="100" t="s">
        <v>24</v>
      </c>
      <c r="AB63" s="100" t="s">
        <v>24</v>
      </c>
      <c r="AC63" s="100" t="s">
        <v>24</v>
      </c>
      <c r="AD63" s="100" t="s">
        <v>24</v>
      </c>
      <c r="AE63" s="100" t="s">
        <v>24</v>
      </c>
      <c r="AF63" s="100" t="s">
        <v>24</v>
      </c>
      <c r="AH63" s="120">
        <v>1956</v>
      </c>
      <c r="AI63" s="100" t="s">
        <v>24</v>
      </c>
      <c r="AJ63" s="100" t="s">
        <v>24</v>
      </c>
      <c r="AK63" s="100" t="s">
        <v>24</v>
      </c>
      <c r="AL63" s="100" t="s">
        <v>24</v>
      </c>
      <c r="AM63" s="100" t="s">
        <v>24</v>
      </c>
      <c r="AN63" s="100" t="s">
        <v>24</v>
      </c>
      <c r="AO63" s="100" t="s">
        <v>24</v>
      </c>
      <c r="AP63" s="100" t="s">
        <v>24</v>
      </c>
      <c r="AQ63" s="100" t="s">
        <v>24</v>
      </c>
      <c r="AR63" s="100" t="s">
        <v>24</v>
      </c>
      <c r="AS63" s="100" t="s">
        <v>24</v>
      </c>
      <c r="AT63" s="100" t="s">
        <v>24</v>
      </c>
      <c r="AU63" s="100" t="s">
        <v>24</v>
      </c>
      <c r="AV63" s="100" t="s">
        <v>24</v>
      </c>
      <c r="AW63" s="100" t="s">
        <v>24</v>
      </c>
      <c r="AY63" s="120">
        <v>1956</v>
      </c>
    </row>
    <row r="64" spans="2:51">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R64" s="120">
        <v>1957</v>
      </c>
      <c r="S64" s="100" t="s">
        <v>24</v>
      </c>
      <c r="T64" s="100" t="s">
        <v>24</v>
      </c>
      <c r="U64" s="100" t="s">
        <v>24</v>
      </c>
      <c r="V64" s="100" t="s">
        <v>24</v>
      </c>
      <c r="W64" s="100" t="s">
        <v>24</v>
      </c>
      <c r="X64" s="100" t="s">
        <v>24</v>
      </c>
      <c r="Y64" s="100" t="s">
        <v>24</v>
      </c>
      <c r="Z64" s="100" t="s">
        <v>24</v>
      </c>
      <c r="AA64" s="100" t="s">
        <v>24</v>
      </c>
      <c r="AB64" s="100" t="s">
        <v>24</v>
      </c>
      <c r="AC64" s="100" t="s">
        <v>24</v>
      </c>
      <c r="AD64" s="100" t="s">
        <v>24</v>
      </c>
      <c r="AE64" s="100" t="s">
        <v>24</v>
      </c>
      <c r="AF64" s="100" t="s">
        <v>24</v>
      </c>
      <c r="AH64" s="120">
        <v>1957</v>
      </c>
      <c r="AI64" s="100" t="s">
        <v>24</v>
      </c>
      <c r="AJ64" s="100" t="s">
        <v>24</v>
      </c>
      <c r="AK64" s="100" t="s">
        <v>24</v>
      </c>
      <c r="AL64" s="100" t="s">
        <v>24</v>
      </c>
      <c r="AM64" s="100" t="s">
        <v>24</v>
      </c>
      <c r="AN64" s="100" t="s">
        <v>24</v>
      </c>
      <c r="AO64" s="100" t="s">
        <v>24</v>
      </c>
      <c r="AP64" s="100" t="s">
        <v>24</v>
      </c>
      <c r="AQ64" s="100" t="s">
        <v>24</v>
      </c>
      <c r="AR64" s="100" t="s">
        <v>24</v>
      </c>
      <c r="AS64" s="100" t="s">
        <v>24</v>
      </c>
      <c r="AT64" s="100" t="s">
        <v>24</v>
      </c>
      <c r="AU64" s="100" t="s">
        <v>24</v>
      </c>
      <c r="AV64" s="100" t="s">
        <v>24</v>
      </c>
      <c r="AW64" s="100" t="s">
        <v>24</v>
      </c>
      <c r="AY64" s="120">
        <v>1957</v>
      </c>
    </row>
    <row r="65" spans="2:51">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R65" s="121">
        <v>1958</v>
      </c>
      <c r="S65" s="100" t="s">
        <v>24</v>
      </c>
      <c r="T65" s="100" t="s">
        <v>24</v>
      </c>
      <c r="U65" s="100" t="s">
        <v>24</v>
      </c>
      <c r="V65" s="100" t="s">
        <v>24</v>
      </c>
      <c r="W65" s="100" t="s">
        <v>24</v>
      </c>
      <c r="X65" s="100" t="s">
        <v>24</v>
      </c>
      <c r="Y65" s="100" t="s">
        <v>24</v>
      </c>
      <c r="Z65" s="100" t="s">
        <v>24</v>
      </c>
      <c r="AA65" s="100" t="s">
        <v>24</v>
      </c>
      <c r="AB65" s="100" t="s">
        <v>24</v>
      </c>
      <c r="AC65" s="100" t="s">
        <v>24</v>
      </c>
      <c r="AD65" s="100" t="s">
        <v>24</v>
      </c>
      <c r="AE65" s="100" t="s">
        <v>24</v>
      </c>
      <c r="AF65" s="100" t="s">
        <v>24</v>
      </c>
      <c r="AH65" s="121">
        <v>1958</v>
      </c>
      <c r="AI65" s="100" t="s">
        <v>24</v>
      </c>
      <c r="AJ65" s="100" t="s">
        <v>24</v>
      </c>
      <c r="AK65" s="100" t="s">
        <v>24</v>
      </c>
      <c r="AL65" s="100" t="s">
        <v>24</v>
      </c>
      <c r="AM65" s="100" t="s">
        <v>24</v>
      </c>
      <c r="AN65" s="100" t="s">
        <v>24</v>
      </c>
      <c r="AO65" s="100" t="s">
        <v>24</v>
      </c>
      <c r="AP65" s="100" t="s">
        <v>24</v>
      </c>
      <c r="AQ65" s="100" t="s">
        <v>24</v>
      </c>
      <c r="AR65" s="100" t="s">
        <v>24</v>
      </c>
      <c r="AS65" s="100" t="s">
        <v>24</v>
      </c>
      <c r="AT65" s="100" t="s">
        <v>24</v>
      </c>
      <c r="AU65" s="100" t="s">
        <v>24</v>
      </c>
      <c r="AV65" s="100" t="s">
        <v>24</v>
      </c>
      <c r="AW65" s="100" t="s">
        <v>24</v>
      </c>
      <c r="AY65" s="121">
        <v>1958</v>
      </c>
    </row>
    <row r="66" spans="2:51">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R66" s="121">
        <v>1959</v>
      </c>
      <c r="S66" s="100" t="s">
        <v>24</v>
      </c>
      <c r="T66" s="100" t="s">
        <v>24</v>
      </c>
      <c r="U66" s="100" t="s">
        <v>24</v>
      </c>
      <c r="V66" s="100" t="s">
        <v>24</v>
      </c>
      <c r="W66" s="100" t="s">
        <v>24</v>
      </c>
      <c r="X66" s="100" t="s">
        <v>24</v>
      </c>
      <c r="Y66" s="100" t="s">
        <v>24</v>
      </c>
      <c r="Z66" s="100" t="s">
        <v>24</v>
      </c>
      <c r="AA66" s="100" t="s">
        <v>24</v>
      </c>
      <c r="AB66" s="100" t="s">
        <v>24</v>
      </c>
      <c r="AC66" s="100" t="s">
        <v>24</v>
      </c>
      <c r="AD66" s="100" t="s">
        <v>24</v>
      </c>
      <c r="AE66" s="100" t="s">
        <v>24</v>
      </c>
      <c r="AF66" s="100" t="s">
        <v>24</v>
      </c>
      <c r="AH66" s="121">
        <v>1959</v>
      </c>
      <c r="AI66" s="100" t="s">
        <v>24</v>
      </c>
      <c r="AJ66" s="100" t="s">
        <v>24</v>
      </c>
      <c r="AK66" s="100" t="s">
        <v>24</v>
      </c>
      <c r="AL66" s="100" t="s">
        <v>24</v>
      </c>
      <c r="AM66" s="100" t="s">
        <v>24</v>
      </c>
      <c r="AN66" s="100" t="s">
        <v>24</v>
      </c>
      <c r="AO66" s="100" t="s">
        <v>24</v>
      </c>
      <c r="AP66" s="100" t="s">
        <v>24</v>
      </c>
      <c r="AQ66" s="100" t="s">
        <v>24</v>
      </c>
      <c r="AR66" s="100" t="s">
        <v>24</v>
      </c>
      <c r="AS66" s="100" t="s">
        <v>24</v>
      </c>
      <c r="AT66" s="100" t="s">
        <v>24</v>
      </c>
      <c r="AU66" s="100" t="s">
        <v>24</v>
      </c>
      <c r="AV66" s="100" t="s">
        <v>24</v>
      </c>
      <c r="AW66" s="100" t="s">
        <v>24</v>
      </c>
      <c r="AY66" s="121">
        <v>1959</v>
      </c>
    </row>
    <row r="67" spans="2:51">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R67" s="121">
        <v>1960</v>
      </c>
      <c r="S67" s="100" t="s">
        <v>24</v>
      </c>
      <c r="T67" s="100" t="s">
        <v>24</v>
      </c>
      <c r="U67" s="100" t="s">
        <v>24</v>
      </c>
      <c r="V67" s="100" t="s">
        <v>24</v>
      </c>
      <c r="W67" s="100" t="s">
        <v>24</v>
      </c>
      <c r="X67" s="100" t="s">
        <v>24</v>
      </c>
      <c r="Y67" s="100" t="s">
        <v>24</v>
      </c>
      <c r="Z67" s="100" t="s">
        <v>24</v>
      </c>
      <c r="AA67" s="100" t="s">
        <v>24</v>
      </c>
      <c r="AB67" s="100" t="s">
        <v>24</v>
      </c>
      <c r="AC67" s="100" t="s">
        <v>24</v>
      </c>
      <c r="AD67" s="100" t="s">
        <v>24</v>
      </c>
      <c r="AE67" s="100" t="s">
        <v>24</v>
      </c>
      <c r="AF67" s="100" t="s">
        <v>24</v>
      </c>
      <c r="AH67" s="121">
        <v>1960</v>
      </c>
      <c r="AI67" s="100" t="s">
        <v>24</v>
      </c>
      <c r="AJ67" s="100" t="s">
        <v>24</v>
      </c>
      <c r="AK67" s="100" t="s">
        <v>24</v>
      </c>
      <c r="AL67" s="100" t="s">
        <v>24</v>
      </c>
      <c r="AM67" s="100" t="s">
        <v>24</v>
      </c>
      <c r="AN67" s="100" t="s">
        <v>24</v>
      </c>
      <c r="AO67" s="100" t="s">
        <v>24</v>
      </c>
      <c r="AP67" s="100" t="s">
        <v>24</v>
      </c>
      <c r="AQ67" s="100" t="s">
        <v>24</v>
      </c>
      <c r="AR67" s="100" t="s">
        <v>24</v>
      </c>
      <c r="AS67" s="100" t="s">
        <v>24</v>
      </c>
      <c r="AT67" s="100" t="s">
        <v>24</v>
      </c>
      <c r="AU67" s="100" t="s">
        <v>24</v>
      </c>
      <c r="AV67" s="100" t="s">
        <v>24</v>
      </c>
      <c r="AW67" s="100" t="s">
        <v>24</v>
      </c>
      <c r="AY67" s="121">
        <v>1960</v>
      </c>
    </row>
    <row r="68" spans="2:51">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R68" s="121">
        <v>1961</v>
      </c>
      <c r="S68" s="100" t="s">
        <v>24</v>
      </c>
      <c r="T68" s="100" t="s">
        <v>24</v>
      </c>
      <c r="U68" s="100" t="s">
        <v>24</v>
      </c>
      <c r="V68" s="100" t="s">
        <v>24</v>
      </c>
      <c r="W68" s="100" t="s">
        <v>24</v>
      </c>
      <c r="X68" s="100" t="s">
        <v>24</v>
      </c>
      <c r="Y68" s="100" t="s">
        <v>24</v>
      </c>
      <c r="Z68" s="100" t="s">
        <v>24</v>
      </c>
      <c r="AA68" s="100" t="s">
        <v>24</v>
      </c>
      <c r="AB68" s="100" t="s">
        <v>24</v>
      </c>
      <c r="AC68" s="100" t="s">
        <v>24</v>
      </c>
      <c r="AD68" s="100" t="s">
        <v>24</v>
      </c>
      <c r="AE68" s="100" t="s">
        <v>24</v>
      </c>
      <c r="AF68" s="100" t="s">
        <v>24</v>
      </c>
      <c r="AH68" s="121">
        <v>1961</v>
      </c>
      <c r="AI68" s="100" t="s">
        <v>24</v>
      </c>
      <c r="AJ68" s="100" t="s">
        <v>24</v>
      </c>
      <c r="AK68" s="100" t="s">
        <v>24</v>
      </c>
      <c r="AL68" s="100" t="s">
        <v>24</v>
      </c>
      <c r="AM68" s="100" t="s">
        <v>24</v>
      </c>
      <c r="AN68" s="100" t="s">
        <v>24</v>
      </c>
      <c r="AO68" s="100" t="s">
        <v>24</v>
      </c>
      <c r="AP68" s="100" t="s">
        <v>24</v>
      </c>
      <c r="AQ68" s="100" t="s">
        <v>24</v>
      </c>
      <c r="AR68" s="100" t="s">
        <v>24</v>
      </c>
      <c r="AS68" s="100" t="s">
        <v>24</v>
      </c>
      <c r="AT68" s="100" t="s">
        <v>24</v>
      </c>
      <c r="AU68" s="100" t="s">
        <v>24</v>
      </c>
      <c r="AV68" s="100" t="s">
        <v>24</v>
      </c>
      <c r="AW68" s="100" t="s">
        <v>24</v>
      </c>
      <c r="AY68" s="121">
        <v>1961</v>
      </c>
    </row>
    <row r="69" spans="2:51">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R69" s="121">
        <v>1962</v>
      </c>
      <c r="S69" s="100" t="s">
        <v>24</v>
      </c>
      <c r="T69" s="100" t="s">
        <v>24</v>
      </c>
      <c r="U69" s="100" t="s">
        <v>24</v>
      </c>
      <c r="V69" s="100" t="s">
        <v>24</v>
      </c>
      <c r="W69" s="100" t="s">
        <v>24</v>
      </c>
      <c r="X69" s="100" t="s">
        <v>24</v>
      </c>
      <c r="Y69" s="100" t="s">
        <v>24</v>
      </c>
      <c r="Z69" s="100" t="s">
        <v>24</v>
      </c>
      <c r="AA69" s="100" t="s">
        <v>24</v>
      </c>
      <c r="AB69" s="100" t="s">
        <v>24</v>
      </c>
      <c r="AC69" s="100" t="s">
        <v>24</v>
      </c>
      <c r="AD69" s="100" t="s">
        <v>24</v>
      </c>
      <c r="AE69" s="100" t="s">
        <v>24</v>
      </c>
      <c r="AF69" s="100" t="s">
        <v>24</v>
      </c>
      <c r="AH69" s="121">
        <v>1962</v>
      </c>
      <c r="AI69" s="100" t="s">
        <v>24</v>
      </c>
      <c r="AJ69" s="100" t="s">
        <v>24</v>
      </c>
      <c r="AK69" s="100" t="s">
        <v>24</v>
      </c>
      <c r="AL69" s="100" t="s">
        <v>24</v>
      </c>
      <c r="AM69" s="100" t="s">
        <v>24</v>
      </c>
      <c r="AN69" s="100" t="s">
        <v>24</v>
      </c>
      <c r="AO69" s="100" t="s">
        <v>24</v>
      </c>
      <c r="AP69" s="100" t="s">
        <v>24</v>
      </c>
      <c r="AQ69" s="100" t="s">
        <v>24</v>
      </c>
      <c r="AR69" s="100" t="s">
        <v>24</v>
      </c>
      <c r="AS69" s="100" t="s">
        <v>24</v>
      </c>
      <c r="AT69" s="100" t="s">
        <v>24</v>
      </c>
      <c r="AU69" s="100" t="s">
        <v>24</v>
      </c>
      <c r="AV69" s="100" t="s">
        <v>24</v>
      </c>
      <c r="AW69" s="100" t="s">
        <v>24</v>
      </c>
      <c r="AY69" s="121">
        <v>1962</v>
      </c>
    </row>
    <row r="70" spans="2:51">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R70" s="121">
        <v>1963</v>
      </c>
      <c r="S70" s="100" t="s">
        <v>24</v>
      </c>
      <c r="T70" s="100" t="s">
        <v>24</v>
      </c>
      <c r="U70" s="100" t="s">
        <v>24</v>
      </c>
      <c r="V70" s="100" t="s">
        <v>24</v>
      </c>
      <c r="W70" s="100" t="s">
        <v>24</v>
      </c>
      <c r="X70" s="100" t="s">
        <v>24</v>
      </c>
      <c r="Y70" s="100" t="s">
        <v>24</v>
      </c>
      <c r="Z70" s="100" t="s">
        <v>24</v>
      </c>
      <c r="AA70" s="100" t="s">
        <v>24</v>
      </c>
      <c r="AB70" s="100" t="s">
        <v>24</v>
      </c>
      <c r="AC70" s="100" t="s">
        <v>24</v>
      </c>
      <c r="AD70" s="100" t="s">
        <v>24</v>
      </c>
      <c r="AE70" s="100" t="s">
        <v>24</v>
      </c>
      <c r="AF70" s="100" t="s">
        <v>24</v>
      </c>
      <c r="AH70" s="121">
        <v>1963</v>
      </c>
      <c r="AI70" s="100" t="s">
        <v>24</v>
      </c>
      <c r="AJ70" s="100" t="s">
        <v>24</v>
      </c>
      <c r="AK70" s="100" t="s">
        <v>24</v>
      </c>
      <c r="AL70" s="100" t="s">
        <v>24</v>
      </c>
      <c r="AM70" s="100" t="s">
        <v>24</v>
      </c>
      <c r="AN70" s="100" t="s">
        <v>24</v>
      </c>
      <c r="AO70" s="100" t="s">
        <v>24</v>
      </c>
      <c r="AP70" s="100" t="s">
        <v>24</v>
      </c>
      <c r="AQ70" s="100" t="s">
        <v>24</v>
      </c>
      <c r="AR70" s="100" t="s">
        <v>24</v>
      </c>
      <c r="AS70" s="100" t="s">
        <v>24</v>
      </c>
      <c r="AT70" s="100" t="s">
        <v>24</v>
      </c>
      <c r="AU70" s="100" t="s">
        <v>24</v>
      </c>
      <c r="AV70" s="100" t="s">
        <v>24</v>
      </c>
      <c r="AW70" s="100" t="s">
        <v>24</v>
      </c>
      <c r="AY70" s="121">
        <v>1963</v>
      </c>
    </row>
    <row r="71" spans="2:51">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R71" s="121">
        <v>1964</v>
      </c>
      <c r="S71" s="100" t="s">
        <v>24</v>
      </c>
      <c r="T71" s="100" t="s">
        <v>24</v>
      </c>
      <c r="U71" s="100" t="s">
        <v>24</v>
      </c>
      <c r="V71" s="100" t="s">
        <v>24</v>
      </c>
      <c r="W71" s="100" t="s">
        <v>24</v>
      </c>
      <c r="X71" s="100" t="s">
        <v>24</v>
      </c>
      <c r="Y71" s="100" t="s">
        <v>24</v>
      </c>
      <c r="Z71" s="100" t="s">
        <v>24</v>
      </c>
      <c r="AA71" s="100" t="s">
        <v>24</v>
      </c>
      <c r="AB71" s="100" t="s">
        <v>24</v>
      </c>
      <c r="AC71" s="100" t="s">
        <v>24</v>
      </c>
      <c r="AD71" s="100" t="s">
        <v>24</v>
      </c>
      <c r="AE71" s="100" t="s">
        <v>24</v>
      </c>
      <c r="AF71" s="100" t="s">
        <v>24</v>
      </c>
      <c r="AH71" s="121">
        <v>1964</v>
      </c>
      <c r="AI71" s="100" t="s">
        <v>24</v>
      </c>
      <c r="AJ71" s="100" t="s">
        <v>24</v>
      </c>
      <c r="AK71" s="100" t="s">
        <v>24</v>
      </c>
      <c r="AL71" s="100" t="s">
        <v>24</v>
      </c>
      <c r="AM71" s="100" t="s">
        <v>24</v>
      </c>
      <c r="AN71" s="100" t="s">
        <v>24</v>
      </c>
      <c r="AO71" s="100" t="s">
        <v>24</v>
      </c>
      <c r="AP71" s="100" t="s">
        <v>24</v>
      </c>
      <c r="AQ71" s="100" t="s">
        <v>24</v>
      </c>
      <c r="AR71" s="100" t="s">
        <v>24</v>
      </c>
      <c r="AS71" s="100" t="s">
        <v>24</v>
      </c>
      <c r="AT71" s="100" t="s">
        <v>24</v>
      </c>
      <c r="AU71" s="100" t="s">
        <v>24</v>
      </c>
      <c r="AV71" s="100" t="s">
        <v>24</v>
      </c>
      <c r="AW71" s="100" t="s">
        <v>24</v>
      </c>
      <c r="AY71" s="121">
        <v>1964</v>
      </c>
    </row>
    <row r="72" spans="2:51">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R72" s="121">
        <v>1965</v>
      </c>
      <c r="S72" s="100" t="s">
        <v>24</v>
      </c>
      <c r="T72" s="100" t="s">
        <v>24</v>
      </c>
      <c r="U72" s="100" t="s">
        <v>24</v>
      </c>
      <c r="V72" s="100" t="s">
        <v>24</v>
      </c>
      <c r="W72" s="100" t="s">
        <v>24</v>
      </c>
      <c r="X72" s="100" t="s">
        <v>24</v>
      </c>
      <c r="Y72" s="100" t="s">
        <v>24</v>
      </c>
      <c r="Z72" s="100" t="s">
        <v>24</v>
      </c>
      <c r="AA72" s="100" t="s">
        <v>24</v>
      </c>
      <c r="AB72" s="100" t="s">
        <v>24</v>
      </c>
      <c r="AC72" s="100" t="s">
        <v>24</v>
      </c>
      <c r="AD72" s="100" t="s">
        <v>24</v>
      </c>
      <c r="AE72" s="100" t="s">
        <v>24</v>
      </c>
      <c r="AF72" s="100" t="s">
        <v>24</v>
      </c>
      <c r="AH72" s="121">
        <v>1965</v>
      </c>
      <c r="AI72" s="100" t="s">
        <v>24</v>
      </c>
      <c r="AJ72" s="100" t="s">
        <v>24</v>
      </c>
      <c r="AK72" s="100" t="s">
        <v>24</v>
      </c>
      <c r="AL72" s="100" t="s">
        <v>24</v>
      </c>
      <c r="AM72" s="100" t="s">
        <v>24</v>
      </c>
      <c r="AN72" s="100" t="s">
        <v>24</v>
      </c>
      <c r="AO72" s="100" t="s">
        <v>24</v>
      </c>
      <c r="AP72" s="100" t="s">
        <v>24</v>
      </c>
      <c r="AQ72" s="100" t="s">
        <v>24</v>
      </c>
      <c r="AR72" s="100" t="s">
        <v>24</v>
      </c>
      <c r="AS72" s="100" t="s">
        <v>24</v>
      </c>
      <c r="AT72" s="100" t="s">
        <v>24</v>
      </c>
      <c r="AU72" s="100" t="s">
        <v>24</v>
      </c>
      <c r="AV72" s="100" t="s">
        <v>24</v>
      </c>
      <c r="AW72" s="100" t="s">
        <v>24</v>
      </c>
      <c r="AY72" s="121">
        <v>1965</v>
      </c>
    </row>
    <row r="73" spans="2:51">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R73" s="121">
        <v>1966</v>
      </c>
      <c r="S73" s="100" t="s">
        <v>24</v>
      </c>
      <c r="T73" s="100" t="s">
        <v>24</v>
      </c>
      <c r="U73" s="100" t="s">
        <v>24</v>
      </c>
      <c r="V73" s="100" t="s">
        <v>24</v>
      </c>
      <c r="W73" s="100" t="s">
        <v>24</v>
      </c>
      <c r="X73" s="100" t="s">
        <v>24</v>
      </c>
      <c r="Y73" s="100" t="s">
        <v>24</v>
      </c>
      <c r="Z73" s="100" t="s">
        <v>24</v>
      </c>
      <c r="AA73" s="100" t="s">
        <v>24</v>
      </c>
      <c r="AB73" s="100" t="s">
        <v>24</v>
      </c>
      <c r="AC73" s="100" t="s">
        <v>24</v>
      </c>
      <c r="AD73" s="100" t="s">
        <v>24</v>
      </c>
      <c r="AE73" s="100" t="s">
        <v>24</v>
      </c>
      <c r="AF73" s="100" t="s">
        <v>24</v>
      </c>
      <c r="AH73" s="121">
        <v>1966</v>
      </c>
      <c r="AI73" s="100" t="s">
        <v>24</v>
      </c>
      <c r="AJ73" s="100" t="s">
        <v>24</v>
      </c>
      <c r="AK73" s="100" t="s">
        <v>24</v>
      </c>
      <c r="AL73" s="100" t="s">
        <v>24</v>
      </c>
      <c r="AM73" s="100" t="s">
        <v>24</v>
      </c>
      <c r="AN73" s="100" t="s">
        <v>24</v>
      </c>
      <c r="AO73" s="100" t="s">
        <v>24</v>
      </c>
      <c r="AP73" s="100" t="s">
        <v>24</v>
      </c>
      <c r="AQ73" s="100" t="s">
        <v>24</v>
      </c>
      <c r="AR73" s="100" t="s">
        <v>24</v>
      </c>
      <c r="AS73" s="100" t="s">
        <v>24</v>
      </c>
      <c r="AT73" s="100" t="s">
        <v>24</v>
      </c>
      <c r="AU73" s="100" t="s">
        <v>24</v>
      </c>
      <c r="AV73" s="100" t="s">
        <v>24</v>
      </c>
      <c r="AW73" s="100" t="s">
        <v>24</v>
      </c>
      <c r="AY73" s="121">
        <v>1966</v>
      </c>
    </row>
    <row r="74" spans="2:51">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R74" s="121">
        <v>1967</v>
      </c>
      <c r="S74" s="100" t="s">
        <v>24</v>
      </c>
      <c r="T74" s="100" t="s">
        <v>24</v>
      </c>
      <c r="U74" s="100" t="s">
        <v>24</v>
      </c>
      <c r="V74" s="100" t="s">
        <v>24</v>
      </c>
      <c r="W74" s="100" t="s">
        <v>24</v>
      </c>
      <c r="X74" s="100" t="s">
        <v>24</v>
      </c>
      <c r="Y74" s="100" t="s">
        <v>24</v>
      </c>
      <c r="Z74" s="100" t="s">
        <v>24</v>
      </c>
      <c r="AA74" s="100" t="s">
        <v>24</v>
      </c>
      <c r="AB74" s="100" t="s">
        <v>24</v>
      </c>
      <c r="AC74" s="100" t="s">
        <v>24</v>
      </c>
      <c r="AD74" s="100" t="s">
        <v>24</v>
      </c>
      <c r="AE74" s="100" t="s">
        <v>24</v>
      </c>
      <c r="AF74" s="100" t="s">
        <v>24</v>
      </c>
      <c r="AH74" s="121">
        <v>1967</v>
      </c>
      <c r="AI74" s="100" t="s">
        <v>24</v>
      </c>
      <c r="AJ74" s="100" t="s">
        <v>24</v>
      </c>
      <c r="AK74" s="100" t="s">
        <v>24</v>
      </c>
      <c r="AL74" s="100" t="s">
        <v>24</v>
      </c>
      <c r="AM74" s="100" t="s">
        <v>24</v>
      </c>
      <c r="AN74" s="100" t="s">
        <v>24</v>
      </c>
      <c r="AO74" s="100" t="s">
        <v>24</v>
      </c>
      <c r="AP74" s="100" t="s">
        <v>24</v>
      </c>
      <c r="AQ74" s="100" t="s">
        <v>24</v>
      </c>
      <c r="AR74" s="100" t="s">
        <v>24</v>
      </c>
      <c r="AS74" s="100" t="s">
        <v>24</v>
      </c>
      <c r="AT74" s="100" t="s">
        <v>24</v>
      </c>
      <c r="AU74" s="100" t="s">
        <v>24</v>
      </c>
      <c r="AV74" s="100" t="s">
        <v>24</v>
      </c>
      <c r="AW74" s="100" t="s">
        <v>24</v>
      </c>
      <c r="AY74" s="121">
        <v>1967</v>
      </c>
    </row>
    <row r="75" spans="2:51">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R75" s="122">
        <v>1968</v>
      </c>
      <c r="S75" s="100" t="s">
        <v>24</v>
      </c>
      <c r="T75" s="100" t="s">
        <v>24</v>
      </c>
      <c r="U75" s="100" t="s">
        <v>24</v>
      </c>
      <c r="V75" s="100" t="s">
        <v>24</v>
      </c>
      <c r="W75" s="100" t="s">
        <v>24</v>
      </c>
      <c r="X75" s="100" t="s">
        <v>24</v>
      </c>
      <c r="Y75" s="100" t="s">
        <v>24</v>
      </c>
      <c r="Z75" s="100" t="s">
        <v>24</v>
      </c>
      <c r="AA75" s="100" t="s">
        <v>24</v>
      </c>
      <c r="AB75" s="100" t="s">
        <v>24</v>
      </c>
      <c r="AC75" s="100" t="s">
        <v>24</v>
      </c>
      <c r="AD75" s="100" t="s">
        <v>24</v>
      </c>
      <c r="AE75" s="100" t="s">
        <v>24</v>
      </c>
      <c r="AF75" s="100" t="s">
        <v>24</v>
      </c>
      <c r="AH75" s="122">
        <v>1968</v>
      </c>
      <c r="AI75" s="100" t="s">
        <v>24</v>
      </c>
      <c r="AJ75" s="100" t="s">
        <v>24</v>
      </c>
      <c r="AK75" s="100" t="s">
        <v>24</v>
      </c>
      <c r="AL75" s="100" t="s">
        <v>24</v>
      </c>
      <c r="AM75" s="100" t="s">
        <v>24</v>
      </c>
      <c r="AN75" s="100" t="s">
        <v>24</v>
      </c>
      <c r="AO75" s="100" t="s">
        <v>24</v>
      </c>
      <c r="AP75" s="100" t="s">
        <v>24</v>
      </c>
      <c r="AQ75" s="100" t="s">
        <v>24</v>
      </c>
      <c r="AR75" s="100" t="s">
        <v>24</v>
      </c>
      <c r="AS75" s="100" t="s">
        <v>24</v>
      </c>
      <c r="AT75" s="100" t="s">
        <v>24</v>
      </c>
      <c r="AU75" s="100" t="s">
        <v>24</v>
      </c>
      <c r="AV75" s="100" t="s">
        <v>24</v>
      </c>
      <c r="AW75" s="100" t="s">
        <v>24</v>
      </c>
      <c r="AY75" s="122">
        <v>1968</v>
      </c>
    </row>
    <row r="76" spans="2:51">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R76" s="122">
        <v>1969</v>
      </c>
      <c r="S76" s="100" t="s">
        <v>24</v>
      </c>
      <c r="T76" s="100" t="s">
        <v>24</v>
      </c>
      <c r="U76" s="100" t="s">
        <v>24</v>
      </c>
      <c r="V76" s="100" t="s">
        <v>24</v>
      </c>
      <c r="W76" s="100" t="s">
        <v>24</v>
      </c>
      <c r="X76" s="100" t="s">
        <v>24</v>
      </c>
      <c r="Y76" s="100" t="s">
        <v>24</v>
      </c>
      <c r="Z76" s="100" t="s">
        <v>24</v>
      </c>
      <c r="AA76" s="100" t="s">
        <v>24</v>
      </c>
      <c r="AB76" s="100" t="s">
        <v>24</v>
      </c>
      <c r="AC76" s="100" t="s">
        <v>24</v>
      </c>
      <c r="AD76" s="100" t="s">
        <v>24</v>
      </c>
      <c r="AE76" s="100" t="s">
        <v>24</v>
      </c>
      <c r="AF76" s="100" t="s">
        <v>24</v>
      </c>
      <c r="AH76" s="122">
        <v>1969</v>
      </c>
      <c r="AI76" s="100" t="s">
        <v>24</v>
      </c>
      <c r="AJ76" s="100" t="s">
        <v>24</v>
      </c>
      <c r="AK76" s="100" t="s">
        <v>24</v>
      </c>
      <c r="AL76" s="100" t="s">
        <v>24</v>
      </c>
      <c r="AM76" s="100" t="s">
        <v>24</v>
      </c>
      <c r="AN76" s="100" t="s">
        <v>24</v>
      </c>
      <c r="AO76" s="100" t="s">
        <v>24</v>
      </c>
      <c r="AP76" s="100" t="s">
        <v>24</v>
      </c>
      <c r="AQ76" s="100" t="s">
        <v>24</v>
      </c>
      <c r="AR76" s="100" t="s">
        <v>24</v>
      </c>
      <c r="AS76" s="100" t="s">
        <v>24</v>
      </c>
      <c r="AT76" s="100" t="s">
        <v>24</v>
      </c>
      <c r="AU76" s="100" t="s">
        <v>24</v>
      </c>
      <c r="AV76" s="100" t="s">
        <v>24</v>
      </c>
      <c r="AW76" s="100" t="s">
        <v>24</v>
      </c>
      <c r="AY76" s="122">
        <v>1969</v>
      </c>
    </row>
    <row r="77" spans="2:51">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R77" s="122">
        <v>1970</v>
      </c>
      <c r="S77" s="100" t="s">
        <v>24</v>
      </c>
      <c r="T77" s="100" t="s">
        <v>24</v>
      </c>
      <c r="U77" s="100" t="s">
        <v>24</v>
      </c>
      <c r="V77" s="100" t="s">
        <v>24</v>
      </c>
      <c r="W77" s="100" t="s">
        <v>24</v>
      </c>
      <c r="X77" s="100" t="s">
        <v>24</v>
      </c>
      <c r="Y77" s="100" t="s">
        <v>24</v>
      </c>
      <c r="Z77" s="100" t="s">
        <v>24</v>
      </c>
      <c r="AA77" s="100" t="s">
        <v>24</v>
      </c>
      <c r="AB77" s="100" t="s">
        <v>24</v>
      </c>
      <c r="AC77" s="100" t="s">
        <v>24</v>
      </c>
      <c r="AD77" s="100" t="s">
        <v>24</v>
      </c>
      <c r="AE77" s="100" t="s">
        <v>24</v>
      </c>
      <c r="AF77" s="100" t="s">
        <v>24</v>
      </c>
      <c r="AH77" s="122">
        <v>1970</v>
      </c>
      <c r="AI77" s="100" t="s">
        <v>24</v>
      </c>
      <c r="AJ77" s="100" t="s">
        <v>24</v>
      </c>
      <c r="AK77" s="100" t="s">
        <v>24</v>
      </c>
      <c r="AL77" s="100" t="s">
        <v>24</v>
      </c>
      <c r="AM77" s="100" t="s">
        <v>24</v>
      </c>
      <c r="AN77" s="100" t="s">
        <v>24</v>
      </c>
      <c r="AO77" s="100" t="s">
        <v>24</v>
      </c>
      <c r="AP77" s="100" t="s">
        <v>24</v>
      </c>
      <c r="AQ77" s="100" t="s">
        <v>24</v>
      </c>
      <c r="AR77" s="100" t="s">
        <v>24</v>
      </c>
      <c r="AS77" s="100" t="s">
        <v>24</v>
      </c>
      <c r="AT77" s="100" t="s">
        <v>24</v>
      </c>
      <c r="AU77" s="100" t="s">
        <v>24</v>
      </c>
      <c r="AV77" s="100" t="s">
        <v>24</v>
      </c>
      <c r="AW77" s="100" t="s">
        <v>24</v>
      </c>
      <c r="AY77" s="122">
        <v>1970</v>
      </c>
    </row>
    <row r="78" spans="2:51">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R78" s="122">
        <v>1971</v>
      </c>
      <c r="S78" s="100" t="s">
        <v>24</v>
      </c>
      <c r="T78" s="100" t="s">
        <v>24</v>
      </c>
      <c r="U78" s="100" t="s">
        <v>24</v>
      </c>
      <c r="V78" s="100" t="s">
        <v>24</v>
      </c>
      <c r="W78" s="100" t="s">
        <v>24</v>
      </c>
      <c r="X78" s="100" t="s">
        <v>24</v>
      </c>
      <c r="Y78" s="100" t="s">
        <v>24</v>
      </c>
      <c r="Z78" s="100" t="s">
        <v>24</v>
      </c>
      <c r="AA78" s="100" t="s">
        <v>24</v>
      </c>
      <c r="AB78" s="100" t="s">
        <v>24</v>
      </c>
      <c r="AC78" s="100" t="s">
        <v>24</v>
      </c>
      <c r="AD78" s="100" t="s">
        <v>24</v>
      </c>
      <c r="AE78" s="100" t="s">
        <v>24</v>
      </c>
      <c r="AF78" s="100" t="s">
        <v>24</v>
      </c>
      <c r="AH78" s="122">
        <v>1971</v>
      </c>
      <c r="AI78" s="100" t="s">
        <v>24</v>
      </c>
      <c r="AJ78" s="100" t="s">
        <v>24</v>
      </c>
      <c r="AK78" s="100" t="s">
        <v>24</v>
      </c>
      <c r="AL78" s="100" t="s">
        <v>24</v>
      </c>
      <c r="AM78" s="100" t="s">
        <v>24</v>
      </c>
      <c r="AN78" s="100" t="s">
        <v>24</v>
      </c>
      <c r="AO78" s="100" t="s">
        <v>24</v>
      </c>
      <c r="AP78" s="100" t="s">
        <v>24</v>
      </c>
      <c r="AQ78" s="100" t="s">
        <v>24</v>
      </c>
      <c r="AR78" s="100" t="s">
        <v>24</v>
      </c>
      <c r="AS78" s="100" t="s">
        <v>24</v>
      </c>
      <c r="AT78" s="100" t="s">
        <v>24</v>
      </c>
      <c r="AU78" s="100" t="s">
        <v>24</v>
      </c>
      <c r="AV78" s="100" t="s">
        <v>24</v>
      </c>
      <c r="AW78" s="100" t="s">
        <v>24</v>
      </c>
      <c r="AY78" s="122">
        <v>1971</v>
      </c>
    </row>
    <row r="79" spans="2:51">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R79" s="122">
        <v>1972</v>
      </c>
      <c r="S79" s="100" t="s">
        <v>24</v>
      </c>
      <c r="T79" s="100" t="s">
        <v>24</v>
      </c>
      <c r="U79" s="100" t="s">
        <v>24</v>
      </c>
      <c r="V79" s="100" t="s">
        <v>24</v>
      </c>
      <c r="W79" s="100" t="s">
        <v>24</v>
      </c>
      <c r="X79" s="100" t="s">
        <v>24</v>
      </c>
      <c r="Y79" s="100" t="s">
        <v>24</v>
      </c>
      <c r="Z79" s="100" t="s">
        <v>24</v>
      </c>
      <c r="AA79" s="100" t="s">
        <v>24</v>
      </c>
      <c r="AB79" s="100" t="s">
        <v>24</v>
      </c>
      <c r="AC79" s="100" t="s">
        <v>24</v>
      </c>
      <c r="AD79" s="100" t="s">
        <v>24</v>
      </c>
      <c r="AE79" s="100" t="s">
        <v>24</v>
      </c>
      <c r="AF79" s="100" t="s">
        <v>24</v>
      </c>
      <c r="AH79" s="122">
        <v>1972</v>
      </c>
      <c r="AI79" s="100" t="s">
        <v>24</v>
      </c>
      <c r="AJ79" s="100" t="s">
        <v>24</v>
      </c>
      <c r="AK79" s="100" t="s">
        <v>24</v>
      </c>
      <c r="AL79" s="100" t="s">
        <v>24</v>
      </c>
      <c r="AM79" s="100" t="s">
        <v>24</v>
      </c>
      <c r="AN79" s="100" t="s">
        <v>24</v>
      </c>
      <c r="AO79" s="100" t="s">
        <v>24</v>
      </c>
      <c r="AP79" s="100" t="s">
        <v>24</v>
      </c>
      <c r="AQ79" s="100" t="s">
        <v>24</v>
      </c>
      <c r="AR79" s="100" t="s">
        <v>24</v>
      </c>
      <c r="AS79" s="100" t="s">
        <v>24</v>
      </c>
      <c r="AT79" s="100" t="s">
        <v>24</v>
      </c>
      <c r="AU79" s="100" t="s">
        <v>24</v>
      </c>
      <c r="AV79" s="100" t="s">
        <v>24</v>
      </c>
      <c r="AW79" s="100" t="s">
        <v>24</v>
      </c>
      <c r="AY79" s="122">
        <v>1972</v>
      </c>
    </row>
    <row r="80" spans="2:51">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R80" s="122">
        <v>1973</v>
      </c>
      <c r="S80" s="100" t="s">
        <v>24</v>
      </c>
      <c r="T80" s="100" t="s">
        <v>24</v>
      </c>
      <c r="U80" s="100" t="s">
        <v>24</v>
      </c>
      <c r="V80" s="100" t="s">
        <v>24</v>
      </c>
      <c r="W80" s="100" t="s">
        <v>24</v>
      </c>
      <c r="X80" s="100" t="s">
        <v>24</v>
      </c>
      <c r="Y80" s="100" t="s">
        <v>24</v>
      </c>
      <c r="Z80" s="100" t="s">
        <v>24</v>
      </c>
      <c r="AA80" s="100" t="s">
        <v>24</v>
      </c>
      <c r="AB80" s="100" t="s">
        <v>24</v>
      </c>
      <c r="AC80" s="100" t="s">
        <v>24</v>
      </c>
      <c r="AD80" s="100" t="s">
        <v>24</v>
      </c>
      <c r="AE80" s="100" t="s">
        <v>24</v>
      </c>
      <c r="AF80" s="100" t="s">
        <v>24</v>
      </c>
      <c r="AH80" s="122">
        <v>1973</v>
      </c>
      <c r="AI80" s="100" t="s">
        <v>24</v>
      </c>
      <c r="AJ80" s="100" t="s">
        <v>24</v>
      </c>
      <c r="AK80" s="100" t="s">
        <v>24</v>
      </c>
      <c r="AL80" s="100" t="s">
        <v>24</v>
      </c>
      <c r="AM80" s="100" t="s">
        <v>24</v>
      </c>
      <c r="AN80" s="100" t="s">
        <v>24</v>
      </c>
      <c r="AO80" s="100" t="s">
        <v>24</v>
      </c>
      <c r="AP80" s="100" t="s">
        <v>24</v>
      </c>
      <c r="AQ80" s="100" t="s">
        <v>24</v>
      </c>
      <c r="AR80" s="100" t="s">
        <v>24</v>
      </c>
      <c r="AS80" s="100" t="s">
        <v>24</v>
      </c>
      <c r="AT80" s="100" t="s">
        <v>24</v>
      </c>
      <c r="AU80" s="100" t="s">
        <v>24</v>
      </c>
      <c r="AV80" s="100" t="s">
        <v>24</v>
      </c>
      <c r="AW80" s="100" t="s">
        <v>24</v>
      </c>
      <c r="AY80" s="122">
        <v>1973</v>
      </c>
    </row>
    <row r="81" spans="2:51">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R81" s="122">
        <v>1974</v>
      </c>
      <c r="S81" s="100" t="s">
        <v>24</v>
      </c>
      <c r="T81" s="100" t="s">
        <v>24</v>
      </c>
      <c r="U81" s="100" t="s">
        <v>24</v>
      </c>
      <c r="V81" s="100" t="s">
        <v>24</v>
      </c>
      <c r="W81" s="100" t="s">
        <v>24</v>
      </c>
      <c r="X81" s="100" t="s">
        <v>24</v>
      </c>
      <c r="Y81" s="100" t="s">
        <v>24</v>
      </c>
      <c r="Z81" s="100" t="s">
        <v>24</v>
      </c>
      <c r="AA81" s="100" t="s">
        <v>24</v>
      </c>
      <c r="AB81" s="100" t="s">
        <v>24</v>
      </c>
      <c r="AC81" s="100" t="s">
        <v>24</v>
      </c>
      <c r="AD81" s="100" t="s">
        <v>24</v>
      </c>
      <c r="AE81" s="100" t="s">
        <v>24</v>
      </c>
      <c r="AF81" s="100" t="s">
        <v>24</v>
      </c>
      <c r="AH81" s="122">
        <v>1974</v>
      </c>
      <c r="AI81" s="100" t="s">
        <v>24</v>
      </c>
      <c r="AJ81" s="100" t="s">
        <v>24</v>
      </c>
      <c r="AK81" s="100" t="s">
        <v>24</v>
      </c>
      <c r="AL81" s="100" t="s">
        <v>24</v>
      </c>
      <c r="AM81" s="100" t="s">
        <v>24</v>
      </c>
      <c r="AN81" s="100" t="s">
        <v>24</v>
      </c>
      <c r="AO81" s="100" t="s">
        <v>24</v>
      </c>
      <c r="AP81" s="100" t="s">
        <v>24</v>
      </c>
      <c r="AQ81" s="100" t="s">
        <v>24</v>
      </c>
      <c r="AR81" s="100" t="s">
        <v>24</v>
      </c>
      <c r="AS81" s="100" t="s">
        <v>24</v>
      </c>
      <c r="AT81" s="100" t="s">
        <v>24</v>
      </c>
      <c r="AU81" s="100" t="s">
        <v>24</v>
      </c>
      <c r="AV81" s="100" t="s">
        <v>24</v>
      </c>
      <c r="AW81" s="100" t="s">
        <v>24</v>
      </c>
      <c r="AY81" s="122">
        <v>1974</v>
      </c>
    </row>
    <row r="82" spans="2:51">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R82" s="122">
        <v>1975</v>
      </c>
      <c r="S82" s="100" t="s">
        <v>24</v>
      </c>
      <c r="T82" s="100" t="s">
        <v>24</v>
      </c>
      <c r="U82" s="100" t="s">
        <v>24</v>
      </c>
      <c r="V82" s="100" t="s">
        <v>24</v>
      </c>
      <c r="W82" s="100" t="s">
        <v>24</v>
      </c>
      <c r="X82" s="100" t="s">
        <v>24</v>
      </c>
      <c r="Y82" s="100" t="s">
        <v>24</v>
      </c>
      <c r="Z82" s="100" t="s">
        <v>24</v>
      </c>
      <c r="AA82" s="100" t="s">
        <v>24</v>
      </c>
      <c r="AB82" s="100" t="s">
        <v>24</v>
      </c>
      <c r="AC82" s="100" t="s">
        <v>24</v>
      </c>
      <c r="AD82" s="100" t="s">
        <v>24</v>
      </c>
      <c r="AE82" s="100" t="s">
        <v>24</v>
      </c>
      <c r="AF82" s="100" t="s">
        <v>24</v>
      </c>
      <c r="AH82" s="122">
        <v>1975</v>
      </c>
      <c r="AI82" s="100" t="s">
        <v>24</v>
      </c>
      <c r="AJ82" s="100" t="s">
        <v>24</v>
      </c>
      <c r="AK82" s="100" t="s">
        <v>24</v>
      </c>
      <c r="AL82" s="100" t="s">
        <v>24</v>
      </c>
      <c r="AM82" s="100" t="s">
        <v>24</v>
      </c>
      <c r="AN82" s="100" t="s">
        <v>24</v>
      </c>
      <c r="AO82" s="100" t="s">
        <v>24</v>
      </c>
      <c r="AP82" s="100" t="s">
        <v>24</v>
      </c>
      <c r="AQ82" s="100" t="s">
        <v>24</v>
      </c>
      <c r="AR82" s="100" t="s">
        <v>24</v>
      </c>
      <c r="AS82" s="100" t="s">
        <v>24</v>
      </c>
      <c r="AT82" s="100" t="s">
        <v>24</v>
      </c>
      <c r="AU82" s="100" t="s">
        <v>24</v>
      </c>
      <c r="AV82" s="100" t="s">
        <v>24</v>
      </c>
      <c r="AW82" s="100" t="s">
        <v>24</v>
      </c>
      <c r="AY82" s="122">
        <v>1975</v>
      </c>
    </row>
    <row r="83" spans="2:51">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R83" s="122">
        <v>1976</v>
      </c>
      <c r="S83" s="100" t="s">
        <v>24</v>
      </c>
      <c r="T83" s="100" t="s">
        <v>24</v>
      </c>
      <c r="U83" s="100" t="s">
        <v>24</v>
      </c>
      <c r="V83" s="100" t="s">
        <v>24</v>
      </c>
      <c r="W83" s="100" t="s">
        <v>24</v>
      </c>
      <c r="X83" s="100" t="s">
        <v>24</v>
      </c>
      <c r="Y83" s="100" t="s">
        <v>24</v>
      </c>
      <c r="Z83" s="100" t="s">
        <v>24</v>
      </c>
      <c r="AA83" s="100" t="s">
        <v>24</v>
      </c>
      <c r="AB83" s="100" t="s">
        <v>24</v>
      </c>
      <c r="AC83" s="100" t="s">
        <v>24</v>
      </c>
      <c r="AD83" s="100" t="s">
        <v>24</v>
      </c>
      <c r="AE83" s="100" t="s">
        <v>24</v>
      </c>
      <c r="AF83" s="100" t="s">
        <v>24</v>
      </c>
      <c r="AH83" s="122">
        <v>1976</v>
      </c>
      <c r="AI83" s="100" t="s">
        <v>24</v>
      </c>
      <c r="AJ83" s="100" t="s">
        <v>24</v>
      </c>
      <c r="AK83" s="100" t="s">
        <v>24</v>
      </c>
      <c r="AL83" s="100" t="s">
        <v>24</v>
      </c>
      <c r="AM83" s="100" t="s">
        <v>24</v>
      </c>
      <c r="AN83" s="100" t="s">
        <v>24</v>
      </c>
      <c r="AO83" s="100" t="s">
        <v>24</v>
      </c>
      <c r="AP83" s="100" t="s">
        <v>24</v>
      </c>
      <c r="AQ83" s="100" t="s">
        <v>24</v>
      </c>
      <c r="AR83" s="100" t="s">
        <v>24</v>
      </c>
      <c r="AS83" s="100" t="s">
        <v>24</v>
      </c>
      <c r="AT83" s="100" t="s">
        <v>24</v>
      </c>
      <c r="AU83" s="100" t="s">
        <v>24</v>
      </c>
      <c r="AV83" s="100" t="s">
        <v>24</v>
      </c>
      <c r="AW83" s="100" t="s">
        <v>24</v>
      </c>
      <c r="AY83" s="122">
        <v>1976</v>
      </c>
    </row>
    <row r="84" spans="2:51">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R84" s="122">
        <v>1977</v>
      </c>
      <c r="S84" s="100" t="s">
        <v>24</v>
      </c>
      <c r="T84" s="100" t="s">
        <v>24</v>
      </c>
      <c r="U84" s="100" t="s">
        <v>24</v>
      </c>
      <c r="V84" s="100" t="s">
        <v>24</v>
      </c>
      <c r="W84" s="100" t="s">
        <v>24</v>
      </c>
      <c r="X84" s="100" t="s">
        <v>24</v>
      </c>
      <c r="Y84" s="100" t="s">
        <v>24</v>
      </c>
      <c r="Z84" s="100" t="s">
        <v>24</v>
      </c>
      <c r="AA84" s="100" t="s">
        <v>24</v>
      </c>
      <c r="AB84" s="100" t="s">
        <v>24</v>
      </c>
      <c r="AC84" s="100" t="s">
        <v>24</v>
      </c>
      <c r="AD84" s="100" t="s">
        <v>24</v>
      </c>
      <c r="AE84" s="100" t="s">
        <v>24</v>
      </c>
      <c r="AF84" s="100" t="s">
        <v>24</v>
      </c>
      <c r="AH84" s="122">
        <v>1977</v>
      </c>
      <c r="AI84" s="100" t="s">
        <v>24</v>
      </c>
      <c r="AJ84" s="100" t="s">
        <v>24</v>
      </c>
      <c r="AK84" s="100" t="s">
        <v>24</v>
      </c>
      <c r="AL84" s="100" t="s">
        <v>24</v>
      </c>
      <c r="AM84" s="100" t="s">
        <v>24</v>
      </c>
      <c r="AN84" s="100" t="s">
        <v>24</v>
      </c>
      <c r="AO84" s="100" t="s">
        <v>24</v>
      </c>
      <c r="AP84" s="100" t="s">
        <v>24</v>
      </c>
      <c r="AQ84" s="100" t="s">
        <v>24</v>
      </c>
      <c r="AR84" s="100" t="s">
        <v>24</v>
      </c>
      <c r="AS84" s="100" t="s">
        <v>24</v>
      </c>
      <c r="AT84" s="100" t="s">
        <v>24</v>
      </c>
      <c r="AU84" s="100" t="s">
        <v>24</v>
      </c>
      <c r="AV84" s="100" t="s">
        <v>24</v>
      </c>
      <c r="AW84" s="100" t="s">
        <v>24</v>
      </c>
      <c r="AY84" s="122">
        <v>1977</v>
      </c>
    </row>
    <row r="85" spans="2:51">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R85" s="122">
        <v>1978</v>
      </c>
      <c r="S85" s="100" t="s">
        <v>24</v>
      </c>
      <c r="T85" s="100" t="s">
        <v>24</v>
      </c>
      <c r="U85" s="100" t="s">
        <v>24</v>
      </c>
      <c r="V85" s="100" t="s">
        <v>24</v>
      </c>
      <c r="W85" s="100" t="s">
        <v>24</v>
      </c>
      <c r="X85" s="100" t="s">
        <v>24</v>
      </c>
      <c r="Y85" s="100" t="s">
        <v>24</v>
      </c>
      <c r="Z85" s="100" t="s">
        <v>24</v>
      </c>
      <c r="AA85" s="100" t="s">
        <v>24</v>
      </c>
      <c r="AB85" s="100" t="s">
        <v>24</v>
      </c>
      <c r="AC85" s="100" t="s">
        <v>24</v>
      </c>
      <c r="AD85" s="100" t="s">
        <v>24</v>
      </c>
      <c r="AE85" s="100" t="s">
        <v>24</v>
      </c>
      <c r="AF85" s="100" t="s">
        <v>24</v>
      </c>
      <c r="AH85" s="122">
        <v>1978</v>
      </c>
      <c r="AI85" s="100" t="s">
        <v>24</v>
      </c>
      <c r="AJ85" s="100" t="s">
        <v>24</v>
      </c>
      <c r="AK85" s="100" t="s">
        <v>24</v>
      </c>
      <c r="AL85" s="100" t="s">
        <v>24</v>
      </c>
      <c r="AM85" s="100" t="s">
        <v>24</v>
      </c>
      <c r="AN85" s="100" t="s">
        <v>24</v>
      </c>
      <c r="AO85" s="100" t="s">
        <v>24</v>
      </c>
      <c r="AP85" s="100" t="s">
        <v>24</v>
      </c>
      <c r="AQ85" s="100" t="s">
        <v>24</v>
      </c>
      <c r="AR85" s="100" t="s">
        <v>24</v>
      </c>
      <c r="AS85" s="100" t="s">
        <v>24</v>
      </c>
      <c r="AT85" s="100" t="s">
        <v>24</v>
      </c>
      <c r="AU85" s="100" t="s">
        <v>24</v>
      </c>
      <c r="AV85" s="100" t="s">
        <v>24</v>
      </c>
      <c r="AW85" s="100" t="s">
        <v>24</v>
      </c>
      <c r="AY85" s="122">
        <v>1978</v>
      </c>
    </row>
    <row r="86" spans="2:51">
      <c r="B86" s="123">
        <v>1979</v>
      </c>
      <c r="C86" s="100">
        <v>4916</v>
      </c>
      <c r="D86" s="100">
        <v>67.771730000000005</v>
      </c>
      <c r="E86" s="100">
        <v>129.75371000000001</v>
      </c>
      <c r="F86" s="100">
        <v>107.69558000000001</v>
      </c>
      <c r="G86" s="100">
        <v>155.75645</v>
      </c>
      <c r="H86" s="100">
        <v>78.870977999999994</v>
      </c>
      <c r="I86" s="100">
        <v>63.492314</v>
      </c>
      <c r="J86" s="100">
        <v>71.805735999999996</v>
      </c>
      <c r="K86" s="100">
        <v>73</v>
      </c>
      <c r="L86" s="100">
        <v>16.894632000000001</v>
      </c>
      <c r="M86" s="100">
        <v>8.2960662999999997</v>
      </c>
      <c r="N86" s="100">
        <v>32007</v>
      </c>
      <c r="O86" s="100">
        <v>4.5196692000000001</v>
      </c>
      <c r="P86" s="100">
        <v>4.0789407999999998</v>
      </c>
      <c r="R86" s="123">
        <v>1979</v>
      </c>
      <c r="S86" s="100">
        <v>6773</v>
      </c>
      <c r="T86" s="100">
        <v>93.266741999999994</v>
      </c>
      <c r="U86" s="100">
        <v>119.24235</v>
      </c>
      <c r="V86" s="100">
        <v>98.971152000000004</v>
      </c>
      <c r="W86" s="100">
        <v>144.19598999999999</v>
      </c>
      <c r="X86" s="100">
        <v>70.318478999999996</v>
      </c>
      <c r="Y86" s="100">
        <v>55.112687000000001</v>
      </c>
      <c r="Z86" s="100">
        <v>77.002953000000005</v>
      </c>
      <c r="AA86" s="100">
        <v>79</v>
      </c>
      <c r="AB86" s="100">
        <v>25.593259</v>
      </c>
      <c r="AC86" s="100">
        <v>14.315910000000001</v>
      </c>
      <c r="AD86" s="100">
        <v>26034</v>
      </c>
      <c r="AE86" s="100">
        <v>3.7453706000000002</v>
      </c>
      <c r="AF86" s="100">
        <v>6.2537684000000002</v>
      </c>
      <c r="AH86" s="123">
        <v>1979</v>
      </c>
      <c r="AI86" s="100">
        <v>11689</v>
      </c>
      <c r="AJ86" s="100">
        <v>80.526441000000005</v>
      </c>
      <c r="AK86" s="100">
        <v>124.38459</v>
      </c>
      <c r="AL86" s="100">
        <v>103.23921</v>
      </c>
      <c r="AM86" s="100">
        <v>149.93015</v>
      </c>
      <c r="AN86" s="100">
        <v>74.438695999999993</v>
      </c>
      <c r="AO86" s="100">
        <v>59.114364999999999</v>
      </c>
      <c r="AP86" s="100">
        <v>74.817178999999996</v>
      </c>
      <c r="AQ86" s="100">
        <v>77</v>
      </c>
      <c r="AR86" s="100">
        <v>21.037759999999999</v>
      </c>
      <c r="AS86" s="100">
        <v>10.968583000000001</v>
      </c>
      <c r="AT86" s="100">
        <v>58041</v>
      </c>
      <c r="AU86" s="100">
        <v>4.1361267000000002</v>
      </c>
      <c r="AV86" s="100">
        <v>4.8327951999999996</v>
      </c>
      <c r="AW86" s="100">
        <v>1.0881512</v>
      </c>
      <c r="AY86" s="123">
        <v>1979</v>
      </c>
    </row>
    <row r="87" spans="2:51">
      <c r="B87" s="123">
        <v>1980</v>
      </c>
      <c r="C87" s="100">
        <v>5109</v>
      </c>
      <c r="D87" s="100">
        <v>69.623305999999999</v>
      </c>
      <c r="E87" s="100">
        <v>130.09392</v>
      </c>
      <c r="F87" s="100">
        <v>107.97795000000001</v>
      </c>
      <c r="G87" s="100">
        <v>155.86915999999999</v>
      </c>
      <c r="H87" s="100">
        <v>79.115604000000005</v>
      </c>
      <c r="I87" s="100">
        <v>63.190353000000002</v>
      </c>
      <c r="J87" s="100">
        <v>72.211825000000005</v>
      </c>
      <c r="K87" s="100">
        <v>74</v>
      </c>
      <c r="L87" s="100">
        <v>17.485198</v>
      </c>
      <c r="M87" s="100">
        <v>8.4421163999999997</v>
      </c>
      <c r="N87" s="100">
        <v>30809</v>
      </c>
      <c r="O87" s="100">
        <v>4.3034150000000002</v>
      </c>
      <c r="P87" s="100">
        <v>3.9566792999999998</v>
      </c>
      <c r="R87" s="123">
        <v>1980</v>
      </c>
      <c r="S87" s="100">
        <v>6957</v>
      </c>
      <c r="T87" s="100">
        <v>94.559196999999998</v>
      </c>
      <c r="U87" s="100">
        <v>119.06634</v>
      </c>
      <c r="V87" s="100">
        <v>98.825063999999998</v>
      </c>
      <c r="W87" s="100">
        <v>144.52352999999999</v>
      </c>
      <c r="X87" s="100">
        <v>69.461141999999995</v>
      </c>
      <c r="Y87" s="100">
        <v>54.408042999999999</v>
      </c>
      <c r="Z87" s="100">
        <v>77.705189000000004</v>
      </c>
      <c r="AA87" s="100">
        <v>80</v>
      </c>
      <c r="AB87" s="100">
        <v>26.205363999999999</v>
      </c>
      <c r="AC87" s="100">
        <v>14.440500999999999</v>
      </c>
      <c r="AD87" s="100">
        <v>24477</v>
      </c>
      <c r="AE87" s="100">
        <v>3.4785419000000002</v>
      </c>
      <c r="AF87" s="100">
        <v>6.04345</v>
      </c>
      <c r="AH87" s="123">
        <v>1980</v>
      </c>
      <c r="AI87" s="100">
        <v>12066</v>
      </c>
      <c r="AJ87" s="100">
        <v>82.107572000000005</v>
      </c>
      <c r="AK87" s="100">
        <v>125.05229</v>
      </c>
      <c r="AL87" s="100">
        <v>103.79340000000001</v>
      </c>
      <c r="AM87" s="100">
        <v>151.03012000000001</v>
      </c>
      <c r="AN87" s="100">
        <v>74.318582000000006</v>
      </c>
      <c r="AO87" s="100">
        <v>58.833531999999998</v>
      </c>
      <c r="AP87" s="100">
        <v>75.379445000000004</v>
      </c>
      <c r="AQ87" s="100">
        <v>77</v>
      </c>
      <c r="AR87" s="100">
        <v>21.636451999999998</v>
      </c>
      <c r="AS87" s="100">
        <v>11.100787</v>
      </c>
      <c r="AT87" s="100">
        <v>55286</v>
      </c>
      <c r="AU87" s="100">
        <v>3.8945411999999999</v>
      </c>
      <c r="AV87" s="100">
        <v>4.6707077999999997</v>
      </c>
      <c r="AW87" s="100">
        <v>1.0926171</v>
      </c>
      <c r="AY87" s="123">
        <v>1980</v>
      </c>
    </row>
    <row r="88" spans="2:51">
      <c r="B88" s="123">
        <v>1981</v>
      </c>
      <c r="C88" s="100">
        <v>4981</v>
      </c>
      <c r="D88" s="100">
        <v>66.874617000000001</v>
      </c>
      <c r="E88" s="100">
        <v>127.26786</v>
      </c>
      <c r="F88" s="100">
        <v>105.63232000000001</v>
      </c>
      <c r="G88" s="100">
        <v>153.23847000000001</v>
      </c>
      <c r="H88" s="100">
        <v>76.131022000000002</v>
      </c>
      <c r="I88" s="100">
        <v>60.592695999999997</v>
      </c>
      <c r="J88" s="100">
        <v>72.748142000000001</v>
      </c>
      <c r="K88" s="100">
        <v>74</v>
      </c>
      <c r="L88" s="100">
        <v>17.004062000000001</v>
      </c>
      <c r="M88" s="100">
        <v>8.2064716000000004</v>
      </c>
      <c r="N88" s="100">
        <v>28921</v>
      </c>
      <c r="O88" s="100">
        <v>3.9823822999999998</v>
      </c>
      <c r="P88" s="100">
        <v>3.7970611999999999</v>
      </c>
      <c r="R88" s="123">
        <v>1981</v>
      </c>
      <c r="S88" s="100">
        <v>7094</v>
      </c>
      <c r="T88" s="100">
        <v>94.903098999999997</v>
      </c>
      <c r="U88" s="100">
        <v>117.41094</v>
      </c>
      <c r="V88" s="100">
        <v>97.451080000000005</v>
      </c>
      <c r="W88" s="100">
        <v>142.79437999999999</v>
      </c>
      <c r="X88" s="100">
        <v>67.964905000000002</v>
      </c>
      <c r="Y88" s="100">
        <v>52.835225000000001</v>
      </c>
      <c r="Z88" s="100">
        <v>78.204256999999998</v>
      </c>
      <c r="AA88" s="100">
        <v>80</v>
      </c>
      <c r="AB88" s="100">
        <v>26.517644000000001</v>
      </c>
      <c r="AC88" s="100">
        <v>14.685242000000001</v>
      </c>
      <c r="AD88" s="100">
        <v>22307</v>
      </c>
      <c r="AE88" s="100">
        <v>3.1226110999999999</v>
      </c>
      <c r="AF88" s="100">
        <v>5.6532955999999999</v>
      </c>
      <c r="AH88" s="123">
        <v>1981</v>
      </c>
      <c r="AI88" s="100">
        <v>12075</v>
      </c>
      <c r="AJ88" s="100">
        <v>80.913955999999999</v>
      </c>
      <c r="AK88" s="100">
        <v>122.40492</v>
      </c>
      <c r="AL88" s="100">
        <v>101.59608</v>
      </c>
      <c r="AM88" s="100">
        <v>148.21722</v>
      </c>
      <c r="AN88" s="100">
        <v>71.971699000000001</v>
      </c>
      <c r="AO88" s="100">
        <v>56.613053999999998</v>
      </c>
      <c r="AP88" s="100">
        <v>75.954111999999995</v>
      </c>
      <c r="AQ88" s="100">
        <v>78</v>
      </c>
      <c r="AR88" s="100">
        <v>21.545186999999999</v>
      </c>
      <c r="AS88" s="100">
        <v>11.077677</v>
      </c>
      <c r="AT88" s="100">
        <v>51228</v>
      </c>
      <c r="AU88" s="100">
        <v>3.5560339000000001</v>
      </c>
      <c r="AV88" s="100">
        <v>4.4305221000000001</v>
      </c>
      <c r="AW88" s="100">
        <v>1.0839523</v>
      </c>
      <c r="AY88" s="123">
        <v>1981</v>
      </c>
    </row>
    <row r="89" spans="2:51">
      <c r="B89" s="123">
        <v>1982</v>
      </c>
      <c r="C89" s="100">
        <v>5061</v>
      </c>
      <c r="D89" s="100">
        <v>66.75976</v>
      </c>
      <c r="E89" s="100">
        <v>124.82992</v>
      </c>
      <c r="F89" s="100">
        <v>103.60883</v>
      </c>
      <c r="G89" s="100">
        <v>150.25308999999999</v>
      </c>
      <c r="H89" s="100">
        <v>74.623900000000006</v>
      </c>
      <c r="I89" s="100">
        <v>59.206502999999998</v>
      </c>
      <c r="J89" s="100">
        <v>73.185931999999994</v>
      </c>
      <c r="K89" s="100">
        <v>75</v>
      </c>
      <c r="L89" s="100">
        <v>17.030083000000001</v>
      </c>
      <c r="M89" s="100">
        <v>7.9958923000000004</v>
      </c>
      <c r="N89" s="100">
        <v>27309</v>
      </c>
      <c r="O89" s="100">
        <v>3.6970136</v>
      </c>
      <c r="P89" s="100">
        <v>3.4809909000000001</v>
      </c>
      <c r="R89" s="123">
        <v>1982</v>
      </c>
      <c r="S89" s="100">
        <v>7306</v>
      </c>
      <c r="T89" s="100">
        <v>96.089438999999999</v>
      </c>
      <c r="U89" s="100">
        <v>117.14731999999999</v>
      </c>
      <c r="V89" s="100">
        <v>97.232279000000005</v>
      </c>
      <c r="W89" s="100">
        <v>142.95644999999999</v>
      </c>
      <c r="X89" s="100">
        <v>67.434214999999995</v>
      </c>
      <c r="Y89" s="100">
        <v>52.462721999999999</v>
      </c>
      <c r="Z89" s="100">
        <v>78.636325999999997</v>
      </c>
      <c r="AA89" s="100">
        <v>81</v>
      </c>
      <c r="AB89" s="100">
        <v>26.122712</v>
      </c>
      <c r="AC89" s="100">
        <v>14.193021999999999</v>
      </c>
      <c r="AD89" s="100">
        <v>22412</v>
      </c>
      <c r="AE89" s="100">
        <v>3.0872263000000002</v>
      </c>
      <c r="AF89" s="100">
        <v>5.4744864</v>
      </c>
      <c r="AH89" s="123">
        <v>1982</v>
      </c>
      <c r="AI89" s="100">
        <v>12367</v>
      </c>
      <c r="AJ89" s="100">
        <v>81.446251000000004</v>
      </c>
      <c r="AK89" s="100">
        <v>121.73111</v>
      </c>
      <c r="AL89" s="100">
        <v>101.03682999999999</v>
      </c>
      <c r="AM89" s="100">
        <v>147.76043000000001</v>
      </c>
      <c r="AN89" s="100">
        <v>71.234015999999997</v>
      </c>
      <c r="AO89" s="100">
        <v>55.977949000000002</v>
      </c>
      <c r="AP89" s="100">
        <v>76.405838000000003</v>
      </c>
      <c r="AQ89" s="100">
        <v>78</v>
      </c>
      <c r="AR89" s="100">
        <v>21.438476999999999</v>
      </c>
      <c r="AS89" s="100">
        <v>10.775370000000001</v>
      </c>
      <c r="AT89" s="100">
        <v>49721</v>
      </c>
      <c r="AU89" s="100">
        <v>3.3947674999999999</v>
      </c>
      <c r="AV89" s="100">
        <v>4.1645586999999997</v>
      </c>
      <c r="AW89" s="100">
        <v>1.0655806000000001</v>
      </c>
      <c r="AY89" s="123">
        <v>1982</v>
      </c>
    </row>
    <row r="90" spans="2:51">
      <c r="B90" s="123">
        <v>1983</v>
      </c>
      <c r="C90" s="100">
        <v>4520</v>
      </c>
      <c r="D90" s="100">
        <v>58.805574999999997</v>
      </c>
      <c r="E90" s="100">
        <v>107.81168</v>
      </c>
      <c r="F90" s="100">
        <v>89.483690999999993</v>
      </c>
      <c r="G90" s="100">
        <v>129.68602999999999</v>
      </c>
      <c r="H90" s="100">
        <v>64.581720000000004</v>
      </c>
      <c r="I90" s="100">
        <v>51.350113</v>
      </c>
      <c r="J90" s="100">
        <v>73.013062000000005</v>
      </c>
      <c r="K90" s="100">
        <v>75</v>
      </c>
      <c r="L90" s="100">
        <v>16.011334999999999</v>
      </c>
      <c r="M90" s="100">
        <v>7.4772539</v>
      </c>
      <c r="N90" s="100">
        <v>25063</v>
      </c>
      <c r="O90" s="100">
        <v>3.3488315000000002</v>
      </c>
      <c r="P90" s="100">
        <v>3.4094495</v>
      </c>
      <c r="R90" s="123">
        <v>1983</v>
      </c>
      <c r="S90" s="100">
        <v>6518</v>
      </c>
      <c r="T90" s="100">
        <v>84.571083999999999</v>
      </c>
      <c r="U90" s="100">
        <v>101.2268</v>
      </c>
      <c r="V90" s="100">
        <v>84.018246000000005</v>
      </c>
      <c r="W90" s="100">
        <v>123.46047</v>
      </c>
      <c r="X90" s="100">
        <v>58.547761000000001</v>
      </c>
      <c r="Y90" s="100">
        <v>45.690865000000002</v>
      </c>
      <c r="Z90" s="100">
        <v>78.428352000000004</v>
      </c>
      <c r="AA90" s="100">
        <v>81</v>
      </c>
      <c r="AB90" s="100">
        <v>24.660437000000002</v>
      </c>
      <c r="AC90" s="100">
        <v>13.132127000000001</v>
      </c>
      <c r="AD90" s="100">
        <v>21372</v>
      </c>
      <c r="AE90" s="100">
        <v>2.9079077999999998</v>
      </c>
      <c r="AF90" s="100">
        <v>5.3731163000000004</v>
      </c>
      <c r="AH90" s="123">
        <v>1983</v>
      </c>
      <c r="AI90" s="100">
        <v>11038</v>
      </c>
      <c r="AJ90" s="100">
        <v>71.705719999999999</v>
      </c>
      <c r="AK90" s="100">
        <v>105.143</v>
      </c>
      <c r="AL90" s="100">
        <v>87.268687</v>
      </c>
      <c r="AM90" s="100">
        <v>127.56108999999999</v>
      </c>
      <c r="AN90" s="100">
        <v>61.730445000000003</v>
      </c>
      <c r="AO90" s="100">
        <v>48.636201</v>
      </c>
      <c r="AP90" s="100">
        <v>76.211690000000004</v>
      </c>
      <c r="AQ90" s="100">
        <v>78</v>
      </c>
      <c r="AR90" s="100">
        <v>20.193556999999998</v>
      </c>
      <c r="AS90" s="100">
        <v>10.026889000000001</v>
      </c>
      <c r="AT90" s="100">
        <v>46435</v>
      </c>
      <c r="AU90" s="100">
        <v>3.1303684999999999</v>
      </c>
      <c r="AV90" s="100">
        <v>4.0989104999999997</v>
      </c>
      <c r="AW90" s="100">
        <v>1.0650507</v>
      </c>
      <c r="AY90" s="123">
        <v>1983</v>
      </c>
    </row>
    <row r="91" spans="2:51">
      <c r="B91" s="123">
        <v>1984</v>
      </c>
      <c r="C91" s="100">
        <v>4379</v>
      </c>
      <c r="D91" s="100">
        <v>56.298285999999997</v>
      </c>
      <c r="E91" s="100">
        <v>100.92907</v>
      </c>
      <c r="F91" s="100">
        <v>83.771128000000004</v>
      </c>
      <c r="G91" s="100">
        <v>121.61367</v>
      </c>
      <c r="H91" s="100">
        <v>60.464894000000001</v>
      </c>
      <c r="I91" s="100">
        <v>48.182229999999997</v>
      </c>
      <c r="J91" s="100">
        <v>73.235724000000005</v>
      </c>
      <c r="K91" s="100">
        <v>75</v>
      </c>
      <c r="L91" s="100">
        <v>15.753499</v>
      </c>
      <c r="M91" s="100">
        <v>7.2999150000000004</v>
      </c>
      <c r="N91" s="100">
        <v>23662</v>
      </c>
      <c r="O91" s="100">
        <v>3.1272633000000001</v>
      </c>
      <c r="P91" s="100">
        <v>3.3511782999999999</v>
      </c>
      <c r="R91" s="123">
        <v>1984</v>
      </c>
      <c r="S91" s="100">
        <v>6346</v>
      </c>
      <c r="T91" s="100">
        <v>81.346677999999997</v>
      </c>
      <c r="U91" s="100">
        <v>95.439413999999999</v>
      </c>
      <c r="V91" s="100">
        <v>79.214714000000001</v>
      </c>
      <c r="W91" s="100">
        <v>116.35982</v>
      </c>
      <c r="X91" s="100">
        <v>54.895178000000001</v>
      </c>
      <c r="Y91" s="100">
        <v>42.668334999999999</v>
      </c>
      <c r="Z91" s="100">
        <v>78.879609000000002</v>
      </c>
      <c r="AA91" s="100">
        <v>81</v>
      </c>
      <c r="AB91" s="100">
        <v>23.954401000000001</v>
      </c>
      <c r="AC91" s="100">
        <v>12.710557</v>
      </c>
      <c r="AD91" s="100">
        <v>18892</v>
      </c>
      <c r="AE91" s="100">
        <v>2.5430722000000001</v>
      </c>
      <c r="AF91" s="100">
        <v>4.9535895999999999</v>
      </c>
      <c r="AH91" s="123">
        <v>1984</v>
      </c>
      <c r="AI91" s="100">
        <v>10725</v>
      </c>
      <c r="AJ91" s="100">
        <v>68.840945000000005</v>
      </c>
      <c r="AK91" s="100">
        <v>98.893794</v>
      </c>
      <c r="AL91" s="100">
        <v>82.081849000000005</v>
      </c>
      <c r="AM91" s="100">
        <v>120.03834000000001</v>
      </c>
      <c r="AN91" s="100">
        <v>57.910876999999999</v>
      </c>
      <c r="AO91" s="100">
        <v>45.572693000000001</v>
      </c>
      <c r="AP91" s="100">
        <v>76.575531999999995</v>
      </c>
      <c r="AQ91" s="100">
        <v>78</v>
      </c>
      <c r="AR91" s="100">
        <v>19.755382999999998</v>
      </c>
      <c r="AS91" s="100">
        <v>9.7576286999999997</v>
      </c>
      <c r="AT91" s="100">
        <v>42554</v>
      </c>
      <c r="AU91" s="100">
        <v>2.8378470999999998</v>
      </c>
      <c r="AV91" s="100">
        <v>3.9131554</v>
      </c>
      <c r="AW91" s="100">
        <v>1.0575197999999999</v>
      </c>
      <c r="AY91" s="123">
        <v>1984</v>
      </c>
    </row>
    <row r="92" spans="2:51">
      <c r="B92" s="123">
        <v>1985</v>
      </c>
      <c r="C92" s="100">
        <v>4462</v>
      </c>
      <c r="D92" s="100">
        <v>56.604768999999997</v>
      </c>
      <c r="E92" s="100">
        <v>100.44917</v>
      </c>
      <c r="F92" s="100">
        <v>83.372811999999996</v>
      </c>
      <c r="G92" s="100">
        <v>121.17122999999999</v>
      </c>
      <c r="H92" s="100">
        <v>59.785057999999999</v>
      </c>
      <c r="I92" s="100">
        <v>47.190201999999999</v>
      </c>
      <c r="J92" s="100">
        <v>73.510204000000002</v>
      </c>
      <c r="K92" s="100">
        <v>75</v>
      </c>
      <c r="L92" s="100">
        <v>15.383024000000001</v>
      </c>
      <c r="M92" s="100">
        <v>6.9549224000000001</v>
      </c>
      <c r="N92" s="100">
        <v>23660</v>
      </c>
      <c r="O92" s="100">
        <v>3.0885406</v>
      </c>
      <c r="P92" s="100">
        <v>3.1496523999999999</v>
      </c>
      <c r="R92" s="123">
        <v>1985</v>
      </c>
      <c r="S92" s="100">
        <v>6758</v>
      </c>
      <c r="T92" s="100">
        <v>85.483880999999997</v>
      </c>
      <c r="U92" s="100">
        <v>97.703535000000002</v>
      </c>
      <c r="V92" s="100">
        <v>81.093934000000004</v>
      </c>
      <c r="W92" s="100">
        <v>119.29192999999999</v>
      </c>
      <c r="X92" s="100">
        <v>56.134324999999997</v>
      </c>
      <c r="Y92" s="100">
        <v>43.629299000000003</v>
      </c>
      <c r="Z92" s="100">
        <v>79.042320000000004</v>
      </c>
      <c r="AA92" s="100">
        <v>81</v>
      </c>
      <c r="AB92" s="100">
        <v>23.693991</v>
      </c>
      <c r="AC92" s="100">
        <v>12.365513</v>
      </c>
      <c r="AD92" s="100">
        <v>20061</v>
      </c>
      <c r="AE92" s="100">
        <v>2.6686141999999999</v>
      </c>
      <c r="AF92" s="100">
        <v>4.9255556</v>
      </c>
      <c r="AH92" s="123">
        <v>1985</v>
      </c>
      <c r="AI92" s="100">
        <v>11220</v>
      </c>
      <c r="AJ92" s="100">
        <v>71.065229000000002</v>
      </c>
      <c r="AK92" s="100">
        <v>100.11244000000001</v>
      </c>
      <c r="AL92" s="100">
        <v>83.093324999999993</v>
      </c>
      <c r="AM92" s="100">
        <v>121.70278</v>
      </c>
      <c r="AN92" s="100">
        <v>58.351035000000003</v>
      </c>
      <c r="AO92" s="100">
        <v>45.724696999999999</v>
      </c>
      <c r="AP92" s="100">
        <v>76.843183999999994</v>
      </c>
      <c r="AQ92" s="100">
        <v>79</v>
      </c>
      <c r="AR92" s="100">
        <v>19.503546</v>
      </c>
      <c r="AS92" s="100">
        <v>9.4438084999999994</v>
      </c>
      <c r="AT92" s="100">
        <v>43721</v>
      </c>
      <c r="AU92" s="100">
        <v>2.8805581999999998</v>
      </c>
      <c r="AV92" s="100">
        <v>3.7740035000000001</v>
      </c>
      <c r="AW92" s="100">
        <v>1.0281016999999999</v>
      </c>
      <c r="AY92" s="123">
        <v>1985</v>
      </c>
    </row>
    <row r="93" spans="2:51">
      <c r="B93" s="123">
        <v>1986</v>
      </c>
      <c r="C93" s="100">
        <v>4297</v>
      </c>
      <c r="D93" s="100">
        <v>53.711244000000001</v>
      </c>
      <c r="E93" s="100">
        <v>92.435744</v>
      </c>
      <c r="F93" s="100">
        <v>76.721666999999997</v>
      </c>
      <c r="G93" s="100">
        <v>111.40765</v>
      </c>
      <c r="H93" s="100">
        <v>55.152993000000002</v>
      </c>
      <c r="I93" s="100">
        <v>43.658619000000002</v>
      </c>
      <c r="J93" s="100">
        <v>73.614847999999995</v>
      </c>
      <c r="K93" s="100">
        <v>75</v>
      </c>
      <c r="L93" s="100">
        <v>15.374432000000001</v>
      </c>
      <c r="M93" s="100">
        <v>6.9072496000000001</v>
      </c>
      <c r="N93" s="100">
        <v>22389</v>
      </c>
      <c r="O93" s="100">
        <v>2.8828040000000001</v>
      </c>
      <c r="P93" s="100">
        <v>3.0938862</v>
      </c>
      <c r="R93" s="123">
        <v>1986</v>
      </c>
      <c r="S93" s="100">
        <v>6385</v>
      </c>
      <c r="T93" s="100">
        <v>79.631705999999994</v>
      </c>
      <c r="U93" s="100">
        <v>88.502315999999993</v>
      </c>
      <c r="V93" s="100">
        <v>73.456922000000006</v>
      </c>
      <c r="W93" s="100">
        <v>108.12459</v>
      </c>
      <c r="X93" s="100">
        <v>50.839461</v>
      </c>
      <c r="Y93" s="100">
        <v>39.538809000000001</v>
      </c>
      <c r="Z93" s="100">
        <v>79.338136000000006</v>
      </c>
      <c r="AA93" s="100">
        <v>81</v>
      </c>
      <c r="AB93" s="100">
        <v>23.374579000000001</v>
      </c>
      <c r="AC93" s="100">
        <v>12.099449</v>
      </c>
      <c r="AD93" s="100">
        <v>17217</v>
      </c>
      <c r="AE93" s="100">
        <v>2.2614698999999998</v>
      </c>
      <c r="AF93" s="100">
        <v>4.4133366000000001</v>
      </c>
      <c r="AH93" s="123">
        <v>1986</v>
      </c>
      <c r="AI93" s="100">
        <v>10682</v>
      </c>
      <c r="AJ93" s="100">
        <v>66.686019000000002</v>
      </c>
      <c r="AK93" s="100">
        <v>91.257277999999999</v>
      </c>
      <c r="AL93" s="100">
        <v>75.743539999999996</v>
      </c>
      <c r="AM93" s="100">
        <v>110.91415000000001</v>
      </c>
      <c r="AN93" s="100">
        <v>53.290010000000002</v>
      </c>
      <c r="AO93" s="100">
        <v>41.828510000000001</v>
      </c>
      <c r="AP93" s="100">
        <v>77.035854999999998</v>
      </c>
      <c r="AQ93" s="100">
        <v>79</v>
      </c>
      <c r="AR93" s="100">
        <v>19.328689000000001</v>
      </c>
      <c r="AS93" s="100">
        <v>9.2902305999999992</v>
      </c>
      <c r="AT93" s="100">
        <v>39606</v>
      </c>
      <c r="AU93" s="100">
        <v>2.5752316999999998</v>
      </c>
      <c r="AV93" s="100">
        <v>3.5560432</v>
      </c>
      <c r="AW93" s="100">
        <v>1.0444443000000001</v>
      </c>
      <c r="AY93" s="123">
        <v>1986</v>
      </c>
    </row>
    <row r="94" spans="2:51">
      <c r="B94" s="123">
        <v>1987</v>
      </c>
      <c r="C94" s="100">
        <v>4328</v>
      </c>
      <c r="D94" s="100">
        <v>53.311948999999998</v>
      </c>
      <c r="E94" s="100">
        <v>91.682919999999996</v>
      </c>
      <c r="F94" s="100">
        <v>76.096823000000001</v>
      </c>
      <c r="G94" s="100">
        <v>110.81686999999999</v>
      </c>
      <c r="H94" s="100">
        <v>54.000974999999997</v>
      </c>
      <c r="I94" s="100">
        <v>42.506079999999997</v>
      </c>
      <c r="J94" s="100">
        <v>74.477929000000003</v>
      </c>
      <c r="K94" s="100">
        <v>76</v>
      </c>
      <c r="L94" s="100">
        <v>15.412557</v>
      </c>
      <c r="M94" s="100">
        <v>6.8040685999999999</v>
      </c>
      <c r="N94" s="100">
        <v>19971</v>
      </c>
      <c r="O94" s="100">
        <v>2.5363337000000001</v>
      </c>
      <c r="P94" s="100">
        <v>2.7723637999999999</v>
      </c>
      <c r="R94" s="123">
        <v>1987</v>
      </c>
      <c r="S94" s="100">
        <v>6265</v>
      </c>
      <c r="T94" s="100">
        <v>76.912509999999997</v>
      </c>
      <c r="U94" s="100">
        <v>84.662988999999996</v>
      </c>
      <c r="V94" s="100">
        <v>70.270280999999997</v>
      </c>
      <c r="W94" s="100">
        <v>103.76502000000001</v>
      </c>
      <c r="X94" s="100">
        <v>48.029649999999997</v>
      </c>
      <c r="Y94" s="100">
        <v>37.009439999999998</v>
      </c>
      <c r="Z94" s="100">
        <v>79.999042000000003</v>
      </c>
      <c r="AA94" s="100">
        <v>82</v>
      </c>
      <c r="AB94" s="100">
        <v>22.701743</v>
      </c>
      <c r="AC94" s="100">
        <v>11.664495000000001</v>
      </c>
      <c r="AD94" s="100">
        <v>15570</v>
      </c>
      <c r="AE94" s="100">
        <v>2.0153325999999998</v>
      </c>
      <c r="AF94" s="100">
        <v>4.1063483999999999</v>
      </c>
      <c r="AH94" s="123">
        <v>1987</v>
      </c>
      <c r="AI94" s="100">
        <v>10593</v>
      </c>
      <c r="AJ94" s="100">
        <v>65.132084000000006</v>
      </c>
      <c r="AK94" s="100">
        <v>88.516149999999996</v>
      </c>
      <c r="AL94" s="100">
        <v>73.468405000000004</v>
      </c>
      <c r="AM94" s="100">
        <v>107.86953</v>
      </c>
      <c r="AN94" s="100">
        <v>51.084533999999998</v>
      </c>
      <c r="AO94" s="100">
        <v>39.80827</v>
      </c>
      <c r="AP94" s="100">
        <v>77.743579999999994</v>
      </c>
      <c r="AQ94" s="100">
        <v>79</v>
      </c>
      <c r="AR94" s="100">
        <v>19.025468</v>
      </c>
      <c r="AS94" s="100">
        <v>9.0292279999999998</v>
      </c>
      <c r="AT94" s="100">
        <v>35541</v>
      </c>
      <c r="AU94" s="100">
        <v>2.2783077999999999</v>
      </c>
      <c r="AV94" s="100">
        <v>3.2323840000000001</v>
      </c>
      <c r="AW94" s="100">
        <v>1.0829162000000001</v>
      </c>
      <c r="AY94" s="123">
        <v>1987</v>
      </c>
    </row>
    <row r="95" spans="2:51">
      <c r="B95" s="123">
        <v>1988</v>
      </c>
      <c r="C95" s="100">
        <v>4301</v>
      </c>
      <c r="D95" s="100">
        <v>52.140000999999998</v>
      </c>
      <c r="E95" s="100">
        <v>88.482016000000002</v>
      </c>
      <c r="F95" s="100">
        <v>73.440072999999998</v>
      </c>
      <c r="G95" s="100">
        <v>106.96845</v>
      </c>
      <c r="H95" s="100">
        <v>51.887528000000003</v>
      </c>
      <c r="I95" s="100">
        <v>40.542712000000002</v>
      </c>
      <c r="J95" s="100">
        <v>74.766797999999994</v>
      </c>
      <c r="K95" s="100">
        <v>77</v>
      </c>
      <c r="L95" s="100">
        <v>15.482919000000001</v>
      </c>
      <c r="M95" s="100">
        <v>6.6087892000000004</v>
      </c>
      <c r="N95" s="100">
        <v>19076</v>
      </c>
      <c r="O95" s="100">
        <v>2.3862614</v>
      </c>
      <c r="P95" s="100">
        <v>2.5780468999999999</v>
      </c>
      <c r="R95" s="123">
        <v>1988</v>
      </c>
      <c r="S95" s="100">
        <v>6217</v>
      </c>
      <c r="T95" s="100">
        <v>75.055362000000002</v>
      </c>
      <c r="U95" s="100">
        <v>81.548756999999995</v>
      </c>
      <c r="V95" s="100">
        <v>67.685468999999998</v>
      </c>
      <c r="W95" s="100">
        <v>99.787166999999997</v>
      </c>
      <c r="X95" s="100">
        <v>46.389944</v>
      </c>
      <c r="Y95" s="100">
        <v>35.746276000000002</v>
      </c>
      <c r="Z95" s="100">
        <v>79.771271999999996</v>
      </c>
      <c r="AA95" s="100">
        <v>82</v>
      </c>
      <c r="AB95" s="100">
        <v>22.77206</v>
      </c>
      <c r="AC95" s="100">
        <v>11.348204000000001</v>
      </c>
      <c r="AD95" s="100">
        <v>15613</v>
      </c>
      <c r="AE95" s="100">
        <v>1.9893008999999999</v>
      </c>
      <c r="AF95" s="100">
        <v>3.9868442000000002</v>
      </c>
      <c r="AH95" s="123">
        <v>1988</v>
      </c>
      <c r="AI95" s="100">
        <v>10518</v>
      </c>
      <c r="AJ95" s="100">
        <v>63.621434999999998</v>
      </c>
      <c r="AK95" s="100">
        <v>85.137179000000003</v>
      </c>
      <c r="AL95" s="100">
        <v>70.663859000000002</v>
      </c>
      <c r="AM95" s="100">
        <v>103.66889</v>
      </c>
      <c r="AN95" s="100">
        <v>49.095989000000003</v>
      </c>
      <c r="AO95" s="100">
        <v>38.129655</v>
      </c>
      <c r="AP95" s="100">
        <v>77.724852999999996</v>
      </c>
      <c r="AQ95" s="100">
        <v>80</v>
      </c>
      <c r="AR95" s="100">
        <v>19.095860999999999</v>
      </c>
      <c r="AS95" s="100">
        <v>8.7749448999999995</v>
      </c>
      <c r="AT95" s="100">
        <v>34689</v>
      </c>
      <c r="AU95" s="100">
        <v>2.1896053000000002</v>
      </c>
      <c r="AV95" s="100">
        <v>3.0656097999999998</v>
      </c>
      <c r="AW95" s="100">
        <v>1.0850198</v>
      </c>
      <c r="AY95" s="123">
        <v>1988</v>
      </c>
    </row>
    <row r="96" spans="2:51">
      <c r="B96" s="123">
        <v>1989</v>
      </c>
      <c r="C96" s="100">
        <v>4306</v>
      </c>
      <c r="D96" s="100">
        <v>51.337755999999999</v>
      </c>
      <c r="E96" s="100">
        <v>85.378001999999995</v>
      </c>
      <c r="F96" s="100">
        <v>70.863742000000002</v>
      </c>
      <c r="G96" s="100">
        <v>103.2954</v>
      </c>
      <c r="H96" s="100">
        <v>50.292347999999997</v>
      </c>
      <c r="I96" s="100">
        <v>39.626227</v>
      </c>
      <c r="J96" s="100">
        <v>74.706920999999994</v>
      </c>
      <c r="K96" s="100">
        <v>76</v>
      </c>
      <c r="L96" s="100">
        <v>15.174796000000001</v>
      </c>
      <c r="M96" s="100">
        <v>6.4339718000000001</v>
      </c>
      <c r="N96" s="100">
        <v>19821</v>
      </c>
      <c r="O96" s="100">
        <v>2.4407855999999999</v>
      </c>
      <c r="P96" s="100">
        <v>2.7495904000000002</v>
      </c>
      <c r="R96" s="123">
        <v>1989</v>
      </c>
      <c r="S96" s="100">
        <v>6295</v>
      </c>
      <c r="T96" s="100">
        <v>74.701901000000007</v>
      </c>
      <c r="U96" s="100">
        <v>80.256234000000006</v>
      </c>
      <c r="V96" s="100">
        <v>66.612673999999998</v>
      </c>
      <c r="W96" s="100">
        <v>98.471843000000007</v>
      </c>
      <c r="X96" s="100">
        <v>45.464402999999997</v>
      </c>
      <c r="Y96" s="100">
        <v>35.161847000000002</v>
      </c>
      <c r="Z96" s="100">
        <v>80.170929000000001</v>
      </c>
      <c r="AA96" s="100">
        <v>82</v>
      </c>
      <c r="AB96" s="100">
        <v>22.124205</v>
      </c>
      <c r="AC96" s="100">
        <v>10.984888</v>
      </c>
      <c r="AD96" s="100">
        <v>15246</v>
      </c>
      <c r="AE96" s="100">
        <v>1.9117172</v>
      </c>
      <c r="AF96" s="100">
        <v>3.9618316999999998</v>
      </c>
      <c r="AH96" s="123">
        <v>1989</v>
      </c>
      <c r="AI96" s="100">
        <v>10601</v>
      </c>
      <c r="AJ96" s="100">
        <v>63.047089999999997</v>
      </c>
      <c r="AK96" s="100">
        <v>83.325486999999995</v>
      </c>
      <c r="AL96" s="100">
        <v>69.160155000000003</v>
      </c>
      <c r="AM96" s="100">
        <v>101.67097</v>
      </c>
      <c r="AN96" s="100">
        <v>48.028914999999998</v>
      </c>
      <c r="AO96" s="100">
        <v>37.515841000000002</v>
      </c>
      <c r="AP96" s="100">
        <v>77.951514000000003</v>
      </c>
      <c r="AQ96" s="100">
        <v>80</v>
      </c>
      <c r="AR96" s="100">
        <v>18.654208000000001</v>
      </c>
      <c r="AS96" s="100">
        <v>8.5332281999999999</v>
      </c>
      <c r="AT96" s="100">
        <v>35067</v>
      </c>
      <c r="AU96" s="100">
        <v>2.1786463</v>
      </c>
      <c r="AV96" s="100">
        <v>3.1714951999999998</v>
      </c>
      <c r="AW96" s="100">
        <v>1.0638177</v>
      </c>
      <c r="AY96" s="123">
        <v>1989</v>
      </c>
    </row>
    <row r="97" spans="2:51">
      <c r="B97" s="123">
        <v>1990</v>
      </c>
      <c r="C97" s="100">
        <v>4143</v>
      </c>
      <c r="D97" s="100">
        <v>48.676642999999999</v>
      </c>
      <c r="E97" s="100">
        <v>79.555403999999996</v>
      </c>
      <c r="F97" s="100">
        <v>66.030985000000001</v>
      </c>
      <c r="G97" s="100">
        <v>96.019790999999998</v>
      </c>
      <c r="H97" s="100">
        <v>46.932321000000002</v>
      </c>
      <c r="I97" s="100">
        <v>36.901981999999997</v>
      </c>
      <c r="J97" s="100">
        <v>74.537049999999994</v>
      </c>
      <c r="K97" s="100">
        <v>77</v>
      </c>
      <c r="L97" s="100">
        <v>15.325713</v>
      </c>
      <c r="M97" s="100">
        <v>6.4075597999999996</v>
      </c>
      <c r="N97" s="100">
        <v>19483</v>
      </c>
      <c r="O97" s="100">
        <v>2.3660526000000002</v>
      </c>
      <c r="P97" s="100">
        <v>2.7301644999999999</v>
      </c>
      <c r="R97" s="123">
        <v>1990</v>
      </c>
      <c r="S97" s="100">
        <v>6274</v>
      </c>
      <c r="T97" s="100">
        <v>73.347012000000007</v>
      </c>
      <c r="U97" s="100">
        <v>77.993561</v>
      </c>
      <c r="V97" s="100">
        <v>64.734656000000001</v>
      </c>
      <c r="W97" s="100">
        <v>95.729528000000002</v>
      </c>
      <c r="X97" s="100">
        <v>43.804811000000001</v>
      </c>
      <c r="Y97" s="100">
        <v>33.580832000000001</v>
      </c>
      <c r="Z97" s="100">
        <v>80.564233000000002</v>
      </c>
      <c r="AA97" s="100">
        <v>82</v>
      </c>
      <c r="AB97" s="100">
        <v>23.022164</v>
      </c>
      <c r="AC97" s="100">
        <v>11.324501</v>
      </c>
      <c r="AD97" s="100">
        <v>13649</v>
      </c>
      <c r="AE97" s="100">
        <v>1.687513</v>
      </c>
      <c r="AF97" s="100">
        <v>3.6150736999999999</v>
      </c>
      <c r="AH97" s="123">
        <v>1990</v>
      </c>
      <c r="AI97" s="100">
        <v>10417</v>
      </c>
      <c r="AJ97" s="100">
        <v>61.042613000000003</v>
      </c>
      <c r="AK97" s="100">
        <v>79.945612999999994</v>
      </c>
      <c r="AL97" s="100">
        <v>66.354859000000005</v>
      </c>
      <c r="AM97" s="100">
        <v>97.503479999999996</v>
      </c>
      <c r="AN97" s="100">
        <v>45.859516999999997</v>
      </c>
      <c r="AO97" s="100">
        <v>35.620604999999998</v>
      </c>
      <c r="AP97" s="100">
        <v>78.167130999999998</v>
      </c>
      <c r="AQ97" s="100">
        <v>80</v>
      </c>
      <c r="AR97" s="100">
        <v>19.189463</v>
      </c>
      <c r="AS97" s="100">
        <v>8.6764951000000003</v>
      </c>
      <c r="AT97" s="100">
        <v>33132</v>
      </c>
      <c r="AU97" s="100">
        <v>2.0298207000000001</v>
      </c>
      <c r="AV97" s="100">
        <v>3.0363514999999999</v>
      </c>
      <c r="AW97" s="100">
        <v>1.0200252999999999</v>
      </c>
      <c r="AY97" s="123">
        <v>1990</v>
      </c>
    </row>
    <row r="98" spans="2:51">
      <c r="B98" s="123">
        <v>1991</v>
      </c>
      <c r="C98" s="100">
        <v>4169</v>
      </c>
      <c r="D98" s="100">
        <v>48.390042000000001</v>
      </c>
      <c r="E98" s="100">
        <v>77.713357000000002</v>
      </c>
      <c r="F98" s="100">
        <v>64.502086000000006</v>
      </c>
      <c r="G98" s="100">
        <v>94.135598999999999</v>
      </c>
      <c r="H98" s="100">
        <v>45.599618999999997</v>
      </c>
      <c r="I98" s="100">
        <v>35.578966000000001</v>
      </c>
      <c r="J98" s="100">
        <v>75.073879000000005</v>
      </c>
      <c r="K98" s="100">
        <v>77</v>
      </c>
      <c r="L98" s="100">
        <v>15.690037999999999</v>
      </c>
      <c r="M98" s="100">
        <v>6.5072501999999997</v>
      </c>
      <c r="N98" s="100">
        <v>18520</v>
      </c>
      <c r="O98" s="100">
        <v>2.2238812000000001</v>
      </c>
      <c r="P98" s="100">
        <v>2.7321034000000002</v>
      </c>
      <c r="R98" s="123">
        <v>1991</v>
      </c>
      <c r="S98" s="100">
        <v>6086</v>
      </c>
      <c r="T98" s="100">
        <v>70.207196999999994</v>
      </c>
      <c r="U98" s="100">
        <v>73.200433000000004</v>
      </c>
      <c r="V98" s="100">
        <v>60.756359000000003</v>
      </c>
      <c r="W98" s="100">
        <v>89.895576000000005</v>
      </c>
      <c r="X98" s="100">
        <v>41.173825000000001</v>
      </c>
      <c r="Y98" s="100">
        <v>31.736687</v>
      </c>
      <c r="Z98" s="100">
        <v>80.557016000000004</v>
      </c>
      <c r="AA98" s="100">
        <v>82</v>
      </c>
      <c r="AB98" s="100">
        <v>23.019024999999999</v>
      </c>
      <c r="AC98" s="100">
        <v>11.049583</v>
      </c>
      <c r="AD98" s="100">
        <v>13916</v>
      </c>
      <c r="AE98" s="100">
        <v>1.6996260999999999</v>
      </c>
      <c r="AF98" s="100">
        <v>3.7905861999999999</v>
      </c>
      <c r="AH98" s="123">
        <v>1991</v>
      </c>
      <c r="AI98" s="100">
        <v>10255</v>
      </c>
      <c r="AJ98" s="100">
        <v>59.332206999999997</v>
      </c>
      <c r="AK98" s="100">
        <v>76.057963999999998</v>
      </c>
      <c r="AL98" s="100">
        <v>63.12811</v>
      </c>
      <c r="AM98" s="100">
        <v>92.914738999999997</v>
      </c>
      <c r="AN98" s="100">
        <v>43.584983000000001</v>
      </c>
      <c r="AO98" s="100">
        <v>33.856940999999999</v>
      </c>
      <c r="AP98" s="100">
        <v>78.327938000000003</v>
      </c>
      <c r="AQ98" s="100">
        <v>80</v>
      </c>
      <c r="AR98" s="100">
        <v>19.345407000000002</v>
      </c>
      <c r="AS98" s="100">
        <v>8.6070870999999993</v>
      </c>
      <c r="AT98" s="100">
        <v>32436</v>
      </c>
      <c r="AU98" s="100">
        <v>1.9639773</v>
      </c>
      <c r="AV98" s="100">
        <v>3.1039650000000001</v>
      </c>
      <c r="AW98" s="100">
        <v>1.0616516</v>
      </c>
      <c r="AY98" s="123">
        <v>1991</v>
      </c>
    </row>
    <row r="99" spans="2:51">
      <c r="B99" s="123">
        <v>1992</v>
      </c>
      <c r="C99" s="100">
        <v>4215</v>
      </c>
      <c r="D99" s="100">
        <v>48.402343999999999</v>
      </c>
      <c r="E99" s="100">
        <v>76.010222999999996</v>
      </c>
      <c r="F99" s="100">
        <v>63.088484999999999</v>
      </c>
      <c r="G99" s="100">
        <v>91.943256000000005</v>
      </c>
      <c r="H99" s="100">
        <v>44.424849000000002</v>
      </c>
      <c r="I99" s="100">
        <v>34.603579000000003</v>
      </c>
      <c r="J99" s="100">
        <v>75.385765000000006</v>
      </c>
      <c r="K99" s="100">
        <v>77</v>
      </c>
      <c r="L99" s="100">
        <v>15.565567</v>
      </c>
      <c r="M99" s="100">
        <v>6.3752551999999998</v>
      </c>
      <c r="N99" s="100">
        <v>17609</v>
      </c>
      <c r="O99" s="100">
        <v>2.0936423999999998</v>
      </c>
      <c r="P99" s="100">
        <v>2.6058607999999999</v>
      </c>
      <c r="R99" s="123">
        <v>1992</v>
      </c>
      <c r="S99" s="100">
        <v>6131</v>
      </c>
      <c r="T99" s="100">
        <v>69.905759000000003</v>
      </c>
      <c r="U99" s="100">
        <v>71.194488000000007</v>
      </c>
      <c r="V99" s="100">
        <v>59.091425000000001</v>
      </c>
      <c r="W99" s="100">
        <v>87.615322000000006</v>
      </c>
      <c r="X99" s="100">
        <v>39.972158</v>
      </c>
      <c r="Y99" s="100">
        <v>30.751695000000002</v>
      </c>
      <c r="Z99" s="100">
        <v>80.756320000000002</v>
      </c>
      <c r="AA99" s="100">
        <v>83</v>
      </c>
      <c r="AB99" s="100">
        <v>22.027809000000001</v>
      </c>
      <c r="AC99" s="100">
        <v>10.654271</v>
      </c>
      <c r="AD99" s="100">
        <v>13949</v>
      </c>
      <c r="AE99" s="100">
        <v>1.6857362</v>
      </c>
      <c r="AF99" s="100">
        <v>3.8238648</v>
      </c>
      <c r="AH99" s="123">
        <v>1992</v>
      </c>
      <c r="AI99" s="100">
        <v>10346</v>
      </c>
      <c r="AJ99" s="100">
        <v>59.192264999999999</v>
      </c>
      <c r="AK99" s="100">
        <v>74.147008999999997</v>
      </c>
      <c r="AL99" s="100">
        <v>61.542017000000001</v>
      </c>
      <c r="AM99" s="100">
        <v>90.626804000000007</v>
      </c>
      <c r="AN99" s="100">
        <v>42.365651999999997</v>
      </c>
      <c r="AO99" s="100">
        <v>32.834741000000001</v>
      </c>
      <c r="AP99" s="100">
        <v>78.568336000000002</v>
      </c>
      <c r="AQ99" s="100">
        <v>81</v>
      </c>
      <c r="AR99" s="100">
        <v>18.841055000000001</v>
      </c>
      <c r="AS99" s="100">
        <v>8.3664888000000008</v>
      </c>
      <c r="AT99" s="100">
        <v>31558</v>
      </c>
      <c r="AU99" s="100">
        <v>1.8913514</v>
      </c>
      <c r="AV99" s="100">
        <v>3.0328658000000002</v>
      </c>
      <c r="AW99" s="100">
        <v>1.067642</v>
      </c>
      <c r="AY99" s="123">
        <v>1992</v>
      </c>
    </row>
    <row r="100" spans="2:51">
      <c r="B100" s="123">
        <v>1993</v>
      </c>
      <c r="C100" s="100">
        <v>4179</v>
      </c>
      <c r="D100" s="100">
        <v>47.586080000000003</v>
      </c>
      <c r="E100" s="100">
        <v>73.656806000000003</v>
      </c>
      <c r="F100" s="100">
        <v>61.135148999999998</v>
      </c>
      <c r="G100" s="100">
        <v>89.395747</v>
      </c>
      <c r="H100" s="100">
        <v>42.705159999999999</v>
      </c>
      <c r="I100" s="100">
        <v>33.183325000000004</v>
      </c>
      <c r="J100" s="100">
        <v>76.035176000000007</v>
      </c>
      <c r="K100" s="100">
        <v>78</v>
      </c>
      <c r="L100" s="100">
        <v>15.846352</v>
      </c>
      <c r="M100" s="100">
        <v>6.4204397000000002</v>
      </c>
      <c r="N100" s="100">
        <v>16009</v>
      </c>
      <c r="O100" s="100">
        <v>1.8888335999999999</v>
      </c>
      <c r="P100" s="100">
        <v>2.4518895999999999</v>
      </c>
      <c r="R100" s="123">
        <v>1993</v>
      </c>
      <c r="S100" s="100">
        <v>6312</v>
      </c>
      <c r="T100" s="100">
        <v>71.299250000000001</v>
      </c>
      <c r="U100" s="100">
        <v>70.610951</v>
      </c>
      <c r="V100" s="100">
        <v>58.607089000000002</v>
      </c>
      <c r="W100" s="100">
        <v>86.947417000000002</v>
      </c>
      <c r="X100" s="100">
        <v>39.291786999999999</v>
      </c>
      <c r="Y100" s="100">
        <v>29.895316000000001</v>
      </c>
      <c r="Z100" s="100">
        <v>81.259347000000005</v>
      </c>
      <c r="AA100" s="100">
        <v>83</v>
      </c>
      <c r="AB100" s="100">
        <v>23.492630999999999</v>
      </c>
      <c r="AC100" s="100">
        <v>11.169703999999999</v>
      </c>
      <c r="AD100" s="100">
        <v>12302</v>
      </c>
      <c r="AE100" s="100">
        <v>1.4744193999999999</v>
      </c>
      <c r="AF100" s="100">
        <v>3.5264137</v>
      </c>
      <c r="AH100" s="123">
        <v>1993</v>
      </c>
      <c r="AI100" s="100">
        <v>10491</v>
      </c>
      <c r="AJ100" s="100">
        <v>59.490299</v>
      </c>
      <c r="AK100" s="100">
        <v>72.804199999999994</v>
      </c>
      <c r="AL100" s="100">
        <v>60.427486000000002</v>
      </c>
      <c r="AM100" s="100">
        <v>89.142634000000001</v>
      </c>
      <c r="AN100" s="100">
        <v>41.253635000000003</v>
      </c>
      <c r="AO100" s="100">
        <v>31.744271000000001</v>
      </c>
      <c r="AP100" s="100">
        <v>79.178342999999998</v>
      </c>
      <c r="AQ100" s="100">
        <v>81</v>
      </c>
      <c r="AR100" s="100">
        <v>19.705109</v>
      </c>
      <c r="AS100" s="100">
        <v>8.6275381000000007</v>
      </c>
      <c r="AT100" s="100">
        <v>28311</v>
      </c>
      <c r="AU100" s="100">
        <v>1.6832524</v>
      </c>
      <c r="AV100" s="100">
        <v>2.8260752</v>
      </c>
      <c r="AW100" s="100">
        <v>1.0431357000000001</v>
      </c>
      <c r="AY100" s="123">
        <v>1993</v>
      </c>
    </row>
    <row r="101" spans="2:51">
      <c r="B101" s="123">
        <v>1994</v>
      </c>
      <c r="C101" s="100">
        <v>4457</v>
      </c>
      <c r="D101" s="100">
        <v>50.283872000000002</v>
      </c>
      <c r="E101" s="100">
        <v>76.873761999999999</v>
      </c>
      <c r="F101" s="100">
        <v>63.805222000000001</v>
      </c>
      <c r="G101" s="100">
        <v>93.536508999999995</v>
      </c>
      <c r="H101" s="100">
        <v>44.269488000000003</v>
      </c>
      <c r="I101" s="100">
        <v>34.265512000000001</v>
      </c>
      <c r="J101" s="100">
        <v>76.405878000000001</v>
      </c>
      <c r="K101" s="100">
        <v>79</v>
      </c>
      <c r="L101" s="100">
        <v>16.488475999999999</v>
      </c>
      <c r="M101" s="100">
        <v>6.6064863999999996</v>
      </c>
      <c r="N101" s="100">
        <v>16750</v>
      </c>
      <c r="O101" s="100">
        <v>1.9592168999999999</v>
      </c>
      <c r="P101" s="100">
        <v>2.5879477</v>
      </c>
      <c r="R101" s="123">
        <v>1994</v>
      </c>
      <c r="S101" s="100">
        <v>6459</v>
      </c>
      <c r="T101" s="100">
        <v>72.233851000000001</v>
      </c>
      <c r="U101" s="100">
        <v>69.747144000000006</v>
      </c>
      <c r="V101" s="100">
        <v>57.890129000000002</v>
      </c>
      <c r="W101" s="100">
        <v>86.105035000000001</v>
      </c>
      <c r="X101" s="100">
        <v>38.619053000000001</v>
      </c>
      <c r="Y101" s="100">
        <v>29.432341000000001</v>
      </c>
      <c r="Z101" s="100">
        <v>81.751199999999997</v>
      </c>
      <c r="AA101" s="100">
        <v>83</v>
      </c>
      <c r="AB101" s="100">
        <v>23.186273</v>
      </c>
      <c r="AC101" s="100">
        <v>10.905315</v>
      </c>
      <c r="AD101" s="100">
        <v>11729</v>
      </c>
      <c r="AE101" s="100">
        <v>1.392865</v>
      </c>
      <c r="AF101" s="100">
        <v>3.3919332999999998</v>
      </c>
      <c r="AH101" s="123">
        <v>1994</v>
      </c>
      <c r="AI101" s="100">
        <v>10916</v>
      </c>
      <c r="AJ101" s="100">
        <v>61.307009999999998</v>
      </c>
      <c r="AK101" s="100">
        <v>73.426732000000001</v>
      </c>
      <c r="AL101" s="100">
        <v>60.944186999999999</v>
      </c>
      <c r="AM101" s="100">
        <v>90.083574999999996</v>
      </c>
      <c r="AN101" s="100">
        <v>41.428995999999998</v>
      </c>
      <c r="AO101" s="100">
        <v>31.868077</v>
      </c>
      <c r="AP101" s="100">
        <v>79.568706000000006</v>
      </c>
      <c r="AQ101" s="100">
        <v>81</v>
      </c>
      <c r="AR101" s="100">
        <v>19.887771000000001</v>
      </c>
      <c r="AS101" s="100">
        <v>8.6161715000000001</v>
      </c>
      <c r="AT101" s="100">
        <v>28479</v>
      </c>
      <c r="AU101" s="100">
        <v>1.6781862000000001</v>
      </c>
      <c r="AV101" s="100">
        <v>2.8679123</v>
      </c>
      <c r="AW101" s="100">
        <v>1.1021779</v>
      </c>
      <c r="AY101" s="123">
        <v>1994</v>
      </c>
    </row>
    <row r="102" spans="2:51">
      <c r="B102" s="123">
        <v>1995</v>
      </c>
      <c r="C102" s="100">
        <v>4348</v>
      </c>
      <c r="D102" s="100">
        <v>48.524456999999998</v>
      </c>
      <c r="E102" s="100">
        <v>71.934939999999997</v>
      </c>
      <c r="F102" s="100">
        <v>59.706000000000003</v>
      </c>
      <c r="G102" s="100">
        <v>87.520184999999998</v>
      </c>
      <c r="H102" s="100">
        <v>41.576912</v>
      </c>
      <c r="I102" s="100">
        <v>32.293731999999999</v>
      </c>
      <c r="J102" s="100">
        <v>76.473320999999999</v>
      </c>
      <c r="K102" s="100">
        <v>79</v>
      </c>
      <c r="L102" s="100">
        <v>16.556871000000001</v>
      </c>
      <c r="M102" s="100">
        <v>6.5629198000000004</v>
      </c>
      <c r="N102" s="100">
        <v>16272</v>
      </c>
      <c r="O102" s="100">
        <v>1.8849233000000001</v>
      </c>
      <c r="P102" s="100">
        <v>2.5339833999999999</v>
      </c>
      <c r="R102" s="123">
        <v>1995</v>
      </c>
      <c r="S102" s="100">
        <v>6455</v>
      </c>
      <c r="T102" s="100">
        <v>71.369719000000003</v>
      </c>
      <c r="U102" s="100">
        <v>67.270272000000006</v>
      </c>
      <c r="V102" s="100">
        <v>55.834325999999997</v>
      </c>
      <c r="W102" s="100">
        <v>82.996030000000005</v>
      </c>
      <c r="X102" s="100">
        <v>37.302559000000002</v>
      </c>
      <c r="Y102" s="100">
        <v>28.513365</v>
      </c>
      <c r="Z102" s="100">
        <v>81.765452999999994</v>
      </c>
      <c r="AA102" s="100">
        <v>83</v>
      </c>
      <c r="AB102" s="100">
        <v>23.778825999999999</v>
      </c>
      <c r="AC102" s="100">
        <v>10.962603</v>
      </c>
      <c r="AD102" s="100">
        <v>11780</v>
      </c>
      <c r="AE102" s="100">
        <v>1.3848497</v>
      </c>
      <c r="AF102" s="100">
        <v>3.3800553999999998</v>
      </c>
      <c r="AH102" s="123">
        <v>1995</v>
      </c>
      <c r="AI102" s="100">
        <v>10803</v>
      </c>
      <c r="AJ102" s="100">
        <v>60.000393000000003</v>
      </c>
      <c r="AK102" s="100">
        <v>70.037257999999994</v>
      </c>
      <c r="AL102" s="100">
        <v>58.130924</v>
      </c>
      <c r="AM102" s="100">
        <v>85.913578999999999</v>
      </c>
      <c r="AN102" s="100">
        <v>39.585562000000003</v>
      </c>
      <c r="AO102" s="100">
        <v>30.545432999999999</v>
      </c>
      <c r="AP102" s="100">
        <v>79.635471999999993</v>
      </c>
      <c r="AQ102" s="100">
        <v>82</v>
      </c>
      <c r="AR102" s="100">
        <v>20.227685999999999</v>
      </c>
      <c r="AS102" s="100">
        <v>8.6332143000000006</v>
      </c>
      <c r="AT102" s="100">
        <v>28052</v>
      </c>
      <c r="AU102" s="100">
        <v>1.6367301999999999</v>
      </c>
      <c r="AV102" s="100">
        <v>2.8316303999999999</v>
      </c>
      <c r="AW102" s="100">
        <v>1.0693421999999999</v>
      </c>
      <c r="AY102" s="123">
        <v>1995</v>
      </c>
    </row>
    <row r="103" spans="2:51">
      <c r="B103" s="123">
        <v>1996</v>
      </c>
      <c r="C103" s="100">
        <v>4427</v>
      </c>
      <c r="D103" s="100">
        <v>48.834437999999999</v>
      </c>
      <c r="E103" s="100">
        <v>71.050928999999996</v>
      </c>
      <c r="F103" s="100">
        <v>58.972270999999999</v>
      </c>
      <c r="G103" s="100">
        <v>86.639296000000002</v>
      </c>
      <c r="H103" s="100">
        <v>40.860491000000003</v>
      </c>
      <c r="I103" s="100">
        <v>31.61861</v>
      </c>
      <c r="J103" s="100">
        <v>76.843686000000005</v>
      </c>
      <c r="K103" s="100">
        <v>79</v>
      </c>
      <c r="L103" s="100">
        <v>16.674199999999999</v>
      </c>
      <c r="M103" s="100">
        <v>6.4906313000000004</v>
      </c>
      <c r="N103" s="100">
        <v>16113</v>
      </c>
      <c r="O103" s="100">
        <v>1.8475512000000001</v>
      </c>
      <c r="P103" s="100">
        <v>2.4942492999999999</v>
      </c>
      <c r="R103" s="123">
        <v>1996</v>
      </c>
      <c r="S103" s="100">
        <v>6575</v>
      </c>
      <c r="T103" s="100">
        <v>71.783840999999995</v>
      </c>
      <c r="U103" s="100">
        <v>66.160691999999997</v>
      </c>
      <c r="V103" s="100">
        <v>54.913373999999997</v>
      </c>
      <c r="W103" s="100">
        <v>81.689852000000002</v>
      </c>
      <c r="X103" s="100">
        <v>36.707884999999997</v>
      </c>
      <c r="Y103" s="100">
        <v>28.151667</v>
      </c>
      <c r="Z103" s="100">
        <v>81.878326999999999</v>
      </c>
      <c r="AA103" s="100">
        <v>84</v>
      </c>
      <c r="AB103" s="100">
        <v>23.961369999999999</v>
      </c>
      <c r="AC103" s="100">
        <v>10.865434</v>
      </c>
      <c r="AD103" s="100">
        <v>11906</v>
      </c>
      <c r="AE103" s="100">
        <v>1.3843861</v>
      </c>
      <c r="AF103" s="100">
        <v>3.4896638000000002</v>
      </c>
      <c r="AH103" s="123">
        <v>1996</v>
      </c>
      <c r="AI103" s="100">
        <v>11002</v>
      </c>
      <c r="AJ103" s="100">
        <v>60.368398999999997</v>
      </c>
      <c r="AK103" s="100">
        <v>68.876052000000001</v>
      </c>
      <c r="AL103" s="100">
        <v>57.167122999999997</v>
      </c>
      <c r="AM103" s="100">
        <v>84.597471999999996</v>
      </c>
      <c r="AN103" s="100">
        <v>38.853307999999998</v>
      </c>
      <c r="AO103" s="100">
        <v>29.979586999999999</v>
      </c>
      <c r="AP103" s="100">
        <v>79.852480999999997</v>
      </c>
      <c r="AQ103" s="100">
        <v>82</v>
      </c>
      <c r="AR103" s="100">
        <v>20.377848</v>
      </c>
      <c r="AS103" s="100">
        <v>8.5473006999999992</v>
      </c>
      <c r="AT103" s="100">
        <v>28019</v>
      </c>
      <c r="AU103" s="100">
        <v>1.6175873000000001</v>
      </c>
      <c r="AV103" s="100">
        <v>2.8382725</v>
      </c>
      <c r="AW103" s="100">
        <v>1.0739145000000001</v>
      </c>
      <c r="AY103" s="123">
        <v>1996</v>
      </c>
    </row>
    <row r="104" spans="2:51">
      <c r="B104" s="124">
        <v>1997</v>
      </c>
      <c r="C104" s="100">
        <v>3745</v>
      </c>
      <c r="D104" s="100">
        <v>40.901350000000001</v>
      </c>
      <c r="E104" s="100">
        <v>57.276201999999998</v>
      </c>
      <c r="F104" s="100">
        <v>57.276201999999998</v>
      </c>
      <c r="G104" s="100">
        <v>69.633238000000006</v>
      </c>
      <c r="H104" s="100">
        <v>33.388747000000002</v>
      </c>
      <c r="I104" s="100">
        <v>26.101279999999999</v>
      </c>
      <c r="J104" s="100">
        <v>76.159146000000007</v>
      </c>
      <c r="K104" s="100">
        <v>78</v>
      </c>
      <c r="L104" s="100">
        <v>14.337123</v>
      </c>
      <c r="M104" s="100">
        <v>5.5275121</v>
      </c>
      <c r="N104" s="100">
        <v>15396</v>
      </c>
      <c r="O104" s="100">
        <v>1.7504635</v>
      </c>
      <c r="P104" s="100">
        <v>2.4242347999999998</v>
      </c>
      <c r="R104" s="124">
        <v>1997</v>
      </c>
      <c r="S104" s="100">
        <v>5381</v>
      </c>
      <c r="T104" s="100">
        <v>58.067134000000003</v>
      </c>
      <c r="U104" s="100">
        <v>52.154922999999997</v>
      </c>
      <c r="V104" s="100">
        <v>52.154922999999997</v>
      </c>
      <c r="W104" s="100">
        <v>64.339573000000001</v>
      </c>
      <c r="X104" s="100">
        <v>29.123366000000001</v>
      </c>
      <c r="Y104" s="100">
        <v>22.291339000000001</v>
      </c>
      <c r="Z104" s="100">
        <v>81.711578000000003</v>
      </c>
      <c r="AA104" s="100">
        <v>84</v>
      </c>
      <c r="AB104" s="100">
        <v>19.556605000000001</v>
      </c>
      <c r="AC104" s="100">
        <v>8.7356732000000008</v>
      </c>
      <c r="AD104" s="100">
        <v>10757</v>
      </c>
      <c r="AE104" s="100">
        <v>1.2386903</v>
      </c>
      <c r="AF104" s="100">
        <v>3.0863470999999998</v>
      </c>
      <c r="AH104" s="124">
        <v>1997</v>
      </c>
      <c r="AI104" s="100">
        <v>9126</v>
      </c>
      <c r="AJ104" s="100">
        <v>49.535806999999998</v>
      </c>
      <c r="AK104" s="100">
        <v>54.923836999999999</v>
      </c>
      <c r="AL104" s="100">
        <v>54.923836999999999</v>
      </c>
      <c r="AM104" s="100">
        <v>67.326363000000001</v>
      </c>
      <c r="AN104" s="100">
        <v>31.311192999999999</v>
      </c>
      <c r="AO104" s="100">
        <v>24.261884999999999</v>
      </c>
      <c r="AP104" s="100">
        <v>79.433047999999999</v>
      </c>
      <c r="AQ104" s="100">
        <v>82</v>
      </c>
      <c r="AR104" s="100">
        <v>17.014692</v>
      </c>
      <c r="AS104" s="100">
        <v>7.0552764000000003</v>
      </c>
      <c r="AT104" s="100">
        <v>26153</v>
      </c>
      <c r="AU104" s="100">
        <v>1.496205</v>
      </c>
      <c r="AV104" s="100">
        <v>2.6588465999999999</v>
      </c>
      <c r="AW104" s="100">
        <v>1.0981936000000001</v>
      </c>
      <c r="AY104" s="124">
        <v>1997</v>
      </c>
    </row>
    <row r="105" spans="2:51">
      <c r="B105" s="124">
        <v>1998</v>
      </c>
      <c r="C105" s="100">
        <v>3688</v>
      </c>
      <c r="D105" s="100">
        <v>39.899847999999999</v>
      </c>
      <c r="E105" s="100">
        <v>54.823399999999999</v>
      </c>
      <c r="F105" s="100">
        <v>54.823399999999999</v>
      </c>
      <c r="G105" s="100">
        <v>66.827973</v>
      </c>
      <c r="H105" s="100">
        <v>31.699359000000001</v>
      </c>
      <c r="I105" s="100">
        <v>24.698778999999998</v>
      </c>
      <c r="J105" s="100">
        <v>76.856561999999997</v>
      </c>
      <c r="K105" s="100">
        <v>79</v>
      </c>
      <c r="L105" s="100">
        <v>14.658770000000001</v>
      </c>
      <c r="M105" s="100">
        <v>5.4984866999999999</v>
      </c>
      <c r="N105" s="100">
        <v>13763</v>
      </c>
      <c r="O105" s="100">
        <v>1.5524180999999999</v>
      </c>
      <c r="P105" s="100">
        <v>2.1952484000000001</v>
      </c>
      <c r="R105" s="124">
        <v>1998</v>
      </c>
      <c r="S105" s="100">
        <v>5391</v>
      </c>
      <c r="T105" s="100">
        <v>57.568838999999997</v>
      </c>
      <c r="U105" s="100">
        <v>50.579690999999997</v>
      </c>
      <c r="V105" s="100">
        <v>50.579690999999997</v>
      </c>
      <c r="W105" s="100">
        <v>62.37444</v>
      </c>
      <c r="X105" s="100">
        <v>28.249110999999999</v>
      </c>
      <c r="Y105" s="100">
        <v>21.656044000000001</v>
      </c>
      <c r="Z105" s="100">
        <v>81.862920000000003</v>
      </c>
      <c r="AA105" s="100">
        <v>84</v>
      </c>
      <c r="AB105" s="100">
        <v>20.245605999999999</v>
      </c>
      <c r="AC105" s="100">
        <v>8.9657236999999999</v>
      </c>
      <c r="AD105" s="100">
        <v>10360</v>
      </c>
      <c r="AE105" s="100">
        <v>1.1826276</v>
      </c>
      <c r="AF105" s="100">
        <v>3.0692295000000001</v>
      </c>
      <c r="AH105" s="124">
        <v>1998</v>
      </c>
      <c r="AI105" s="100">
        <v>9079</v>
      </c>
      <c r="AJ105" s="100">
        <v>48.791933</v>
      </c>
      <c r="AK105" s="100">
        <v>52.827750000000002</v>
      </c>
      <c r="AL105" s="100">
        <v>52.827750000000002</v>
      </c>
      <c r="AM105" s="100">
        <v>64.817532999999997</v>
      </c>
      <c r="AN105" s="100">
        <v>30.002464</v>
      </c>
      <c r="AO105" s="100">
        <v>23.213158</v>
      </c>
      <c r="AP105" s="100">
        <v>79.829275999999993</v>
      </c>
      <c r="AQ105" s="100">
        <v>82</v>
      </c>
      <c r="AR105" s="100">
        <v>17.531427000000001</v>
      </c>
      <c r="AS105" s="100">
        <v>7.1374664000000001</v>
      </c>
      <c r="AT105" s="100">
        <v>24123</v>
      </c>
      <c r="AU105" s="100">
        <v>1.3686282000000001</v>
      </c>
      <c r="AV105" s="100">
        <v>2.5011171999999999</v>
      </c>
      <c r="AW105" s="100">
        <v>1.0839014</v>
      </c>
      <c r="AY105" s="124">
        <v>1998</v>
      </c>
    </row>
    <row r="106" spans="2:51">
      <c r="B106" s="124">
        <v>1999</v>
      </c>
      <c r="C106" s="100">
        <v>3673</v>
      </c>
      <c r="D106" s="100">
        <v>39.325023000000002</v>
      </c>
      <c r="E106" s="100">
        <v>52.854747000000003</v>
      </c>
      <c r="F106" s="100">
        <v>52.854747000000003</v>
      </c>
      <c r="G106" s="100">
        <v>64.496555999999998</v>
      </c>
      <c r="H106" s="100">
        <v>30.460348</v>
      </c>
      <c r="I106" s="100">
        <v>23.726751</v>
      </c>
      <c r="J106" s="100">
        <v>77.058262999999997</v>
      </c>
      <c r="K106" s="100">
        <v>79</v>
      </c>
      <c r="L106" s="100">
        <v>14.796165</v>
      </c>
      <c r="M106" s="100">
        <v>5.4635786</v>
      </c>
      <c r="N106" s="100">
        <v>13627</v>
      </c>
      <c r="O106" s="100">
        <v>1.5234447</v>
      </c>
      <c r="P106" s="100">
        <v>2.1842025999999999</v>
      </c>
      <c r="R106" s="124">
        <v>1999</v>
      </c>
      <c r="S106" s="100">
        <v>5466</v>
      </c>
      <c r="T106" s="100">
        <v>57.705981000000001</v>
      </c>
      <c r="U106" s="100">
        <v>49.378269000000003</v>
      </c>
      <c r="V106" s="100">
        <v>49.378269000000003</v>
      </c>
      <c r="W106" s="100">
        <v>61.021331000000004</v>
      </c>
      <c r="X106" s="100">
        <v>27.427544999999999</v>
      </c>
      <c r="Y106" s="100">
        <v>21.001442000000001</v>
      </c>
      <c r="Z106" s="100">
        <v>82.306805999999995</v>
      </c>
      <c r="AA106" s="100">
        <v>84</v>
      </c>
      <c r="AB106" s="100">
        <v>20.642773999999999</v>
      </c>
      <c r="AC106" s="100">
        <v>8.9790554</v>
      </c>
      <c r="AD106" s="100">
        <v>9840</v>
      </c>
      <c r="AE106" s="100">
        <v>1.1123932000000001</v>
      </c>
      <c r="AF106" s="100">
        <v>2.9248631</v>
      </c>
      <c r="AH106" s="124">
        <v>1999</v>
      </c>
      <c r="AI106" s="100">
        <v>9139</v>
      </c>
      <c r="AJ106" s="100">
        <v>48.580010999999999</v>
      </c>
      <c r="AK106" s="100">
        <v>51.337062000000003</v>
      </c>
      <c r="AL106" s="100">
        <v>51.337062000000003</v>
      </c>
      <c r="AM106" s="100">
        <v>63.090685999999998</v>
      </c>
      <c r="AN106" s="100">
        <v>29.019480000000001</v>
      </c>
      <c r="AO106" s="100">
        <v>22.435862</v>
      </c>
      <c r="AP106" s="100">
        <v>80.197395999999998</v>
      </c>
      <c r="AQ106" s="100">
        <v>82</v>
      </c>
      <c r="AR106" s="100">
        <v>17.813773000000001</v>
      </c>
      <c r="AS106" s="100">
        <v>7.1341587000000004</v>
      </c>
      <c r="AT106" s="100">
        <v>23467</v>
      </c>
      <c r="AU106" s="100">
        <v>1.3190634000000001</v>
      </c>
      <c r="AV106" s="100">
        <v>2.4436773000000001</v>
      </c>
      <c r="AW106" s="100">
        <v>1.0704050000000001</v>
      </c>
      <c r="AY106" s="124">
        <v>1999</v>
      </c>
    </row>
    <row r="107" spans="2:51" s="92" customFormat="1">
      <c r="B107" s="125">
        <v>2000</v>
      </c>
      <c r="C107" s="100">
        <v>3638</v>
      </c>
      <c r="D107" s="100">
        <v>38.523994999999999</v>
      </c>
      <c r="E107" s="100">
        <v>50.495812999999998</v>
      </c>
      <c r="F107" s="100">
        <v>50.495812999999998</v>
      </c>
      <c r="G107" s="100">
        <v>61.670869000000003</v>
      </c>
      <c r="H107" s="100">
        <v>28.869237999999999</v>
      </c>
      <c r="I107" s="100">
        <v>22.413277999999998</v>
      </c>
      <c r="J107" s="100">
        <v>77.614622999999995</v>
      </c>
      <c r="K107" s="100">
        <v>80</v>
      </c>
      <c r="L107" s="100">
        <v>15.314026</v>
      </c>
      <c r="M107" s="100">
        <v>5.4447222000000002</v>
      </c>
      <c r="N107" s="100">
        <v>12193</v>
      </c>
      <c r="O107" s="100">
        <v>1.3502730999999999</v>
      </c>
      <c r="P107" s="100">
        <v>2.042252</v>
      </c>
      <c r="R107" s="125">
        <v>2000</v>
      </c>
      <c r="S107" s="100">
        <v>5367</v>
      </c>
      <c r="T107" s="100">
        <v>55.991771999999997</v>
      </c>
      <c r="U107" s="100">
        <v>46.560760000000002</v>
      </c>
      <c r="V107" s="100">
        <v>46.560760000000002</v>
      </c>
      <c r="W107" s="100">
        <v>57.566445999999999</v>
      </c>
      <c r="X107" s="100">
        <v>25.794242000000001</v>
      </c>
      <c r="Y107" s="100">
        <v>19.756402999999999</v>
      </c>
      <c r="Z107" s="100">
        <v>82.383640999999997</v>
      </c>
      <c r="AA107" s="100">
        <v>85</v>
      </c>
      <c r="AB107" s="100">
        <v>20.697234999999999</v>
      </c>
      <c r="AC107" s="100">
        <v>8.7305202000000008</v>
      </c>
      <c r="AD107" s="100">
        <v>10011</v>
      </c>
      <c r="AE107" s="100">
        <v>1.1202342999999999</v>
      </c>
      <c r="AF107" s="100">
        <v>3.0081671999999999</v>
      </c>
      <c r="AH107" s="125">
        <v>2000</v>
      </c>
      <c r="AI107" s="100">
        <v>9005</v>
      </c>
      <c r="AJ107" s="100">
        <v>47.323</v>
      </c>
      <c r="AK107" s="100">
        <v>48.636066999999997</v>
      </c>
      <c r="AL107" s="100">
        <v>48.636066999999997</v>
      </c>
      <c r="AM107" s="100">
        <v>59.80921</v>
      </c>
      <c r="AN107" s="100">
        <v>27.351741000000001</v>
      </c>
      <c r="AO107" s="100">
        <v>21.113941000000001</v>
      </c>
      <c r="AP107" s="100">
        <v>80.456968000000003</v>
      </c>
      <c r="AQ107" s="100">
        <v>83</v>
      </c>
      <c r="AR107" s="100">
        <v>18.123453000000001</v>
      </c>
      <c r="AS107" s="100">
        <v>7.0191984999999999</v>
      </c>
      <c r="AT107" s="100">
        <v>22204</v>
      </c>
      <c r="AU107" s="100">
        <v>1.2358522999999999</v>
      </c>
      <c r="AV107" s="100">
        <v>2.3879608000000001</v>
      </c>
      <c r="AW107" s="100">
        <v>1.0845144</v>
      </c>
      <c r="AY107" s="125">
        <v>2000</v>
      </c>
    </row>
    <row r="108" spans="2:51">
      <c r="B108" s="124">
        <v>2001</v>
      </c>
      <c r="C108" s="100">
        <v>3530</v>
      </c>
      <c r="D108" s="100">
        <v>36.917634999999997</v>
      </c>
      <c r="E108" s="100">
        <v>46.943474000000002</v>
      </c>
      <c r="F108" s="100">
        <v>46.943474000000002</v>
      </c>
      <c r="G108" s="100">
        <v>57.441018999999997</v>
      </c>
      <c r="H108" s="100">
        <v>26.910264000000002</v>
      </c>
      <c r="I108" s="100">
        <v>20.948383</v>
      </c>
      <c r="J108" s="100">
        <v>77.715013999999996</v>
      </c>
      <c r="K108" s="100">
        <v>80</v>
      </c>
      <c r="L108" s="100">
        <v>14.95636</v>
      </c>
      <c r="M108" s="100">
        <v>5.2816637999999996</v>
      </c>
      <c r="N108" s="100">
        <v>12338</v>
      </c>
      <c r="O108" s="100">
        <v>1.3517755</v>
      </c>
      <c r="P108" s="100">
        <v>2.1230867</v>
      </c>
      <c r="R108" s="124">
        <v>2001</v>
      </c>
      <c r="S108" s="100">
        <v>5194</v>
      </c>
      <c r="T108" s="100">
        <v>53.475413000000003</v>
      </c>
      <c r="U108" s="100">
        <v>43.333281999999997</v>
      </c>
      <c r="V108" s="100">
        <v>43.333281999999997</v>
      </c>
      <c r="W108" s="100">
        <v>53.583725000000001</v>
      </c>
      <c r="X108" s="100">
        <v>23.968260999999998</v>
      </c>
      <c r="Y108" s="100">
        <v>18.315947000000001</v>
      </c>
      <c r="Z108" s="100">
        <v>82.653254000000004</v>
      </c>
      <c r="AA108" s="100">
        <v>85</v>
      </c>
      <c r="AB108" s="100">
        <v>20.191261000000001</v>
      </c>
      <c r="AC108" s="100">
        <v>8.4169245999999998</v>
      </c>
      <c r="AD108" s="100">
        <v>9014</v>
      </c>
      <c r="AE108" s="100">
        <v>0.99708669999999999</v>
      </c>
      <c r="AF108" s="100">
        <v>2.8004486000000002</v>
      </c>
      <c r="AH108" s="124">
        <v>2001</v>
      </c>
      <c r="AI108" s="100">
        <v>8724</v>
      </c>
      <c r="AJ108" s="100">
        <v>45.261401999999997</v>
      </c>
      <c r="AK108" s="100">
        <v>45.243844000000003</v>
      </c>
      <c r="AL108" s="100">
        <v>45.243844000000003</v>
      </c>
      <c r="AM108" s="100">
        <v>55.683075000000002</v>
      </c>
      <c r="AN108" s="100">
        <v>25.468170000000001</v>
      </c>
      <c r="AO108" s="100">
        <v>19.668399999999998</v>
      </c>
      <c r="AP108" s="100">
        <v>80.655089000000004</v>
      </c>
      <c r="AQ108" s="100">
        <v>83</v>
      </c>
      <c r="AR108" s="100">
        <v>17.686413000000002</v>
      </c>
      <c r="AS108" s="100">
        <v>6.7867812000000001</v>
      </c>
      <c r="AT108" s="100">
        <v>21352</v>
      </c>
      <c r="AU108" s="100">
        <v>1.1752796000000001</v>
      </c>
      <c r="AV108" s="100">
        <v>2.3645311000000002</v>
      </c>
      <c r="AW108" s="100">
        <v>1.0833121999999999</v>
      </c>
      <c r="AY108" s="124">
        <v>2001</v>
      </c>
    </row>
    <row r="109" spans="2:51">
      <c r="B109" s="125">
        <v>2002</v>
      </c>
      <c r="C109" s="100">
        <v>3575</v>
      </c>
      <c r="D109" s="100">
        <v>36.949060000000003</v>
      </c>
      <c r="E109" s="100">
        <v>45.917274999999997</v>
      </c>
      <c r="F109" s="100">
        <v>45.917274999999997</v>
      </c>
      <c r="G109" s="100">
        <v>56.098739999999999</v>
      </c>
      <c r="H109" s="100">
        <v>26.348502</v>
      </c>
      <c r="I109" s="100">
        <v>20.556982000000001</v>
      </c>
      <c r="J109" s="100">
        <v>77.570509000000001</v>
      </c>
      <c r="K109" s="100">
        <v>80</v>
      </c>
      <c r="L109" s="100">
        <v>14.903285</v>
      </c>
      <c r="M109" s="100">
        <v>5.1898090999999997</v>
      </c>
      <c r="N109" s="100">
        <v>13079</v>
      </c>
      <c r="O109" s="100">
        <v>1.4179587</v>
      </c>
      <c r="P109" s="100">
        <v>2.2944608</v>
      </c>
      <c r="R109" s="125">
        <v>2002</v>
      </c>
      <c r="S109" s="100">
        <v>5403</v>
      </c>
      <c r="T109" s="100">
        <v>55.021895999999998</v>
      </c>
      <c r="U109" s="100">
        <v>43.645203000000002</v>
      </c>
      <c r="V109" s="100">
        <v>43.645203000000002</v>
      </c>
      <c r="W109" s="100">
        <v>54.055132</v>
      </c>
      <c r="X109" s="100">
        <v>23.988876999999999</v>
      </c>
      <c r="Y109" s="100">
        <v>18.279688</v>
      </c>
      <c r="Z109" s="100">
        <v>82.932050000000004</v>
      </c>
      <c r="AA109" s="100">
        <v>85</v>
      </c>
      <c r="AB109" s="100">
        <v>20.539041000000001</v>
      </c>
      <c r="AC109" s="100">
        <v>8.3351331000000002</v>
      </c>
      <c r="AD109" s="100">
        <v>9117</v>
      </c>
      <c r="AE109" s="100">
        <v>0.99854080000000001</v>
      </c>
      <c r="AF109" s="100">
        <v>2.7780570999999998</v>
      </c>
      <c r="AH109" s="125">
        <v>2002</v>
      </c>
      <c r="AI109" s="100">
        <v>8978</v>
      </c>
      <c r="AJ109" s="100">
        <v>46.052337999999999</v>
      </c>
      <c r="AK109" s="100">
        <v>45.144072999999999</v>
      </c>
      <c r="AL109" s="100">
        <v>45.144072999999999</v>
      </c>
      <c r="AM109" s="100">
        <v>55.582731000000003</v>
      </c>
      <c r="AN109" s="100">
        <v>25.323913000000001</v>
      </c>
      <c r="AO109" s="100">
        <v>19.545097999999999</v>
      </c>
      <c r="AP109" s="100">
        <v>80.796992000000003</v>
      </c>
      <c r="AQ109" s="100">
        <v>83</v>
      </c>
      <c r="AR109" s="100">
        <v>17.851036000000001</v>
      </c>
      <c r="AS109" s="100">
        <v>6.7146821000000001</v>
      </c>
      <c r="AT109" s="100">
        <v>22196</v>
      </c>
      <c r="AU109" s="100">
        <v>1.2093179999999999</v>
      </c>
      <c r="AV109" s="100">
        <v>2.4711534999999998</v>
      </c>
      <c r="AW109" s="100">
        <v>1.0520578</v>
      </c>
      <c r="AY109" s="125">
        <v>2002</v>
      </c>
    </row>
    <row r="110" spans="2:51">
      <c r="B110" s="124">
        <v>2003</v>
      </c>
      <c r="C110" s="100">
        <v>3605</v>
      </c>
      <c r="D110" s="100">
        <v>36.832329999999999</v>
      </c>
      <c r="E110" s="100">
        <v>44.964329999999997</v>
      </c>
      <c r="F110" s="100">
        <v>44.964329999999997</v>
      </c>
      <c r="G110" s="100">
        <v>54.904268000000002</v>
      </c>
      <c r="H110" s="100">
        <v>25.68019</v>
      </c>
      <c r="I110" s="100">
        <v>19.906935000000001</v>
      </c>
      <c r="J110" s="100">
        <v>77.875450999999998</v>
      </c>
      <c r="K110" s="100">
        <v>80</v>
      </c>
      <c r="L110" s="100">
        <v>15.406641</v>
      </c>
      <c r="M110" s="100">
        <v>5.2758671000000001</v>
      </c>
      <c r="N110" s="100">
        <v>12293</v>
      </c>
      <c r="O110" s="100">
        <v>1.3191477</v>
      </c>
      <c r="P110" s="100">
        <v>2.1737055000000001</v>
      </c>
      <c r="R110" s="124">
        <v>2003</v>
      </c>
      <c r="S110" s="100">
        <v>5401</v>
      </c>
      <c r="T110" s="100">
        <v>54.373541000000003</v>
      </c>
      <c r="U110" s="100">
        <v>42.566684000000002</v>
      </c>
      <c r="V110" s="100">
        <v>42.566684000000002</v>
      </c>
      <c r="W110" s="100">
        <v>52.827911999999998</v>
      </c>
      <c r="X110" s="100">
        <v>23.392282000000002</v>
      </c>
      <c r="Y110" s="100">
        <v>17.985085000000002</v>
      </c>
      <c r="Z110" s="100">
        <v>83.311794000000006</v>
      </c>
      <c r="AA110" s="100">
        <v>85</v>
      </c>
      <c r="AB110" s="100">
        <v>21.233685000000001</v>
      </c>
      <c r="AC110" s="100">
        <v>8.4440761999999996</v>
      </c>
      <c r="AD110" s="100">
        <v>9000</v>
      </c>
      <c r="AE110" s="100">
        <v>0.97536250000000002</v>
      </c>
      <c r="AF110" s="100">
        <v>2.8004319</v>
      </c>
      <c r="AH110" s="124">
        <v>2003</v>
      </c>
      <c r="AI110" s="100">
        <v>9006</v>
      </c>
      <c r="AJ110" s="100">
        <v>45.667664000000002</v>
      </c>
      <c r="AK110" s="100">
        <v>44.127879</v>
      </c>
      <c r="AL110" s="100">
        <v>44.127879</v>
      </c>
      <c r="AM110" s="100">
        <v>54.385126999999997</v>
      </c>
      <c r="AN110" s="100">
        <v>24.683249</v>
      </c>
      <c r="AO110" s="100">
        <v>19.077566999999998</v>
      </c>
      <c r="AP110" s="100">
        <v>81.135687000000004</v>
      </c>
      <c r="AQ110" s="100">
        <v>83</v>
      </c>
      <c r="AR110" s="100">
        <v>18.441690999999999</v>
      </c>
      <c r="AS110" s="100">
        <v>6.8076679000000002</v>
      </c>
      <c r="AT110" s="100">
        <v>21293</v>
      </c>
      <c r="AU110" s="100">
        <v>1.1481036</v>
      </c>
      <c r="AV110" s="100">
        <v>2.4008045999999998</v>
      </c>
      <c r="AW110" s="100">
        <v>1.0563267999999999</v>
      </c>
      <c r="AY110" s="124">
        <v>2003</v>
      </c>
    </row>
    <row r="111" spans="2:51">
      <c r="B111" s="125">
        <v>2004</v>
      </c>
      <c r="C111" s="100">
        <v>3510</v>
      </c>
      <c r="D111" s="100">
        <v>35.469051999999998</v>
      </c>
      <c r="E111" s="100">
        <v>42.733198999999999</v>
      </c>
      <c r="F111" s="100">
        <v>42.733198999999999</v>
      </c>
      <c r="G111" s="100">
        <v>52.332154000000003</v>
      </c>
      <c r="H111" s="100">
        <v>24.284526</v>
      </c>
      <c r="I111" s="100">
        <v>18.868766999999998</v>
      </c>
      <c r="J111" s="100">
        <v>78.251566999999994</v>
      </c>
      <c r="K111" s="100">
        <v>81</v>
      </c>
      <c r="L111" s="100">
        <v>15.313468</v>
      </c>
      <c r="M111" s="100">
        <v>5.1319540999999997</v>
      </c>
      <c r="N111" s="100">
        <v>11550</v>
      </c>
      <c r="O111" s="100">
        <v>1.2272905000000001</v>
      </c>
      <c r="P111" s="100">
        <v>2.0981917000000001</v>
      </c>
      <c r="R111" s="125">
        <v>2004</v>
      </c>
      <c r="S111" s="100">
        <v>5236</v>
      </c>
      <c r="T111" s="100">
        <v>52.168171999999998</v>
      </c>
      <c r="U111" s="100">
        <v>40.300415999999998</v>
      </c>
      <c r="V111" s="100">
        <v>40.300415999999998</v>
      </c>
      <c r="W111" s="100">
        <v>50.020670000000003</v>
      </c>
      <c r="X111" s="100">
        <v>22.111516999999999</v>
      </c>
      <c r="Y111" s="100">
        <v>16.916612000000001</v>
      </c>
      <c r="Z111" s="100">
        <v>83.304621999999995</v>
      </c>
      <c r="AA111" s="100">
        <v>85</v>
      </c>
      <c r="AB111" s="100">
        <v>21.184657999999999</v>
      </c>
      <c r="AC111" s="100">
        <v>8.1668304000000003</v>
      </c>
      <c r="AD111" s="100">
        <v>8664</v>
      </c>
      <c r="AE111" s="100">
        <v>0.92998349999999996</v>
      </c>
      <c r="AF111" s="100">
        <v>2.7583221</v>
      </c>
      <c r="AH111" s="125">
        <v>2004</v>
      </c>
      <c r="AI111" s="100">
        <v>8746</v>
      </c>
      <c r="AJ111" s="100">
        <v>43.877600000000001</v>
      </c>
      <c r="AK111" s="100">
        <v>41.769229000000003</v>
      </c>
      <c r="AL111" s="100">
        <v>41.769229000000003</v>
      </c>
      <c r="AM111" s="100">
        <v>51.538251000000002</v>
      </c>
      <c r="AN111" s="100">
        <v>23.299185999999999</v>
      </c>
      <c r="AO111" s="100">
        <v>17.980447000000002</v>
      </c>
      <c r="AP111" s="100">
        <v>81.276697999999996</v>
      </c>
      <c r="AQ111" s="100">
        <v>83</v>
      </c>
      <c r="AR111" s="100">
        <v>18.359677999999999</v>
      </c>
      <c r="AS111" s="100">
        <v>6.6003562000000002</v>
      </c>
      <c r="AT111" s="100">
        <v>20214</v>
      </c>
      <c r="AU111" s="100">
        <v>1.0793885999999999</v>
      </c>
      <c r="AV111" s="100">
        <v>2.3380192000000002</v>
      </c>
      <c r="AW111" s="100">
        <v>1.0603662</v>
      </c>
      <c r="AY111" s="125">
        <v>2004</v>
      </c>
    </row>
    <row r="112" spans="2:51">
      <c r="B112" s="124">
        <v>2005</v>
      </c>
      <c r="C112" s="100">
        <v>3347</v>
      </c>
      <c r="D112" s="100">
        <v>33.404417000000002</v>
      </c>
      <c r="E112" s="100">
        <v>38.975903000000002</v>
      </c>
      <c r="F112" s="100">
        <v>38.975903000000002</v>
      </c>
      <c r="G112" s="100">
        <v>47.715105000000001</v>
      </c>
      <c r="H112" s="100">
        <v>22.273389000000002</v>
      </c>
      <c r="I112" s="100">
        <v>17.289104999999999</v>
      </c>
      <c r="J112" s="100">
        <v>78.312518999999995</v>
      </c>
      <c r="K112" s="100">
        <v>81</v>
      </c>
      <c r="L112" s="100">
        <v>15.24343</v>
      </c>
      <c r="M112" s="100">
        <v>4.9776178</v>
      </c>
      <c r="N112" s="100">
        <v>11197</v>
      </c>
      <c r="O112" s="100">
        <v>1.1764511</v>
      </c>
      <c r="P112" s="100">
        <v>2.0297510999999999</v>
      </c>
      <c r="R112" s="124">
        <v>2005</v>
      </c>
      <c r="S112" s="100">
        <v>4848</v>
      </c>
      <c r="T112" s="100">
        <v>47.729638000000001</v>
      </c>
      <c r="U112" s="100">
        <v>36.218263999999998</v>
      </c>
      <c r="V112" s="100">
        <v>36.218263999999998</v>
      </c>
      <c r="W112" s="100">
        <v>44.884143000000002</v>
      </c>
      <c r="X112" s="100">
        <v>19.914556000000001</v>
      </c>
      <c r="Y112" s="100">
        <v>15.282629999999999</v>
      </c>
      <c r="Z112" s="100">
        <v>83.310024999999996</v>
      </c>
      <c r="AA112" s="100">
        <v>85</v>
      </c>
      <c r="AB112" s="100">
        <v>20.052116000000002</v>
      </c>
      <c r="AC112" s="100">
        <v>7.6378933</v>
      </c>
      <c r="AD112" s="100">
        <v>8452</v>
      </c>
      <c r="AE112" s="100">
        <v>0.89711339999999995</v>
      </c>
      <c r="AF112" s="100">
        <v>2.6908028000000002</v>
      </c>
      <c r="AH112" s="124">
        <v>2005</v>
      </c>
      <c r="AI112" s="100">
        <v>8195</v>
      </c>
      <c r="AJ112" s="100">
        <v>40.615865999999997</v>
      </c>
      <c r="AK112" s="100">
        <v>37.786335999999999</v>
      </c>
      <c r="AL112" s="100">
        <v>37.786335999999999</v>
      </c>
      <c r="AM112" s="100">
        <v>46.578968000000003</v>
      </c>
      <c r="AN112" s="100">
        <v>21.164425000000001</v>
      </c>
      <c r="AO112" s="100">
        <v>16.359016</v>
      </c>
      <c r="AP112" s="100">
        <v>81.268944000000005</v>
      </c>
      <c r="AQ112" s="100">
        <v>84</v>
      </c>
      <c r="AR112" s="100">
        <v>17.763472</v>
      </c>
      <c r="AS112" s="100">
        <v>6.2694125999999999</v>
      </c>
      <c r="AT112" s="100">
        <v>19649</v>
      </c>
      <c r="AU112" s="100">
        <v>1.0374923</v>
      </c>
      <c r="AV112" s="100">
        <v>2.2695902000000001</v>
      </c>
      <c r="AW112" s="100">
        <v>1.0761394</v>
      </c>
      <c r="AY112" s="124">
        <v>2005</v>
      </c>
    </row>
    <row r="113" spans="2:51">
      <c r="B113" s="124">
        <v>2006</v>
      </c>
      <c r="C113" s="100">
        <v>3348</v>
      </c>
      <c r="D113" s="100">
        <v>32.954624000000003</v>
      </c>
      <c r="E113" s="100">
        <v>37.508758999999998</v>
      </c>
      <c r="F113" s="100">
        <v>37.508758999999998</v>
      </c>
      <c r="G113" s="100">
        <v>45.826470999999998</v>
      </c>
      <c r="H113" s="100">
        <v>21.463835</v>
      </c>
      <c r="I113" s="100">
        <v>16.668386999999999</v>
      </c>
      <c r="J113" s="100">
        <v>78.330346000000006</v>
      </c>
      <c r="K113" s="100">
        <v>81</v>
      </c>
      <c r="L113" s="100">
        <v>15.414365</v>
      </c>
      <c r="M113" s="100">
        <v>4.8835987999999997</v>
      </c>
      <c r="N113" s="100">
        <v>11556</v>
      </c>
      <c r="O113" s="100">
        <v>1.198537</v>
      </c>
      <c r="P113" s="100">
        <v>2.1321663000000002</v>
      </c>
      <c r="R113" s="124">
        <v>2006</v>
      </c>
      <c r="S113" s="100">
        <v>5147</v>
      </c>
      <c r="T113" s="100">
        <v>50.011941999999998</v>
      </c>
      <c r="U113" s="100">
        <v>37.407504000000003</v>
      </c>
      <c r="V113" s="100">
        <v>37.407504000000003</v>
      </c>
      <c r="W113" s="100">
        <v>46.246932000000001</v>
      </c>
      <c r="X113" s="100">
        <v>20.667164</v>
      </c>
      <c r="Y113" s="100">
        <v>15.898828999999999</v>
      </c>
      <c r="Z113" s="100">
        <v>83.233534000000006</v>
      </c>
      <c r="AA113" s="100">
        <v>85</v>
      </c>
      <c r="AB113" s="100">
        <v>21.273869999999999</v>
      </c>
      <c r="AC113" s="100">
        <v>7.8962306</v>
      </c>
      <c r="AD113" s="100">
        <v>9607</v>
      </c>
      <c r="AE113" s="100">
        <v>1.0067698</v>
      </c>
      <c r="AF113" s="100">
        <v>3.0733155000000001</v>
      </c>
      <c r="AH113" s="124">
        <v>2006</v>
      </c>
      <c r="AI113" s="100">
        <v>8495</v>
      </c>
      <c r="AJ113" s="100">
        <v>41.538379999999997</v>
      </c>
      <c r="AK113" s="100">
        <v>37.903412000000003</v>
      </c>
      <c r="AL113" s="100">
        <v>37.903412000000003</v>
      </c>
      <c r="AM113" s="100">
        <v>46.643596000000002</v>
      </c>
      <c r="AN113" s="100">
        <v>21.259754999999998</v>
      </c>
      <c r="AO113" s="100">
        <v>16.445283</v>
      </c>
      <c r="AP113" s="100">
        <v>81.301118000000002</v>
      </c>
      <c r="AQ113" s="100">
        <v>84</v>
      </c>
      <c r="AR113" s="100">
        <v>18.501982000000002</v>
      </c>
      <c r="AS113" s="100">
        <v>6.3519243000000003</v>
      </c>
      <c r="AT113" s="100">
        <v>21163</v>
      </c>
      <c r="AU113" s="100">
        <v>1.1031500000000001</v>
      </c>
      <c r="AV113" s="100">
        <v>2.4764270000000002</v>
      </c>
      <c r="AW113" s="100">
        <v>1.0027067999999999</v>
      </c>
      <c r="AY113" s="124">
        <v>2006</v>
      </c>
    </row>
    <row r="114" spans="2:51">
      <c r="B114" s="124">
        <v>2007</v>
      </c>
      <c r="C114" s="100">
        <v>3469</v>
      </c>
      <c r="D114" s="100">
        <v>33.505138000000002</v>
      </c>
      <c r="E114" s="100">
        <v>37.356797</v>
      </c>
      <c r="F114" s="100">
        <v>37.356797</v>
      </c>
      <c r="G114" s="100">
        <v>45.717390999999999</v>
      </c>
      <c r="H114" s="100">
        <v>21.263341</v>
      </c>
      <c r="I114" s="100">
        <v>16.464397000000002</v>
      </c>
      <c r="J114" s="100">
        <v>78.732488000000004</v>
      </c>
      <c r="K114" s="100">
        <v>81</v>
      </c>
      <c r="L114" s="100">
        <v>15.570017999999999</v>
      </c>
      <c r="M114" s="100">
        <v>4.9157561999999997</v>
      </c>
      <c r="N114" s="100">
        <v>11293</v>
      </c>
      <c r="O114" s="100">
        <v>1.1498641000000001</v>
      </c>
      <c r="P114" s="100">
        <v>2.0620759</v>
      </c>
      <c r="R114" s="124">
        <v>2007</v>
      </c>
      <c r="S114" s="100">
        <v>5162</v>
      </c>
      <c r="T114" s="100">
        <v>49.284007000000003</v>
      </c>
      <c r="U114" s="100">
        <v>36.060746000000002</v>
      </c>
      <c r="V114" s="100">
        <v>36.060746000000002</v>
      </c>
      <c r="W114" s="100">
        <v>44.747996000000001</v>
      </c>
      <c r="X114" s="100">
        <v>19.859743999999999</v>
      </c>
      <c r="Y114" s="100">
        <v>15.328455999999999</v>
      </c>
      <c r="Z114" s="100">
        <v>83.685393000000005</v>
      </c>
      <c r="AA114" s="100">
        <v>86</v>
      </c>
      <c r="AB114" s="100">
        <v>20.917415999999999</v>
      </c>
      <c r="AC114" s="100">
        <v>7.6718437000000002</v>
      </c>
      <c r="AD114" s="100">
        <v>9122</v>
      </c>
      <c r="AE114" s="100">
        <v>0.93937269999999995</v>
      </c>
      <c r="AF114" s="100">
        <v>2.8281236999999999</v>
      </c>
      <c r="AH114" s="124">
        <v>2007</v>
      </c>
      <c r="AI114" s="100">
        <v>8631</v>
      </c>
      <c r="AJ114" s="100">
        <v>41.440161000000003</v>
      </c>
      <c r="AK114" s="100">
        <v>37.032682000000001</v>
      </c>
      <c r="AL114" s="100">
        <v>37.032682000000001</v>
      </c>
      <c r="AM114" s="100">
        <v>45.686190000000003</v>
      </c>
      <c r="AN114" s="100">
        <v>20.695826</v>
      </c>
      <c r="AO114" s="100">
        <v>16.015391000000001</v>
      </c>
      <c r="AP114" s="100">
        <v>81.694704999999999</v>
      </c>
      <c r="AQ114" s="100">
        <v>84</v>
      </c>
      <c r="AR114" s="100">
        <v>18.380254999999998</v>
      </c>
      <c r="AS114" s="100">
        <v>6.2609718000000001</v>
      </c>
      <c r="AT114" s="100">
        <v>20415</v>
      </c>
      <c r="AU114" s="100">
        <v>1.0452134</v>
      </c>
      <c r="AV114" s="100">
        <v>2.3460177999999998</v>
      </c>
      <c r="AW114" s="100">
        <v>1.0359408000000001</v>
      </c>
      <c r="AY114" s="124">
        <v>2007</v>
      </c>
    </row>
    <row r="115" spans="2:51">
      <c r="B115" s="124">
        <v>2008</v>
      </c>
      <c r="C115" s="100">
        <v>3473</v>
      </c>
      <c r="D115" s="100">
        <v>32.850786999999997</v>
      </c>
      <c r="E115" s="100">
        <v>36.166617000000002</v>
      </c>
      <c r="F115" s="100">
        <v>36.166617000000002</v>
      </c>
      <c r="G115" s="100">
        <v>44.244123000000002</v>
      </c>
      <c r="H115" s="100">
        <v>20.705846000000001</v>
      </c>
      <c r="I115" s="100">
        <v>16.203741000000001</v>
      </c>
      <c r="J115" s="100">
        <v>78.586982000000006</v>
      </c>
      <c r="K115" s="100">
        <v>81</v>
      </c>
      <c r="L115" s="100">
        <v>15.166601</v>
      </c>
      <c r="M115" s="100">
        <v>4.7220863</v>
      </c>
      <c r="N115" s="100">
        <v>12329</v>
      </c>
      <c r="O115" s="100">
        <v>1.2295668</v>
      </c>
      <c r="P115" s="100">
        <v>2.2059283999999999</v>
      </c>
      <c r="R115" s="124">
        <v>2008</v>
      </c>
      <c r="S115" s="100">
        <v>5319</v>
      </c>
      <c r="T115" s="100">
        <v>49.816645999999999</v>
      </c>
      <c r="U115" s="100">
        <v>35.967404999999999</v>
      </c>
      <c r="V115" s="100">
        <v>35.967404999999999</v>
      </c>
      <c r="W115" s="100">
        <v>44.720573999999999</v>
      </c>
      <c r="X115" s="100">
        <v>19.685466999999999</v>
      </c>
      <c r="Y115" s="100">
        <v>15.07708</v>
      </c>
      <c r="Z115" s="100">
        <v>84.049069000000003</v>
      </c>
      <c r="AA115" s="100">
        <v>86</v>
      </c>
      <c r="AB115" s="100">
        <v>20.637076</v>
      </c>
      <c r="AC115" s="100">
        <v>7.5556124000000002</v>
      </c>
      <c r="AD115" s="100">
        <v>8667</v>
      </c>
      <c r="AE115" s="100">
        <v>0.87528130000000004</v>
      </c>
      <c r="AF115" s="100">
        <v>2.7067627000000001</v>
      </c>
      <c r="AH115" s="124">
        <v>2008</v>
      </c>
      <c r="AI115" s="100">
        <v>8792</v>
      </c>
      <c r="AJ115" s="100">
        <v>41.375677000000003</v>
      </c>
      <c r="AK115" s="100">
        <v>36.516784999999999</v>
      </c>
      <c r="AL115" s="100">
        <v>36.516784999999999</v>
      </c>
      <c r="AM115" s="100">
        <v>45.091214000000001</v>
      </c>
      <c r="AN115" s="100">
        <v>20.397387999999999</v>
      </c>
      <c r="AO115" s="100">
        <v>15.798679999999999</v>
      </c>
      <c r="AP115" s="100">
        <v>81.891820999999993</v>
      </c>
      <c r="AQ115" s="100">
        <v>84</v>
      </c>
      <c r="AR115" s="100">
        <v>18.063403000000001</v>
      </c>
      <c r="AS115" s="100">
        <v>6.1078460000000003</v>
      </c>
      <c r="AT115" s="100">
        <v>20996</v>
      </c>
      <c r="AU115" s="100">
        <v>1.0535364</v>
      </c>
      <c r="AV115" s="100">
        <v>2.3883489999999998</v>
      </c>
      <c r="AW115" s="100">
        <v>1.0055387</v>
      </c>
      <c r="AY115" s="124">
        <v>2008</v>
      </c>
    </row>
    <row r="116" spans="2:51">
      <c r="B116" s="124">
        <v>2009</v>
      </c>
      <c r="C116" s="100">
        <v>3294</v>
      </c>
      <c r="D116" s="100">
        <v>30.497748999999999</v>
      </c>
      <c r="E116" s="100">
        <v>33.055205999999998</v>
      </c>
      <c r="F116" s="100">
        <v>33.055205999999998</v>
      </c>
      <c r="G116" s="100">
        <v>40.425840999999998</v>
      </c>
      <c r="H116" s="100">
        <v>18.919197</v>
      </c>
      <c r="I116" s="100">
        <v>14.75976</v>
      </c>
      <c r="J116" s="100">
        <v>78.621014000000002</v>
      </c>
      <c r="K116" s="100">
        <v>82</v>
      </c>
      <c r="L116" s="100">
        <v>14.977493000000001</v>
      </c>
      <c r="M116" s="100">
        <v>4.5547566000000002</v>
      </c>
      <c r="N116" s="100">
        <v>11560</v>
      </c>
      <c r="O116" s="100">
        <v>1.1285442000000001</v>
      </c>
      <c r="P116" s="100">
        <v>2.0557872000000001</v>
      </c>
      <c r="R116" s="124">
        <v>2009</v>
      </c>
      <c r="S116" s="100">
        <v>4973</v>
      </c>
      <c r="T116" s="100">
        <v>45.662159000000003</v>
      </c>
      <c r="U116" s="100">
        <v>32.606107000000002</v>
      </c>
      <c r="V116" s="100">
        <v>32.606107000000002</v>
      </c>
      <c r="W116" s="100">
        <v>40.584023999999999</v>
      </c>
      <c r="X116" s="100">
        <v>17.810911000000001</v>
      </c>
      <c r="Y116" s="100">
        <v>13.693557999999999</v>
      </c>
      <c r="Z116" s="100">
        <v>84.236525</v>
      </c>
      <c r="AA116" s="100">
        <v>86</v>
      </c>
      <c r="AB116" s="100">
        <v>20.558081999999999</v>
      </c>
      <c r="AC116" s="100">
        <v>7.2662186000000002</v>
      </c>
      <c r="AD116" s="100">
        <v>8021</v>
      </c>
      <c r="AE116" s="100">
        <v>0.79384690000000002</v>
      </c>
      <c r="AF116" s="100">
        <v>2.4485996000000001</v>
      </c>
      <c r="AH116" s="124">
        <v>2009</v>
      </c>
      <c r="AI116" s="100">
        <v>8267</v>
      </c>
      <c r="AJ116" s="100">
        <v>38.111434000000003</v>
      </c>
      <c r="AK116" s="100">
        <v>33.253579000000002</v>
      </c>
      <c r="AL116" s="100">
        <v>33.253579000000002</v>
      </c>
      <c r="AM116" s="100">
        <v>41.081611000000002</v>
      </c>
      <c r="AN116" s="100">
        <v>18.550685000000001</v>
      </c>
      <c r="AO116" s="100">
        <v>14.379057</v>
      </c>
      <c r="AP116" s="100">
        <v>81.999153000000007</v>
      </c>
      <c r="AQ116" s="100">
        <v>85</v>
      </c>
      <c r="AR116" s="100">
        <v>17.900525999999999</v>
      </c>
      <c r="AS116" s="100">
        <v>5.8731173999999999</v>
      </c>
      <c r="AT116" s="100">
        <v>19581</v>
      </c>
      <c r="AU116" s="100">
        <v>0.96234140000000001</v>
      </c>
      <c r="AV116" s="100">
        <v>2.2003843000000001</v>
      </c>
      <c r="AW116" s="100">
        <v>1.0137735000000001</v>
      </c>
      <c r="AY116" s="124">
        <v>2009</v>
      </c>
    </row>
    <row r="117" spans="2:51">
      <c r="B117" s="124">
        <v>2010</v>
      </c>
      <c r="C117" s="100">
        <v>3246</v>
      </c>
      <c r="D117" s="100">
        <v>29.595642000000002</v>
      </c>
      <c r="E117" s="100">
        <v>31.324314999999999</v>
      </c>
      <c r="F117" s="100">
        <v>31.324314999999999</v>
      </c>
      <c r="G117" s="100">
        <v>38.414952999999997</v>
      </c>
      <c r="H117" s="100">
        <v>17.910982000000001</v>
      </c>
      <c r="I117" s="100">
        <v>14.004860000000001</v>
      </c>
      <c r="J117" s="100">
        <v>79.040048999999996</v>
      </c>
      <c r="K117" s="100">
        <v>82</v>
      </c>
      <c r="L117" s="100">
        <v>15.011099</v>
      </c>
      <c r="M117" s="100">
        <v>4.4172881000000004</v>
      </c>
      <c r="N117" s="100">
        <v>10724</v>
      </c>
      <c r="O117" s="100">
        <v>1.0315354000000001</v>
      </c>
      <c r="P117" s="100">
        <v>1.9153694000000001</v>
      </c>
      <c r="R117" s="124">
        <v>2010</v>
      </c>
      <c r="S117" s="100">
        <v>5052</v>
      </c>
      <c r="T117" s="100">
        <v>45.661938999999997</v>
      </c>
      <c r="U117" s="100">
        <v>32.106076000000002</v>
      </c>
      <c r="V117" s="100">
        <v>32.106076000000002</v>
      </c>
      <c r="W117" s="100">
        <v>39.918889999999998</v>
      </c>
      <c r="X117" s="100">
        <v>17.678294999999999</v>
      </c>
      <c r="Y117" s="100">
        <v>13.724598</v>
      </c>
      <c r="Z117" s="100">
        <v>83.978029000000006</v>
      </c>
      <c r="AA117" s="100">
        <v>86</v>
      </c>
      <c r="AB117" s="100">
        <v>21.158436999999999</v>
      </c>
      <c r="AC117" s="100">
        <v>7.2182772000000002</v>
      </c>
      <c r="AD117" s="100">
        <v>9098</v>
      </c>
      <c r="AE117" s="100">
        <v>0.88655360000000005</v>
      </c>
      <c r="AF117" s="100">
        <v>2.8396995999999999</v>
      </c>
      <c r="AH117" s="124">
        <v>2010</v>
      </c>
      <c r="AI117" s="100">
        <v>8298</v>
      </c>
      <c r="AJ117" s="100">
        <v>37.663826</v>
      </c>
      <c r="AK117" s="100">
        <v>32.192388999999999</v>
      </c>
      <c r="AL117" s="100">
        <v>32.192388999999999</v>
      </c>
      <c r="AM117" s="100">
        <v>39.812201999999999</v>
      </c>
      <c r="AN117" s="100">
        <v>18.007404000000001</v>
      </c>
      <c r="AO117" s="100">
        <v>14.038674</v>
      </c>
      <c r="AP117" s="100">
        <v>82.046396999999999</v>
      </c>
      <c r="AQ117" s="100">
        <v>85</v>
      </c>
      <c r="AR117" s="100">
        <v>18.236961999999998</v>
      </c>
      <c r="AS117" s="100">
        <v>5.7836666000000001</v>
      </c>
      <c r="AT117" s="100">
        <v>19822</v>
      </c>
      <c r="AU117" s="100">
        <v>0.95951450000000005</v>
      </c>
      <c r="AV117" s="100">
        <v>2.2517885999999998</v>
      </c>
      <c r="AW117" s="100">
        <v>0.97565069999999998</v>
      </c>
      <c r="AY117" s="124">
        <v>2010</v>
      </c>
    </row>
    <row r="118" spans="2:51">
      <c r="B118" s="124">
        <v>2011</v>
      </c>
      <c r="C118" s="100">
        <v>3453</v>
      </c>
      <c r="D118" s="100">
        <v>31.057091</v>
      </c>
      <c r="E118" s="100">
        <v>32.242716000000001</v>
      </c>
      <c r="F118" s="100">
        <v>32.242716000000001</v>
      </c>
      <c r="G118" s="100">
        <v>39.551538000000001</v>
      </c>
      <c r="H118" s="100">
        <v>18.307511000000002</v>
      </c>
      <c r="I118" s="100">
        <v>14.250477999999999</v>
      </c>
      <c r="J118" s="100">
        <v>79.439617999999996</v>
      </c>
      <c r="K118" s="100">
        <v>82</v>
      </c>
      <c r="L118" s="100">
        <v>15.782257</v>
      </c>
      <c r="M118" s="100">
        <v>4.5838311000000003</v>
      </c>
      <c r="N118" s="100">
        <v>10796</v>
      </c>
      <c r="O118" s="100">
        <v>1.0252435</v>
      </c>
      <c r="P118" s="100">
        <v>1.9856612</v>
      </c>
      <c r="R118" s="124">
        <v>2011</v>
      </c>
      <c r="S118" s="100">
        <v>5364</v>
      </c>
      <c r="T118" s="100">
        <v>47.799861</v>
      </c>
      <c r="U118" s="100">
        <v>32.952604999999998</v>
      </c>
      <c r="V118" s="100">
        <v>32.952604999999998</v>
      </c>
      <c r="W118" s="100">
        <v>41.054803</v>
      </c>
      <c r="X118" s="100">
        <v>17.944839999999999</v>
      </c>
      <c r="Y118" s="100">
        <v>13.809981000000001</v>
      </c>
      <c r="Z118" s="100">
        <v>84.424869999999999</v>
      </c>
      <c r="AA118" s="100">
        <v>87</v>
      </c>
      <c r="AB118" s="100">
        <v>22.577658</v>
      </c>
      <c r="AC118" s="100">
        <v>7.4914109</v>
      </c>
      <c r="AD118" s="100">
        <v>8586</v>
      </c>
      <c r="AE118" s="100">
        <v>0.82527039999999996</v>
      </c>
      <c r="AF118" s="100">
        <v>2.6258968999999999</v>
      </c>
      <c r="AH118" s="124">
        <v>2011</v>
      </c>
      <c r="AI118" s="100">
        <v>8817</v>
      </c>
      <c r="AJ118" s="100">
        <v>39.467281</v>
      </c>
      <c r="AK118" s="100">
        <v>33.089860999999999</v>
      </c>
      <c r="AL118" s="100">
        <v>33.089860999999999</v>
      </c>
      <c r="AM118" s="100">
        <v>40.968735000000002</v>
      </c>
      <c r="AN118" s="100">
        <v>18.346634999999999</v>
      </c>
      <c r="AO118" s="100">
        <v>14.207584000000001</v>
      </c>
      <c r="AP118" s="100">
        <v>82.472496000000007</v>
      </c>
      <c r="AQ118" s="100">
        <v>85</v>
      </c>
      <c r="AR118" s="100">
        <v>19.319849999999999</v>
      </c>
      <c r="AS118" s="100">
        <v>6.0007349999999997</v>
      </c>
      <c r="AT118" s="100">
        <v>19382</v>
      </c>
      <c r="AU118" s="100">
        <v>0.92586029999999997</v>
      </c>
      <c r="AV118" s="100">
        <v>2.2260966</v>
      </c>
      <c r="AW118" s="100">
        <v>0.97845729999999997</v>
      </c>
      <c r="AY118" s="124">
        <v>2011</v>
      </c>
    </row>
    <row r="119" spans="2:51">
      <c r="B119" s="124">
        <v>2012</v>
      </c>
      <c r="C119" s="100">
        <v>3296</v>
      </c>
      <c r="D119" s="100">
        <v>29.135079999999999</v>
      </c>
      <c r="E119" s="100">
        <v>29.587613999999999</v>
      </c>
      <c r="F119" s="100">
        <v>29.587613999999999</v>
      </c>
      <c r="G119" s="100">
        <v>36.361848000000002</v>
      </c>
      <c r="H119" s="100">
        <v>16.792742000000001</v>
      </c>
      <c r="I119" s="100">
        <v>13.050185000000001</v>
      </c>
      <c r="J119" s="100">
        <v>79.593446999999998</v>
      </c>
      <c r="K119" s="100">
        <v>82</v>
      </c>
      <c r="L119" s="100">
        <v>15.684782</v>
      </c>
      <c r="M119" s="100">
        <v>4.4067705999999998</v>
      </c>
      <c r="N119" s="100">
        <v>10181</v>
      </c>
      <c r="O119" s="100">
        <v>0.95096380000000003</v>
      </c>
      <c r="P119" s="100">
        <v>1.925146</v>
      </c>
      <c r="R119" s="124">
        <v>2012</v>
      </c>
      <c r="S119" s="100">
        <v>5045</v>
      </c>
      <c r="T119" s="100">
        <v>44.194564</v>
      </c>
      <c r="U119" s="100">
        <v>30.448391999999998</v>
      </c>
      <c r="V119" s="100">
        <v>30.448391999999998</v>
      </c>
      <c r="W119" s="100">
        <v>37.804519999999997</v>
      </c>
      <c r="X119" s="100">
        <v>16.732724000000001</v>
      </c>
      <c r="Y119" s="100">
        <v>12.881633000000001</v>
      </c>
      <c r="Z119" s="100">
        <v>84.064817000000005</v>
      </c>
      <c r="AA119" s="100">
        <v>86</v>
      </c>
      <c r="AB119" s="100">
        <v>21.911918</v>
      </c>
      <c r="AC119" s="100">
        <v>6.9774839999999996</v>
      </c>
      <c r="AD119" s="100">
        <v>9099</v>
      </c>
      <c r="AE119" s="100">
        <v>0.85975000000000001</v>
      </c>
      <c r="AF119" s="100">
        <v>2.8477269000000001</v>
      </c>
      <c r="AH119" s="124">
        <v>2012</v>
      </c>
      <c r="AI119" s="100">
        <v>8341</v>
      </c>
      <c r="AJ119" s="100">
        <v>36.698815000000003</v>
      </c>
      <c r="AK119" s="100">
        <v>30.399211000000001</v>
      </c>
      <c r="AL119" s="100">
        <v>30.399211000000001</v>
      </c>
      <c r="AM119" s="100">
        <v>37.595539000000002</v>
      </c>
      <c r="AN119" s="100">
        <v>16.933129000000001</v>
      </c>
      <c r="AO119" s="100">
        <v>13.103937</v>
      </c>
      <c r="AP119" s="100">
        <v>82.297926000000004</v>
      </c>
      <c r="AQ119" s="100">
        <v>85</v>
      </c>
      <c r="AR119" s="100">
        <v>18.940460999999999</v>
      </c>
      <c r="AS119" s="100">
        <v>5.6703694000000002</v>
      </c>
      <c r="AT119" s="100">
        <v>19280</v>
      </c>
      <c r="AU119" s="100">
        <v>0.90561970000000003</v>
      </c>
      <c r="AV119" s="100">
        <v>2.2726174000000001</v>
      </c>
      <c r="AW119" s="100">
        <v>0.97172990000000004</v>
      </c>
      <c r="AY119" s="124">
        <v>2012</v>
      </c>
    </row>
    <row r="120" spans="2:51">
      <c r="B120" s="124">
        <v>2013</v>
      </c>
      <c r="C120" s="100">
        <v>3158</v>
      </c>
      <c r="D120" s="100">
        <v>27.447534999999998</v>
      </c>
      <c r="E120" s="100">
        <v>27.304317000000001</v>
      </c>
      <c r="F120" s="100">
        <v>27.304317000000001</v>
      </c>
      <c r="G120" s="100">
        <v>33.593561000000001</v>
      </c>
      <c r="H120" s="100">
        <v>15.456669</v>
      </c>
      <c r="I120" s="100">
        <v>12.069006999999999</v>
      </c>
      <c r="J120" s="100">
        <v>79.983523000000005</v>
      </c>
      <c r="K120" s="100">
        <v>83</v>
      </c>
      <c r="L120" s="100">
        <v>14.957609</v>
      </c>
      <c r="M120" s="100">
        <v>4.1672165000000003</v>
      </c>
      <c r="N120" s="100">
        <v>9348</v>
      </c>
      <c r="O120" s="100">
        <v>0.85932450000000005</v>
      </c>
      <c r="P120" s="100">
        <v>1.7459745</v>
      </c>
      <c r="R120" s="124">
        <v>2013</v>
      </c>
      <c r="S120" s="100">
        <v>4945</v>
      </c>
      <c r="T120" s="100">
        <v>42.586114999999999</v>
      </c>
      <c r="U120" s="100">
        <v>28.925214</v>
      </c>
      <c r="V120" s="100">
        <v>28.925214</v>
      </c>
      <c r="W120" s="100">
        <v>36.025728000000001</v>
      </c>
      <c r="X120" s="100">
        <v>15.78636</v>
      </c>
      <c r="Y120" s="100">
        <v>12.150897000000001</v>
      </c>
      <c r="Z120" s="100">
        <v>84.517492000000004</v>
      </c>
      <c r="AA120" s="100">
        <v>87</v>
      </c>
      <c r="AB120" s="100">
        <v>21.983640000000001</v>
      </c>
      <c r="AC120" s="100">
        <v>6.8779903999999998</v>
      </c>
      <c r="AD120" s="100">
        <v>8034</v>
      </c>
      <c r="AE120" s="100">
        <v>0.74636369999999996</v>
      </c>
      <c r="AF120" s="100">
        <v>2.4673083</v>
      </c>
      <c r="AH120" s="124">
        <v>2013</v>
      </c>
      <c r="AI120" s="100">
        <v>8103</v>
      </c>
      <c r="AJ120" s="100">
        <v>35.051591000000002</v>
      </c>
      <c r="AK120" s="100">
        <v>28.535836</v>
      </c>
      <c r="AL120" s="100">
        <v>28.535836</v>
      </c>
      <c r="AM120" s="100">
        <v>35.372275000000002</v>
      </c>
      <c r="AN120" s="100">
        <v>15.813746999999999</v>
      </c>
      <c r="AO120" s="100">
        <v>12.259741999999999</v>
      </c>
      <c r="AP120" s="100">
        <v>82.751142000000002</v>
      </c>
      <c r="AQ120" s="100">
        <v>85</v>
      </c>
      <c r="AR120" s="100">
        <v>18.581879000000001</v>
      </c>
      <c r="AS120" s="100">
        <v>5.4869377999999998</v>
      </c>
      <c r="AT120" s="100">
        <v>17382</v>
      </c>
      <c r="AU120" s="100">
        <v>0.80314189999999996</v>
      </c>
      <c r="AV120" s="100">
        <v>2.0187661000000001</v>
      </c>
      <c r="AW120" s="100">
        <v>0.94396250000000004</v>
      </c>
      <c r="AY120" s="124">
        <v>2013</v>
      </c>
    </row>
    <row r="121" spans="2:51">
      <c r="B121" s="124">
        <v>2014</v>
      </c>
      <c r="C121" s="100">
        <v>3303</v>
      </c>
      <c r="D121" s="100">
        <v>28.307082000000001</v>
      </c>
      <c r="E121" s="100">
        <v>27.590803000000001</v>
      </c>
      <c r="F121" s="100">
        <v>27.590803000000001</v>
      </c>
      <c r="G121" s="100">
        <v>33.884366999999997</v>
      </c>
      <c r="H121" s="100">
        <v>15.678666</v>
      </c>
      <c r="I121" s="100">
        <v>12.185727999999999</v>
      </c>
      <c r="J121" s="100">
        <v>79.848577000000006</v>
      </c>
      <c r="K121" s="100">
        <v>83</v>
      </c>
      <c r="L121" s="100">
        <v>15.26834</v>
      </c>
      <c r="M121" s="100">
        <v>4.2161831000000003</v>
      </c>
      <c r="N121" s="100">
        <v>9830</v>
      </c>
      <c r="O121" s="100">
        <v>0.89213330000000002</v>
      </c>
      <c r="P121" s="100">
        <v>1.7963262</v>
      </c>
      <c r="R121" s="124">
        <v>2014</v>
      </c>
      <c r="S121" s="100">
        <v>4983</v>
      </c>
      <c r="T121" s="100">
        <v>42.256616999999999</v>
      </c>
      <c r="U121" s="100">
        <v>28.383278000000001</v>
      </c>
      <c r="V121" s="100">
        <v>28.383278000000001</v>
      </c>
      <c r="W121" s="100">
        <v>35.352609000000001</v>
      </c>
      <c r="X121" s="100">
        <v>15.545747</v>
      </c>
      <c r="Y121" s="100">
        <v>12.024232</v>
      </c>
      <c r="Z121" s="100">
        <v>84.627533999999997</v>
      </c>
      <c r="AA121" s="100">
        <v>87</v>
      </c>
      <c r="AB121" s="100">
        <v>21.276686999999999</v>
      </c>
      <c r="AC121" s="100">
        <v>6.6228949999999998</v>
      </c>
      <c r="AD121" s="100">
        <v>8399</v>
      </c>
      <c r="AE121" s="100">
        <v>0.76869419999999999</v>
      </c>
      <c r="AF121" s="100">
        <v>2.5206401999999999</v>
      </c>
      <c r="AH121" s="124">
        <v>2014</v>
      </c>
      <c r="AI121" s="100">
        <v>8286</v>
      </c>
      <c r="AJ121" s="100">
        <v>35.318648000000003</v>
      </c>
      <c r="AK121" s="100">
        <v>28.366589000000001</v>
      </c>
      <c r="AL121" s="100">
        <v>28.366589000000001</v>
      </c>
      <c r="AM121" s="100">
        <v>35.131267999999999</v>
      </c>
      <c r="AN121" s="100">
        <v>15.780238000000001</v>
      </c>
      <c r="AO121" s="100">
        <v>12.242326</v>
      </c>
      <c r="AP121" s="100">
        <v>82.722873000000007</v>
      </c>
      <c r="AQ121" s="100">
        <v>85</v>
      </c>
      <c r="AR121" s="100">
        <v>18.391672</v>
      </c>
      <c r="AS121" s="100">
        <v>5.3952337999999997</v>
      </c>
      <c r="AT121" s="100">
        <v>18229</v>
      </c>
      <c r="AU121" s="100">
        <v>0.83067310000000005</v>
      </c>
      <c r="AV121" s="100">
        <v>2.0704490999999998</v>
      </c>
      <c r="AW121" s="100">
        <v>0.97207949999999999</v>
      </c>
      <c r="AY121" s="124">
        <v>2014</v>
      </c>
    </row>
    <row r="122" spans="2:51">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R122" s="124">
        <v>2015</v>
      </c>
      <c r="S122" s="100" t="s">
        <v>24</v>
      </c>
      <c r="T122" s="100" t="s">
        <v>24</v>
      </c>
      <c r="U122" s="100" t="s">
        <v>24</v>
      </c>
      <c r="V122" s="100" t="s">
        <v>24</v>
      </c>
      <c r="W122" s="100" t="s">
        <v>24</v>
      </c>
      <c r="X122" s="100" t="s">
        <v>24</v>
      </c>
      <c r="Y122" s="100" t="s">
        <v>24</v>
      </c>
      <c r="Z122" s="100" t="s">
        <v>24</v>
      </c>
      <c r="AA122" s="100" t="s">
        <v>24</v>
      </c>
      <c r="AB122" s="100" t="s">
        <v>24</v>
      </c>
      <c r="AC122" s="100" t="s">
        <v>24</v>
      </c>
      <c r="AD122" s="100" t="s">
        <v>24</v>
      </c>
      <c r="AE122" s="100" t="s">
        <v>24</v>
      </c>
      <c r="AF122" s="100" t="s">
        <v>24</v>
      </c>
      <c r="AH122" s="124">
        <v>2015</v>
      </c>
      <c r="AI122" s="100" t="s">
        <v>24</v>
      </c>
      <c r="AJ122" s="100" t="s">
        <v>24</v>
      </c>
      <c r="AK122" s="100" t="s">
        <v>24</v>
      </c>
      <c r="AL122" s="100" t="s">
        <v>24</v>
      </c>
      <c r="AM122" s="100" t="s">
        <v>24</v>
      </c>
      <c r="AN122" s="100" t="s">
        <v>24</v>
      </c>
      <c r="AO122" s="100" t="s">
        <v>24</v>
      </c>
      <c r="AP122" s="100" t="s">
        <v>24</v>
      </c>
      <c r="AQ122" s="100" t="s">
        <v>24</v>
      </c>
      <c r="AR122" s="100" t="s">
        <v>24</v>
      </c>
      <c r="AS122" s="100" t="s">
        <v>24</v>
      </c>
      <c r="AT122" s="100" t="s">
        <v>24</v>
      </c>
      <c r="AU122" s="100" t="s">
        <v>24</v>
      </c>
      <c r="AV122" s="100" t="s">
        <v>24</v>
      </c>
      <c r="AW122" s="100" t="s">
        <v>24</v>
      </c>
      <c r="AY122" s="124">
        <v>2015</v>
      </c>
    </row>
    <row r="123" spans="2:51">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R123" s="124">
        <v>2016</v>
      </c>
      <c r="S123" s="100" t="s">
        <v>24</v>
      </c>
      <c r="T123" s="100" t="s">
        <v>24</v>
      </c>
      <c r="U123" s="100" t="s">
        <v>24</v>
      </c>
      <c r="V123" s="100" t="s">
        <v>24</v>
      </c>
      <c r="W123" s="100" t="s">
        <v>24</v>
      </c>
      <c r="X123" s="100" t="s">
        <v>24</v>
      </c>
      <c r="Y123" s="100" t="s">
        <v>24</v>
      </c>
      <c r="Z123" s="100" t="s">
        <v>24</v>
      </c>
      <c r="AA123" s="100" t="s">
        <v>24</v>
      </c>
      <c r="AB123" s="100" t="s">
        <v>24</v>
      </c>
      <c r="AC123" s="100" t="s">
        <v>24</v>
      </c>
      <c r="AD123" s="100" t="s">
        <v>24</v>
      </c>
      <c r="AE123" s="100" t="s">
        <v>24</v>
      </c>
      <c r="AF123" s="100" t="s">
        <v>24</v>
      </c>
      <c r="AH123" s="124">
        <v>2016</v>
      </c>
      <c r="AI123" s="100" t="s">
        <v>24</v>
      </c>
      <c r="AJ123" s="100" t="s">
        <v>24</v>
      </c>
      <c r="AK123" s="100" t="s">
        <v>24</v>
      </c>
      <c r="AL123" s="100" t="s">
        <v>24</v>
      </c>
      <c r="AM123" s="100" t="s">
        <v>24</v>
      </c>
      <c r="AN123" s="100" t="s">
        <v>24</v>
      </c>
      <c r="AO123" s="100" t="s">
        <v>24</v>
      </c>
      <c r="AP123" s="100" t="s">
        <v>24</v>
      </c>
      <c r="AQ123" s="100" t="s">
        <v>24</v>
      </c>
      <c r="AR123" s="100" t="s">
        <v>24</v>
      </c>
      <c r="AS123" s="100" t="s">
        <v>24</v>
      </c>
      <c r="AT123" s="100" t="s">
        <v>24</v>
      </c>
      <c r="AU123" s="100" t="s">
        <v>24</v>
      </c>
      <c r="AV123" s="100" t="s">
        <v>24</v>
      </c>
      <c r="AW123" s="100" t="s">
        <v>24</v>
      </c>
      <c r="AY123" s="124">
        <v>2016</v>
      </c>
    </row>
    <row r="124" spans="2:51">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R124" s="124">
        <v>2017</v>
      </c>
      <c r="S124" s="100" t="s">
        <v>24</v>
      </c>
      <c r="T124" s="100" t="s">
        <v>24</v>
      </c>
      <c r="U124" s="100" t="s">
        <v>24</v>
      </c>
      <c r="V124" s="100" t="s">
        <v>24</v>
      </c>
      <c r="W124" s="100" t="s">
        <v>24</v>
      </c>
      <c r="X124" s="100" t="s">
        <v>24</v>
      </c>
      <c r="Y124" s="100" t="s">
        <v>24</v>
      </c>
      <c r="Z124" s="100" t="s">
        <v>24</v>
      </c>
      <c r="AA124" s="100" t="s">
        <v>24</v>
      </c>
      <c r="AB124" s="100" t="s">
        <v>24</v>
      </c>
      <c r="AC124" s="100" t="s">
        <v>24</v>
      </c>
      <c r="AD124" s="100" t="s">
        <v>24</v>
      </c>
      <c r="AE124" s="100" t="s">
        <v>24</v>
      </c>
      <c r="AF124" s="100" t="s">
        <v>24</v>
      </c>
      <c r="AH124" s="124">
        <v>2017</v>
      </c>
      <c r="AI124" s="100" t="s">
        <v>24</v>
      </c>
      <c r="AJ124" s="100" t="s">
        <v>24</v>
      </c>
      <c r="AK124" s="100" t="s">
        <v>24</v>
      </c>
      <c r="AL124" s="100" t="s">
        <v>24</v>
      </c>
      <c r="AM124" s="100" t="s">
        <v>24</v>
      </c>
      <c r="AN124" s="100" t="s">
        <v>24</v>
      </c>
      <c r="AO124" s="100" t="s">
        <v>24</v>
      </c>
      <c r="AP124" s="100" t="s">
        <v>24</v>
      </c>
      <c r="AQ124" s="100" t="s">
        <v>24</v>
      </c>
      <c r="AR124" s="100" t="s">
        <v>24</v>
      </c>
      <c r="AS124" s="100" t="s">
        <v>24</v>
      </c>
      <c r="AT124" s="100" t="s">
        <v>24</v>
      </c>
      <c r="AU124" s="100" t="s">
        <v>24</v>
      </c>
      <c r="AV124" s="100" t="s">
        <v>24</v>
      </c>
      <c r="AW124" s="100" t="s">
        <v>24</v>
      </c>
      <c r="AY124" s="124">
        <v>2017</v>
      </c>
    </row>
    <row r="125" spans="2:51">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R125" s="124">
        <v>2018</v>
      </c>
      <c r="S125" s="100" t="s">
        <v>24</v>
      </c>
      <c r="T125" s="100" t="s">
        <v>24</v>
      </c>
      <c r="U125" s="100" t="s">
        <v>24</v>
      </c>
      <c r="V125" s="100" t="s">
        <v>24</v>
      </c>
      <c r="W125" s="100" t="s">
        <v>24</v>
      </c>
      <c r="X125" s="100" t="s">
        <v>24</v>
      </c>
      <c r="Y125" s="100" t="s">
        <v>24</v>
      </c>
      <c r="Z125" s="100" t="s">
        <v>24</v>
      </c>
      <c r="AA125" s="100" t="s">
        <v>24</v>
      </c>
      <c r="AB125" s="100" t="s">
        <v>24</v>
      </c>
      <c r="AC125" s="100" t="s">
        <v>24</v>
      </c>
      <c r="AD125" s="100" t="s">
        <v>24</v>
      </c>
      <c r="AE125" s="100" t="s">
        <v>24</v>
      </c>
      <c r="AF125" s="100" t="s">
        <v>24</v>
      </c>
      <c r="AH125" s="124">
        <v>2018</v>
      </c>
      <c r="AI125" s="100" t="s">
        <v>24</v>
      </c>
      <c r="AJ125" s="100" t="s">
        <v>24</v>
      </c>
      <c r="AK125" s="100" t="s">
        <v>24</v>
      </c>
      <c r="AL125" s="100" t="s">
        <v>24</v>
      </c>
      <c r="AM125" s="100" t="s">
        <v>24</v>
      </c>
      <c r="AN125" s="100" t="s">
        <v>24</v>
      </c>
      <c r="AO125" s="100" t="s">
        <v>24</v>
      </c>
      <c r="AP125" s="100" t="s">
        <v>24</v>
      </c>
      <c r="AQ125" s="100" t="s">
        <v>24</v>
      </c>
      <c r="AR125" s="100" t="s">
        <v>24</v>
      </c>
      <c r="AS125" s="100" t="s">
        <v>24</v>
      </c>
      <c r="AT125" s="100" t="s">
        <v>24</v>
      </c>
      <c r="AU125" s="100" t="s">
        <v>24</v>
      </c>
      <c r="AV125" s="100" t="s">
        <v>24</v>
      </c>
      <c r="AW125" s="100" t="s">
        <v>24</v>
      </c>
      <c r="AY125" s="124">
        <v>2018</v>
      </c>
    </row>
    <row r="126" spans="2:51">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R126" s="124">
        <v>2019</v>
      </c>
      <c r="S126" s="100" t="s">
        <v>24</v>
      </c>
      <c r="T126" s="100" t="s">
        <v>24</v>
      </c>
      <c r="U126" s="100" t="s">
        <v>24</v>
      </c>
      <c r="V126" s="100" t="s">
        <v>24</v>
      </c>
      <c r="W126" s="100" t="s">
        <v>24</v>
      </c>
      <c r="X126" s="100" t="s">
        <v>24</v>
      </c>
      <c r="Y126" s="100" t="s">
        <v>24</v>
      </c>
      <c r="Z126" s="100" t="s">
        <v>24</v>
      </c>
      <c r="AA126" s="100" t="s">
        <v>24</v>
      </c>
      <c r="AB126" s="100" t="s">
        <v>24</v>
      </c>
      <c r="AC126" s="100" t="s">
        <v>24</v>
      </c>
      <c r="AD126" s="100" t="s">
        <v>24</v>
      </c>
      <c r="AE126" s="100" t="s">
        <v>24</v>
      </c>
      <c r="AF126" s="100" t="s">
        <v>24</v>
      </c>
      <c r="AH126" s="124">
        <v>2019</v>
      </c>
      <c r="AI126" s="100" t="s">
        <v>24</v>
      </c>
      <c r="AJ126" s="100" t="s">
        <v>24</v>
      </c>
      <c r="AK126" s="100" t="s">
        <v>24</v>
      </c>
      <c r="AL126" s="100" t="s">
        <v>24</v>
      </c>
      <c r="AM126" s="100" t="s">
        <v>24</v>
      </c>
      <c r="AN126" s="100" t="s">
        <v>24</v>
      </c>
      <c r="AO126" s="100" t="s">
        <v>24</v>
      </c>
      <c r="AP126" s="100" t="s">
        <v>24</v>
      </c>
      <c r="AQ126" s="100" t="s">
        <v>24</v>
      </c>
      <c r="AR126" s="100" t="s">
        <v>24</v>
      </c>
      <c r="AS126" s="100" t="s">
        <v>24</v>
      </c>
      <c r="AT126" s="100" t="s">
        <v>24</v>
      </c>
      <c r="AU126" s="100" t="s">
        <v>24</v>
      </c>
      <c r="AV126" s="100" t="s">
        <v>24</v>
      </c>
      <c r="AW126" s="100" t="s">
        <v>24</v>
      </c>
      <c r="AY126" s="124">
        <v>2019</v>
      </c>
    </row>
    <row r="127" spans="2:51">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R127" s="124">
        <v>2020</v>
      </c>
      <c r="S127" s="100" t="s">
        <v>24</v>
      </c>
      <c r="T127" s="100" t="s">
        <v>24</v>
      </c>
      <c r="U127" s="100" t="s">
        <v>24</v>
      </c>
      <c r="V127" s="100" t="s">
        <v>24</v>
      </c>
      <c r="W127" s="100" t="s">
        <v>24</v>
      </c>
      <c r="X127" s="100" t="s">
        <v>24</v>
      </c>
      <c r="Y127" s="100" t="s">
        <v>24</v>
      </c>
      <c r="Z127" s="100" t="s">
        <v>24</v>
      </c>
      <c r="AA127" s="100" t="s">
        <v>24</v>
      </c>
      <c r="AB127" s="100" t="s">
        <v>24</v>
      </c>
      <c r="AC127" s="100" t="s">
        <v>24</v>
      </c>
      <c r="AD127" s="100" t="s">
        <v>24</v>
      </c>
      <c r="AE127" s="100" t="s">
        <v>24</v>
      </c>
      <c r="AF127" s="100" t="s">
        <v>24</v>
      </c>
      <c r="AH127" s="124">
        <v>2020</v>
      </c>
      <c r="AI127" s="100" t="s">
        <v>24</v>
      </c>
      <c r="AJ127" s="100" t="s">
        <v>24</v>
      </c>
      <c r="AK127" s="100" t="s">
        <v>24</v>
      </c>
      <c r="AL127" s="100" t="s">
        <v>24</v>
      </c>
      <c r="AM127" s="100" t="s">
        <v>24</v>
      </c>
      <c r="AN127" s="100" t="s">
        <v>24</v>
      </c>
      <c r="AO127" s="100" t="s">
        <v>24</v>
      </c>
      <c r="AP127" s="100" t="s">
        <v>24</v>
      </c>
      <c r="AQ127" s="100" t="s">
        <v>24</v>
      </c>
      <c r="AR127" s="100" t="s">
        <v>24</v>
      </c>
      <c r="AS127" s="100" t="s">
        <v>24</v>
      </c>
      <c r="AT127" s="100" t="s">
        <v>24</v>
      </c>
      <c r="AU127" s="100" t="s">
        <v>24</v>
      </c>
      <c r="AV127" s="100" t="s">
        <v>24</v>
      </c>
      <c r="AW127" s="100" t="s">
        <v>24</v>
      </c>
      <c r="AY127" s="124">
        <v>2020</v>
      </c>
    </row>
    <row r="128" spans="2:51">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R128" s="124">
        <v>2021</v>
      </c>
      <c r="S128" s="100" t="s">
        <v>24</v>
      </c>
      <c r="T128" s="100" t="s">
        <v>24</v>
      </c>
      <c r="U128" s="100" t="s">
        <v>24</v>
      </c>
      <c r="V128" s="100" t="s">
        <v>24</v>
      </c>
      <c r="W128" s="100" t="s">
        <v>24</v>
      </c>
      <c r="X128" s="100" t="s">
        <v>24</v>
      </c>
      <c r="Y128" s="100" t="s">
        <v>24</v>
      </c>
      <c r="Z128" s="100" t="s">
        <v>24</v>
      </c>
      <c r="AA128" s="100" t="s">
        <v>24</v>
      </c>
      <c r="AB128" s="100" t="s">
        <v>24</v>
      </c>
      <c r="AC128" s="100" t="s">
        <v>24</v>
      </c>
      <c r="AD128" s="100" t="s">
        <v>24</v>
      </c>
      <c r="AE128" s="100" t="s">
        <v>24</v>
      </c>
      <c r="AF128" s="100" t="s">
        <v>24</v>
      </c>
      <c r="AH128" s="124">
        <v>2021</v>
      </c>
      <c r="AI128" s="100" t="s">
        <v>24</v>
      </c>
      <c r="AJ128" s="100" t="s">
        <v>24</v>
      </c>
      <c r="AK128" s="100" t="s">
        <v>24</v>
      </c>
      <c r="AL128" s="100" t="s">
        <v>24</v>
      </c>
      <c r="AM128" s="100" t="s">
        <v>24</v>
      </c>
      <c r="AN128" s="100" t="s">
        <v>24</v>
      </c>
      <c r="AO128" s="100" t="s">
        <v>24</v>
      </c>
      <c r="AP128" s="100" t="s">
        <v>24</v>
      </c>
      <c r="AQ128" s="100" t="s">
        <v>24</v>
      </c>
      <c r="AR128" s="100" t="s">
        <v>24</v>
      </c>
      <c r="AS128" s="100" t="s">
        <v>24</v>
      </c>
      <c r="AT128" s="100" t="s">
        <v>24</v>
      </c>
      <c r="AU128" s="100" t="s">
        <v>24</v>
      </c>
      <c r="AV128" s="100" t="s">
        <v>24</v>
      </c>
      <c r="AW128" s="100" t="s">
        <v>24</v>
      </c>
      <c r="AY128" s="124">
        <v>2021</v>
      </c>
    </row>
    <row r="129" spans="2:51">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R129" s="124">
        <v>2022</v>
      </c>
      <c r="S129" s="100" t="s">
        <v>24</v>
      </c>
      <c r="T129" s="100" t="s">
        <v>24</v>
      </c>
      <c r="U129" s="100" t="s">
        <v>24</v>
      </c>
      <c r="V129" s="100" t="s">
        <v>24</v>
      </c>
      <c r="W129" s="100" t="s">
        <v>24</v>
      </c>
      <c r="X129" s="100" t="s">
        <v>24</v>
      </c>
      <c r="Y129" s="100" t="s">
        <v>24</v>
      </c>
      <c r="Z129" s="100" t="s">
        <v>24</v>
      </c>
      <c r="AA129" s="100" t="s">
        <v>24</v>
      </c>
      <c r="AB129" s="100" t="s">
        <v>24</v>
      </c>
      <c r="AC129" s="100" t="s">
        <v>24</v>
      </c>
      <c r="AD129" s="100" t="s">
        <v>24</v>
      </c>
      <c r="AE129" s="100" t="s">
        <v>24</v>
      </c>
      <c r="AF129" s="100" t="s">
        <v>24</v>
      </c>
      <c r="AH129" s="124">
        <v>2022</v>
      </c>
      <c r="AI129" s="100" t="s">
        <v>24</v>
      </c>
      <c r="AJ129" s="100" t="s">
        <v>24</v>
      </c>
      <c r="AK129" s="100" t="s">
        <v>24</v>
      </c>
      <c r="AL129" s="100" t="s">
        <v>24</v>
      </c>
      <c r="AM129" s="100" t="s">
        <v>24</v>
      </c>
      <c r="AN129" s="100" t="s">
        <v>24</v>
      </c>
      <c r="AO129" s="100" t="s">
        <v>24</v>
      </c>
      <c r="AP129" s="100" t="s">
        <v>24</v>
      </c>
      <c r="AQ129" s="100" t="s">
        <v>24</v>
      </c>
      <c r="AR129" s="100" t="s">
        <v>24</v>
      </c>
      <c r="AS129" s="100" t="s">
        <v>24</v>
      </c>
      <c r="AT129" s="100" t="s">
        <v>24</v>
      </c>
      <c r="AU129" s="100" t="s">
        <v>24</v>
      </c>
      <c r="AV129" s="100" t="s">
        <v>24</v>
      </c>
      <c r="AW129" s="100" t="s">
        <v>24</v>
      </c>
      <c r="AY129" s="124">
        <v>2022</v>
      </c>
    </row>
    <row r="130" spans="2:51">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R130" s="124">
        <v>2023</v>
      </c>
      <c r="S130" s="100" t="s">
        <v>24</v>
      </c>
      <c r="T130" s="100" t="s">
        <v>24</v>
      </c>
      <c r="U130" s="100" t="s">
        <v>24</v>
      </c>
      <c r="V130" s="100" t="s">
        <v>24</v>
      </c>
      <c r="W130" s="100" t="s">
        <v>24</v>
      </c>
      <c r="X130" s="100" t="s">
        <v>24</v>
      </c>
      <c r="Y130" s="100" t="s">
        <v>24</v>
      </c>
      <c r="Z130" s="100" t="s">
        <v>24</v>
      </c>
      <c r="AA130" s="100" t="s">
        <v>24</v>
      </c>
      <c r="AB130" s="100" t="s">
        <v>24</v>
      </c>
      <c r="AC130" s="100" t="s">
        <v>24</v>
      </c>
      <c r="AD130" s="100" t="s">
        <v>24</v>
      </c>
      <c r="AE130" s="100" t="s">
        <v>24</v>
      </c>
      <c r="AF130" s="100" t="s">
        <v>24</v>
      </c>
      <c r="AH130" s="124">
        <v>2023</v>
      </c>
      <c r="AI130" s="100" t="s">
        <v>24</v>
      </c>
      <c r="AJ130" s="100" t="s">
        <v>24</v>
      </c>
      <c r="AK130" s="100" t="s">
        <v>24</v>
      </c>
      <c r="AL130" s="100" t="s">
        <v>24</v>
      </c>
      <c r="AM130" s="100" t="s">
        <v>24</v>
      </c>
      <c r="AN130" s="100" t="s">
        <v>24</v>
      </c>
      <c r="AO130" s="100" t="s">
        <v>24</v>
      </c>
      <c r="AP130" s="100" t="s">
        <v>24</v>
      </c>
      <c r="AQ130" s="100" t="s">
        <v>24</v>
      </c>
      <c r="AR130" s="100" t="s">
        <v>24</v>
      </c>
      <c r="AS130" s="100" t="s">
        <v>24</v>
      </c>
      <c r="AT130" s="100" t="s">
        <v>24</v>
      </c>
      <c r="AU130" s="100" t="s">
        <v>24</v>
      </c>
      <c r="AV130" s="100" t="s">
        <v>24</v>
      </c>
      <c r="AW130" s="100" t="s">
        <v>24</v>
      </c>
      <c r="AY130" s="124">
        <v>2023</v>
      </c>
    </row>
    <row r="131" spans="2:51">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R131" s="124">
        <v>2024</v>
      </c>
      <c r="S131" s="100" t="s">
        <v>24</v>
      </c>
      <c r="T131" s="100" t="s">
        <v>24</v>
      </c>
      <c r="U131" s="100" t="s">
        <v>24</v>
      </c>
      <c r="V131" s="100" t="s">
        <v>24</v>
      </c>
      <c r="W131" s="100" t="s">
        <v>24</v>
      </c>
      <c r="X131" s="100" t="s">
        <v>24</v>
      </c>
      <c r="Y131" s="100" t="s">
        <v>24</v>
      </c>
      <c r="Z131" s="100" t="s">
        <v>24</v>
      </c>
      <c r="AA131" s="100" t="s">
        <v>24</v>
      </c>
      <c r="AB131" s="100" t="s">
        <v>24</v>
      </c>
      <c r="AC131" s="100" t="s">
        <v>24</v>
      </c>
      <c r="AD131" s="100" t="s">
        <v>24</v>
      </c>
      <c r="AE131" s="100" t="s">
        <v>24</v>
      </c>
      <c r="AF131" s="100" t="s">
        <v>24</v>
      </c>
      <c r="AH131" s="124">
        <v>2024</v>
      </c>
      <c r="AI131" s="100" t="s">
        <v>24</v>
      </c>
      <c r="AJ131" s="100" t="s">
        <v>24</v>
      </c>
      <c r="AK131" s="100" t="s">
        <v>24</v>
      </c>
      <c r="AL131" s="100" t="s">
        <v>24</v>
      </c>
      <c r="AM131" s="100" t="s">
        <v>24</v>
      </c>
      <c r="AN131" s="100" t="s">
        <v>24</v>
      </c>
      <c r="AO131" s="100" t="s">
        <v>24</v>
      </c>
      <c r="AP131" s="100" t="s">
        <v>24</v>
      </c>
      <c r="AQ131" s="100" t="s">
        <v>24</v>
      </c>
      <c r="AR131" s="100" t="s">
        <v>24</v>
      </c>
      <c r="AS131" s="100" t="s">
        <v>24</v>
      </c>
      <c r="AT131" s="100" t="s">
        <v>24</v>
      </c>
      <c r="AU131" s="100" t="s">
        <v>24</v>
      </c>
      <c r="AV131" s="100" t="s">
        <v>24</v>
      </c>
      <c r="AW131" s="100" t="s">
        <v>24</v>
      </c>
      <c r="AY131" s="124">
        <v>2024</v>
      </c>
    </row>
    <row r="132" spans="2:51">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R132" s="124">
        <v>2025</v>
      </c>
      <c r="S132" s="100" t="s">
        <v>24</v>
      </c>
      <c r="T132" s="100" t="s">
        <v>24</v>
      </c>
      <c r="U132" s="100" t="s">
        <v>24</v>
      </c>
      <c r="V132" s="100" t="s">
        <v>24</v>
      </c>
      <c r="W132" s="100" t="s">
        <v>24</v>
      </c>
      <c r="X132" s="100" t="s">
        <v>24</v>
      </c>
      <c r="Y132" s="100" t="s">
        <v>24</v>
      </c>
      <c r="Z132" s="100" t="s">
        <v>24</v>
      </c>
      <c r="AA132" s="100" t="s">
        <v>24</v>
      </c>
      <c r="AB132" s="100" t="s">
        <v>24</v>
      </c>
      <c r="AC132" s="100" t="s">
        <v>24</v>
      </c>
      <c r="AD132" s="100" t="s">
        <v>24</v>
      </c>
      <c r="AE132" s="100" t="s">
        <v>24</v>
      </c>
      <c r="AF132" s="100" t="s">
        <v>24</v>
      </c>
      <c r="AH132" s="124">
        <v>2025</v>
      </c>
      <c r="AI132" s="100" t="s">
        <v>24</v>
      </c>
      <c r="AJ132" s="100" t="s">
        <v>24</v>
      </c>
      <c r="AK132" s="100" t="s">
        <v>24</v>
      </c>
      <c r="AL132" s="100" t="s">
        <v>24</v>
      </c>
      <c r="AM132" s="100" t="s">
        <v>24</v>
      </c>
      <c r="AN132" s="100" t="s">
        <v>24</v>
      </c>
      <c r="AO132" s="100" t="s">
        <v>24</v>
      </c>
      <c r="AP132" s="100" t="s">
        <v>24</v>
      </c>
      <c r="AQ132" s="100" t="s">
        <v>24</v>
      </c>
      <c r="AR132" s="100" t="s">
        <v>24</v>
      </c>
      <c r="AS132" s="100" t="s">
        <v>24</v>
      </c>
      <c r="AT132" s="100" t="s">
        <v>24</v>
      </c>
      <c r="AU132" s="100" t="s">
        <v>24</v>
      </c>
      <c r="AV132" s="100" t="s">
        <v>24</v>
      </c>
      <c r="AW132" s="100" t="s">
        <v>24</v>
      </c>
      <c r="AY132" s="124">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3" width="8.85546875" style="82" customWidth="1"/>
    <col min="24" max="24" width="8.85546875" style="83" customWidth="1"/>
    <col min="25" max="45" width="8.85546875" style="82" customWidth="1"/>
    <col min="46" max="46" width="8.85546875" style="83" customWidth="1"/>
    <col min="47" max="67" width="8.85546875" style="82" customWidth="1"/>
    <col min="68" max="68" width="8.85546875" style="83" customWidth="1"/>
    <col min="69" max="69" width="3.85546875" style="82" customWidth="1"/>
    <col min="70" max="16384" width="8.85546875" style="82"/>
  </cols>
  <sheetData>
    <row r="1" spans="1:68" s="85" customFormat="1" ht="23.25">
      <c r="A1" s="207"/>
      <c r="B1" s="77" t="s">
        <v>203</v>
      </c>
    </row>
    <row r="2" spans="1:68" s="86" customFormat="1" ht="23.25">
      <c r="A2" s="219"/>
      <c r="B2" s="7" t="s">
        <v>26</v>
      </c>
    </row>
    <row r="3" spans="1:68" s="274" customFormat="1">
      <c r="B3" s="275"/>
      <c r="W3" s="275"/>
      <c r="X3" s="275"/>
      <c r="AT3" s="275"/>
    </row>
    <row r="4" spans="1:68" s="85" customFormat="1" ht="21">
      <c r="A4" s="242"/>
      <c r="B4" s="241" t="s">
        <v>1</v>
      </c>
      <c r="C4" s="129"/>
      <c r="D4" s="129"/>
      <c r="E4" s="129"/>
      <c r="F4" s="129"/>
      <c r="G4" s="129"/>
      <c r="H4" s="129"/>
      <c r="I4" s="129"/>
      <c r="J4" s="129"/>
      <c r="K4" s="129"/>
      <c r="L4" s="129"/>
      <c r="M4" s="129"/>
      <c r="N4" s="129"/>
      <c r="O4" s="129"/>
      <c r="P4" s="129"/>
      <c r="Q4" s="129"/>
      <c r="R4" s="129"/>
      <c r="S4" s="129"/>
      <c r="T4" s="129"/>
      <c r="U4" s="129"/>
      <c r="V4" s="130"/>
      <c r="X4" s="241" t="s">
        <v>3</v>
      </c>
      <c r="Y4" s="129"/>
      <c r="Z4" s="129"/>
      <c r="AA4" s="129"/>
      <c r="AB4" s="129"/>
      <c r="AC4" s="129"/>
      <c r="AD4" s="129"/>
      <c r="AE4" s="129"/>
      <c r="AF4" s="129"/>
      <c r="AG4" s="129"/>
      <c r="AH4" s="129"/>
      <c r="AI4" s="129"/>
      <c r="AJ4" s="129"/>
      <c r="AK4" s="129"/>
      <c r="AL4" s="129"/>
      <c r="AM4" s="129"/>
      <c r="AN4" s="129"/>
      <c r="AO4" s="129"/>
      <c r="AP4" s="129"/>
      <c r="AQ4" s="129"/>
      <c r="AR4" s="130"/>
      <c r="AT4" s="241" t="s">
        <v>4</v>
      </c>
      <c r="AU4" s="129"/>
      <c r="AV4" s="129"/>
      <c r="AW4" s="129"/>
      <c r="AX4" s="129"/>
      <c r="AY4" s="129"/>
      <c r="AZ4" s="129"/>
      <c r="BA4" s="129"/>
      <c r="BB4" s="129"/>
      <c r="BC4" s="129"/>
      <c r="BD4" s="129"/>
      <c r="BE4" s="129"/>
      <c r="BF4" s="129"/>
      <c r="BG4" s="129"/>
      <c r="BH4" s="129"/>
      <c r="BI4" s="129"/>
      <c r="BJ4" s="129"/>
      <c r="BK4" s="129"/>
      <c r="BL4" s="129"/>
      <c r="BM4" s="129"/>
      <c r="BN4" s="130"/>
    </row>
    <row r="5" spans="1:68" s="129" customFormat="1">
      <c r="C5" s="323" t="s">
        <v>124</v>
      </c>
      <c r="D5" s="323"/>
      <c r="E5" s="323"/>
      <c r="F5" s="323"/>
      <c r="G5" s="323"/>
      <c r="H5" s="323"/>
      <c r="I5" s="323"/>
      <c r="J5" s="323"/>
      <c r="K5" s="323"/>
      <c r="L5" s="323"/>
      <c r="M5" s="323"/>
      <c r="N5" s="323"/>
      <c r="O5" s="323"/>
      <c r="P5" s="323"/>
      <c r="Q5" s="323"/>
      <c r="R5" s="323"/>
      <c r="S5" s="323"/>
      <c r="T5" s="323"/>
      <c r="U5" s="323"/>
      <c r="Y5" s="323" t="s">
        <v>124</v>
      </c>
      <c r="Z5" s="323"/>
      <c r="AA5" s="323"/>
      <c r="AB5" s="323"/>
      <c r="AC5" s="323"/>
      <c r="AD5" s="323"/>
      <c r="AE5" s="323"/>
      <c r="AF5" s="323"/>
      <c r="AG5" s="323"/>
      <c r="AH5" s="323"/>
      <c r="AI5" s="323"/>
      <c r="AJ5" s="323"/>
      <c r="AK5" s="323"/>
      <c r="AL5" s="323"/>
      <c r="AM5" s="323"/>
      <c r="AN5" s="323"/>
      <c r="AO5" s="323"/>
      <c r="AP5" s="323"/>
      <c r="AQ5" s="323"/>
      <c r="AU5" s="324" t="s">
        <v>124</v>
      </c>
      <c r="AV5" s="324"/>
      <c r="AW5" s="324"/>
      <c r="AX5" s="324"/>
      <c r="AY5" s="324"/>
      <c r="AZ5" s="324"/>
      <c r="BA5" s="324"/>
      <c r="BB5" s="324"/>
      <c r="BC5" s="324"/>
      <c r="BD5" s="324"/>
      <c r="BE5" s="324"/>
      <c r="BF5" s="324"/>
      <c r="BG5" s="324"/>
      <c r="BH5" s="324"/>
      <c r="BI5" s="324"/>
      <c r="BJ5" s="324"/>
      <c r="BK5" s="324"/>
      <c r="BL5" s="324"/>
      <c r="BM5" s="324"/>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2" t="s">
        <v>27</v>
      </c>
      <c r="V6" s="252" t="s">
        <v>28</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27</v>
      </c>
      <c r="AR6" s="252" t="s">
        <v>28</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27</v>
      </c>
      <c r="BN6" s="252" t="s">
        <v>28</v>
      </c>
      <c r="BP6" s="247" t="s">
        <v>5</v>
      </c>
    </row>
    <row r="7" spans="1:68" s="92" customFormat="1">
      <c r="A7" s="82"/>
      <c r="B7" s="112">
        <v>1900</v>
      </c>
      <c r="C7" s="100"/>
      <c r="D7" s="100"/>
      <c r="E7" s="100"/>
      <c r="F7" s="100"/>
      <c r="G7" s="100"/>
      <c r="H7" s="100"/>
      <c r="I7" s="100"/>
      <c r="J7" s="100"/>
      <c r="K7" s="100"/>
      <c r="L7" s="100"/>
      <c r="M7" s="100"/>
      <c r="N7" s="100"/>
      <c r="O7" s="100"/>
      <c r="P7" s="100"/>
      <c r="Q7" s="100"/>
      <c r="R7" s="100"/>
      <c r="S7" s="100"/>
      <c r="T7" s="100"/>
      <c r="U7" s="102"/>
      <c r="V7" s="102" t="s">
        <v>24</v>
      </c>
      <c r="W7" s="126"/>
      <c r="X7" s="112">
        <v>1900</v>
      </c>
      <c r="Y7" s="100"/>
      <c r="Z7" s="100"/>
      <c r="AA7" s="100"/>
      <c r="AB7" s="100"/>
      <c r="AC7" s="100"/>
      <c r="AD7" s="100"/>
      <c r="AE7" s="100"/>
      <c r="AF7" s="100"/>
      <c r="AG7" s="100"/>
      <c r="AH7" s="100"/>
      <c r="AI7" s="100"/>
      <c r="AJ7" s="100"/>
      <c r="AK7" s="100"/>
      <c r="AL7" s="100"/>
      <c r="AM7" s="100"/>
      <c r="AN7" s="100"/>
      <c r="AO7" s="100"/>
      <c r="AP7" s="100"/>
      <c r="AQ7" s="102"/>
      <c r="AR7" s="102" t="s">
        <v>24</v>
      </c>
      <c r="AS7" s="126"/>
      <c r="AT7" s="112">
        <v>1900</v>
      </c>
      <c r="AU7" s="100"/>
      <c r="AV7" s="100"/>
      <c r="AW7" s="100"/>
      <c r="AX7" s="100"/>
      <c r="AY7" s="100"/>
      <c r="AZ7" s="100"/>
      <c r="BA7" s="100"/>
      <c r="BB7" s="100"/>
      <c r="BC7" s="100"/>
      <c r="BD7" s="100"/>
      <c r="BE7" s="100"/>
      <c r="BF7" s="100"/>
      <c r="BG7" s="100"/>
      <c r="BH7" s="100"/>
      <c r="BI7" s="100"/>
      <c r="BJ7" s="100"/>
      <c r="BK7" s="100"/>
      <c r="BL7" s="100"/>
      <c r="BM7" s="102"/>
      <c r="BN7" s="102"/>
      <c r="BP7" s="112">
        <v>1900</v>
      </c>
    </row>
    <row r="8" spans="1:68" s="92" customFormat="1">
      <c r="A8" s="82"/>
      <c r="B8" s="113">
        <v>1901</v>
      </c>
      <c r="C8" s="100"/>
      <c r="D8" s="100"/>
      <c r="E8" s="100"/>
      <c r="F8" s="100"/>
      <c r="G8" s="100"/>
      <c r="H8" s="100"/>
      <c r="I8" s="100"/>
      <c r="J8" s="100"/>
      <c r="K8" s="100"/>
      <c r="L8" s="100"/>
      <c r="M8" s="100"/>
      <c r="N8" s="100"/>
      <c r="O8" s="100"/>
      <c r="P8" s="100"/>
      <c r="Q8" s="100"/>
      <c r="R8" s="100"/>
      <c r="S8" s="100"/>
      <c r="T8" s="100"/>
      <c r="U8" s="127"/>
      <c r="V8" s="127" t="s">
        <v>24</v>
      </c>
      <c r="W8" s="126"/>
      <c r="X8" s="113">
        <v>1901</v>
      </c>
      <c r="Y8" s="100"/>
      <c r="Z8" s="100"/>
      <c r="AA8" s="100"/>
      <c r="AB8" s="100"/>
      <c r="AC8" s="100"/>
      <c r="AD8" s="100"/>
      <c r="AE8" s="100"/>
      <c r="AF8" s="100"/>
      <c r="AG8" s="100"/>
      <c r="AH8" s="100"/>
      <c r="AI8" s="100"/>
      <c r="AJ8" s="100"/>
      <c r="AK8" s="100"/>
      <c r="AL8" s="100"/>
      <c r="AM8" s="100"/>
      <c r="AN8" s="100"/>
      <c r="AO8" s="100"/>
      <c r="AP8" s="100"/>
      <c r="AQ8" s="97"/>
      <c r="AR8" s="97" t="s">
        <v>24</v>
      </c>
      <c r="AS8" s="126"/>
      <c r="AT8" s="113">
        <v>1901</v>
      </c>
      <c r="AU8" s="100"/>
      <c r="AV8" s="100"/>
      <c r="AW8" s="100"/>
      <c r="AX8" s="100"/>
      <c r="AY8" s="100"/>
      <c r="AZ8" s="100"/>
      <c r="BA8" s="100"/>
      <c r="BB8" s="100"/>
      <c r="BC8" s="100"/>
      <c r="BD8" s="100"/>
      <c r="BE8" s="100"/>
      <c r="BF8" s="100"/>
      <c r="BG8" s="100"/>
      <c r="BH8" s="100"/>
      <c r="BI8" s="100"/>
      <c r="BJ8" s="100"/>
      <c r="BK8" s="100"/>
      <c r="BL8" s="100"/>
      <c r="BM8" s="102"/>
      <c r="BN8" s="97"/>
      <c r="BP8" s="113">
        <v>1901</v>
      </c>
    </row>
    <row r="9" spans="1:68" s="92" customFormat="1">
      <c r="A9" s="82"/>
      <c r="B9" s="113">
        <v>1902</v>
      </c>
      <c r="C9" s="100"/>
      <c r="D9" s="100"/>
      <c r="E9" s="100"/>
      <c r="F9" s="100"/>
      <c r="G9" s="100"/>
      <c r="H9" s="100"/>
      <c r="I9" s="100"/>
      <c r="J9" s="100"/>
      <c r="K9" s="100"/>
      <c r="L9" s="100"/>
      <c r="M9" s="100"/>
      <c r="N9" s="100"/>
      <c r="O9" s="100"/>
      <c r="P9" s="100"/>
      <c r="Q9" s="100"/>
      <c r="R9" s="100"/>
      <c r="S9" s="100"/>
      <c r="T9" s="100"/>
      <c r="U9" s="97"/>
      <c r="V9" s="97" t="s">
        <v>24</v>
      </c>
      <c r="W9" s="126"/>
      <c r="X9" s="113">
        <v>1902</v>
      </c>
      <c r="Y9" s="100"/>
      <c r="Z9" s="100"/>
      <c r="AA9" s="100"/>
      <c r="AB9" s="100"/>
      <c r="AC9" s="100"/>
      <c r="AD9" s="100"/>
      <c r="AE9" s="100"/>
      <c r="AF9" s="100"/>
      <c r="AG9" s="100"/>
      <c r="AH9" s="100"/>
      <c r="AI9" s="100"/>
      <c r="AJ9" s="100"/>
      <c r="AK9" s="100"/>
      <c r="AL9" s="100"/>
      <c r="AM9" s="100"/>
      <c r="AN9" s="100"/>
      <c r="AO9" s="100"/>
      <c r="AP9" s="100"/>
      <c r="AQ9" s="97"/>
      <c r="AR9" s="97" t="s">
        <v>24</v>
      </c>
      <c r="AS9" s="126"/>
      <c r="AT9" s="113">
        <v>1902</v>
      </c>
      <c r="AU9" s="100"/>
      <c r="AV9" s="100"/>
      <c r="AW9" s="100"/>
      <c r="AX9" s="100"/>
      <c r="AY9" s="100"/>
      <c r="AZ9" s="100"/>
      <c r="BA9" s="100"/>
      <c r="BB9" s="100"/>
      <c r="BC9" s="100"/>
      <c r="BD9" s="100"/>
      <c r="BE9" s="100"/>
      <c r="BF9" s="100"/>
      <c r="BG9" s="100"/>
      <c r="BH9" s="100"/>
      <c r="BI9" s="100"/>
      <c r="BJ9" s="100"/>
      <c r="BK9" s="100"/>
      <c r="BL9" s="100"/>
      <c r="BM9" s="102"/>
      <c r="BN9" s="97"/>
      <c r="BP9" s="113">
        <v>1902</v>
      </c>
    </row>
    <row r="10" spans="1:68" s="92" customFormat="1">
      <c r="A10" s="82"/>
      <c r="B10" s="113">
        <v>1903</v>
      </c>
      <c r="C10" s="127"/>
      <c r="D10" s="100"/>
      <c r="E10" s="100"/>
      <c r="F10" s="100"/>
      <c r="G10" s="100"/>
      <c r="H10" s="100"/>
      <c r="I10" s="100"/>
      <c r="J10" s="100"/>
      <c r="K10" s="100"/>
      <c r="L10" s="100"/>
      <c r="M10" s="100"/>
      <c r="N10" s="100"/>
      <c r="O10" s="100"/>
      <c r="P10" s="100"/>
      <c r="Q10" s="100"/>
      <c r="R10" s="100"/>
      <c r="S10" s="100"/>
      <c r="T10" s="100"/>
      <c r="U10" s="97"/>
      <c r="V10" s="97" t="s">
        <v>24</v>
      </c>
      <c r="W10" s="126"/>
      <c r="X10" s="113">
        <v>1903</v>
      </c>
      <c r="Y10" s="100"/>
      <c r="Z10" s="100"/>
      <c r="AA10" s="100"/>
      <c r="AB10" s="100"/>
      <c r="AC10" s="100"/>
      <c r="AD10" s="100"/>
      <c r="AE10" s="100"/>
      <c r="AF10" s="100"/>
      <c r="AG10" s="100"/>
      <c r="AH10" s="100"/>
      <c r="AI10" s="100"/>
      <c r="AJ10" s="100"/>
      <c r="AK10" s="100"/>
      <c r="AL10" s="100"/>
      <c r="AM10" s="100"/>
      <c r="AN10" s="100"/>
      <c r="AO10" s="100"/>
      <c r="AP10" s="100"/>
      <c r="AQ10" s="97"/>
      <c r="AR10" s="97" t="s">
        <v>24</v>
      </c>
      <c r="AS10" s="126"/>
      <c r="AT10" s="113">
        <v>1903</v>
      </c>
      <c r="AU10" s="100"/>
      <c r="AV10" s="100"/>
      <c r="AW10" s="100"/>
      <c r="AX10" s="100"/>
      <c r="AY10" s="100"/>
      <c r="AZ10" s="100"/>
      <c r="BA10" s="100"/>
      <c r="BB10" s="100"/>
      <c r="BC10" s="100"/>
      <c r="BD10" s="100"/>
      <c r="BE10" s="100"/>
      <c r="BF10" s="100"/>
      <c r="BG10" s="100"/>
      <c r="BH10" s="100"/>
      <c r="BI10" s="100"/>
      <c r="BJ10" s="100"/>
      <c r="BK10" s="100"/>
      <c r="BL10" s="100"/>
      <c r="BM10" s="102"/>
      <c r="BN10" s="97"/>
      <c r="BP10" s="113">
        <v>1903</v>
      </c>
    </row>
    <row r="11" spans="1:68" s="92" customFormat="1">
      <c r="A11" s="82"/>
      <c r="B11" s="113">
        <v>1904</v>
      </c>
      <c r="C11" s="100"/>
      <c r="D11" s="100"/>
      <c r="E11" s="100"/>
      <c r="F11" s="100"/>
      <c r="G11" s="100"/>
      <c r="H11" s="100"/>
      <c r="I11" s="100"/>
      <c r="J11" s="100"/>
      <c r="K11" s="100"/>
      <c r="L11" s="100"/>
      <c r="M11" s="100"/>
      <c r="N11" s="100"/>
      <c r="O11" s="100"/>
      <c r="P11" s="100"/>
      <c r="Q11" s="100"/>
      <c r="R11" s="100"/>
      <c r="S11" s="100"/>
      <c r="T11" s="100"/>
      <c r="U11" s="97"/>
      <c r="V11" s="97" t="s">
        <v>24</v>
      </c>
      <c r="W11" s="126"/>
      <c r="X11" s="113">
        <v>1904</v>
      </c>
      <c r="Y11" s="100"/>
      <c r="Z11" s="100"/>
      <c r="AA11" s="100"/>
      <c r="AB11" s="100"/>
      <c r="AC11" s="100"/>
      <c r="AD11" s="100"/>
      <c r="AE11" s="100"/>
      <c r="AF11" s="100"/>
      <c r="AG11" s="100"/>
      <c r="AH11" s="100"/>
      <c r="AI11" s="100"/>
      <c r="AJ11" s="100"/>
      <c r="AK11" s="100"/>
      <c r="AL11" s="100"/>
      <c r="AM11" s="100"/>
      <c r="AN11" s="100"/>
      <c r="AO11" s="100"/>
      <c r="AP11" s="100"/>
      <c r="AQ11" s="97"/>
      <c r="AR11" s="97" t="s">
        <v>24</v>
      </c>
      <c r="AS11" s="126"/>
      <c r="AT11" s="113">
        <v>1904</v>
      </c>
      <c r="AU11" s="100"/>
      <c r="AV11" s="100"/>
      <c r="AW11" s="100"/>
      <c r="AX11" s="100"/>
      <c r="AY11" s="100"/>
      <c r="AZ11" s="100"/>
      <c r="BA11" s="100"/>
      <c r="BB11" s="100"/>
      <c r="BC11" s="100"/>
      <c r="BD11" s="100"/>
      <c r="BE11" s="100"/>
      <c r="BF11" s="100"/>
      <c r="BG11" s="100"/>
      <c r="BH11" s="100"/>
      <c r="BI11" s="100"/>
      <c r="BJ11" s="100"/>
      <c r="BK11" s="100"/>
      <c r="BL11" s="100"/>
      <c r="BM11" s="102"/>
      <c r="BN11" s="97"/>
      <c r="BP11" s="113">
        <v>1904</v>
      </c>
    </row>
    <row r="12" spans="1:68" s="92" customFormat="1">
      <c r="A12" s="82"/>
      <c r="B12" s="113">
        <v>1905</v>
      </c>
      <c r="C12" s="100"/>
      <c r="D12" s="100"/>
      <c r="E12" s="100"/>
      <c r="F12" s="100"/>
      <c r="G12" s="100"/>
      <c r="H12" s="100"/>
      <c r="I12" s="100"/>
      <c r="J12" s="100"/>
      <c r="K12" s="100"/>
      <c r="L12" s="100"/>
      <c r="M12" s="100"/>
      <c r="N12" s="100"/>
      <c r="O12" s="100"/>
      <c r="P12" s="100"/>
      <c r="Q12" s="100"/>
      <c r="R12" s="100"/>
      <c r="S12" s="100"/>
      <c r="T12" s="100"/>
      <c r="U12" s="97"/>
      <c r="V12" s="97" t="s">
        <v>24</v>
      </c>
      <c r="W12" s="126"/>
      <c r="X12" s="113">
        <v>1905</v>
      </c>
      <c r="Y12" s="100"/>
      <c r="Z12" s="100"/>
      <c r="AA12" s="100"/>
      <c r="AB12" s="100"/>
      <c r="AC12" s="100"/>
      <c r="AD12" s="100"/>
      <c r="AE12" s="100"/>
      <c r="AF12" s="100"/>
      <c r="AG12" s="100"/>
      <c r="AH12" s="100"/>
      <c r="AI12" s="100"/>
      <c r="AJ12" s="100"/>
      <c r="AK12" s="100"/>
      <c r="AL12" s="100"/>
      <c r="AM12" s="100"/>
      <c r="AN12" s="100"/>
      <c r="AO12" s="100"/>
      <c r="AP12" s="100"/>
      <c r="AQ12" s="97"/>
      <c r="AR12" s="97" t="s">
        <v>24</v>
      </c>
      <c r="AS12" s="126"/>
      <c r="AT12" s="113">
        <v>1905</v>
      </c>
      <c r="AU12" s="100"/>
      <c r="AV12" s="100"/>
      <c r="AW12" s="100"/>
      <c r="AX12" s="100"/>
      <c r="AY12" s="100"/>
      <c r="AZ12" s="100"/>
      <c r="BA12" s="100"/>
      <c r="BB12" s="100"/>
      <c r="BC12" s="100"/>
      <c r="BD12" s="100"/>
      <c r="BE12" s="100"/>
      <c r="BF12" s="100"/>
      <c r="BG12" s="100"/>
      <c r="BH12" s="100"/>
      <c r="BI12" s="100"/>
      <c r="BJ12" s="100"/>
      <c r="BK12" s="100"/>
      <c r="BL12" s="100"/>
      <c r="BM12" s="102"/>
      <c r="BN12" s="97"/>
      <c r="BP12" s="113">
        <v>1905</v>
      </c>
    </row>
    <row r="13" spans="1:68" s="92" customFormat="1">
      <c r="A13" s="82"/>
      <c r="B13" s="113">
        <v>1906</v>
      </c>
      <c r="C13" s="100"/>
      <c r="D13" s="100"/>
      <c r="E13" s="100"/>
      <c r="F13" s="100"/>
      <c r="G13" s="100"/>
      <c r="H13" s="100"/>
      <c r="I13" s="100"/>
      <c r="J13" s="100"/>
      <c r="K13" s="100"/>
      <c r="L13" s="100"/>
      <c r="M13" s="100"/>
      <c r="N13" s="100"/>
      <c r="O13" s="100"/>
      <c r="P13" s="100"/>
      <c r="Q13" s="100"/>
      <c r="R13" s="100"/>
      <c r="S13" s="100"/>
      <c r="T13" s="100"/>
      <c r="U13" s="97"/>
      <c r="V13" s="97" t="s">
        <v>24</v>
      </c>
      <c r="W13" s="126"/>
      <c r="X13" s="113">
        <v>1906</v>
      </c>
      <c r="Y13" s="100"/>
      <c r="Z13" s="100"/>
      <c r="AA13" s="100"/>
      <c r="AB13" s="100"/>
      <c r="AC13" s="100"/>
      <c r="AD13" s="100"/>
      <c r="AE13" s="100"/>
      <c r="AF13" s="100"/>
      <c r="AG13" s="100"/>
      <c r="AH13" s="100"/>
      <c r="AI13" s="100"/>
      <c r="AJ13" s="100"/>
      <c r="AK13" s="100"/>
      <c r="AL13" s="100"/>
      <c r="AM13" s="100"/>
      <c r="AN13" s="100"/>
      <c r="AO13" s="100"/>
      <c r="AP13" s="100"/>
      <c r="AQ13" s="97"/>
      <c r="AR13" s="97" t="s">
        <v>24</v>
      </c>
      <c r="AS13" s="126"/>
      <c r="AT13" s="113">
        <v>1906</v>
      </c>
      <c r="AU13" s="100"/>
      <c r="AV13" s="100"/>
      <c r="AW13" s="100"/>
      <c r="AX13" s="100"/>
      <c r="AY13" s="100"/>
      <c r="AZ13" s="100"/>
      <c r="BA13" s="100"/>
      <c r="BB13" s="100"/>
      <c r="BC13" s="100"/>
      <c r="BD13" s="100"/>
      <c r="BE13" s="100"/>
      <c r="BF13" s="100"/>
      <c r="BG13" s="100"/>
      <c r="BH13" s="100"/>
      <c r="BI13" s="100"/>
      <c r="BJ13" s="100"/>
      <c r="BK13" s="100"/>
      <c r="BL13" s="100"/>
      <c r="BM13" s="102"/>
      <c r="BN13" s="97"/>
      <c r="BP13" s="113">
        <v>1906</v>
      </c>
    </row>
    <row r="14" spans="1:68" s="92" customFormat="1">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P14" s="113">
        <v>1907</v>
      </c>
    </row>
    <row r="15" spans="1:68" s="92" customFormat="1">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P15" s="113">
        <v>1908</v>
      </c>
    </row>
    <row r="16" spans="1:68" s="92" customFormat="1">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P16" s="113">
        <v>1909</v>
      </c>
    </row>
    <row r="17" spans="2:68" s="92" customFormat="1">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P17" s="114">
        <v>1910</v>
      </c>
    </row>
    <row r="18" spans="2:68" s="92" customFormat="1">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P18" s="114">
        <v>1911</v>
      </c>
    </row>
    <row r="19" spans="2:68" s="92" customFormat="1">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P19" s="114">
        <v>1912</v>
      </c>
    </row>
    <row r="20" spans="2:68" s="92" customFormat="1">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P20" s="114">
        <v>1913</v>
      </c>
    </row>
    <row r="21" spans="2:68" s="92" customFormat="1">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P21" s="114">
        <v>1914</v>
      </c>
    </row>
    <row r="22" spans="2:68" s="92" customFormat="1">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P22" s="114">
        <v>1915</v>
      </c>
    </row>
    <row r="23" spans="2:68" s="92" customFormat="1">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P23" s="114">
        <v>1916</v>
      </c>
    </row>
    <row r="24" spans="2:68" s="92" customFormat="1">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P24" s="114">
        <v>1917</v>
      </c>
    </row>
    <row r="25" spans="2:68" s="92" customFormat="1">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P25" s="115">
        <v>1918</v>
      </c>
    </row>
    <row r="26" spans="2:68" s="92" customFormat="1">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P26" s="115">
        <v>1919</v>
      </c>
    </row>
    <row r="27" spans="2:68" s="92" customFormat="1">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P27" s="115">
        <v>1920</v>
      </c>
    </row>
    <row r="28" spans="2:6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P28" s="116">
        <v>1921</v>
      </c>
    </row>
    <row r="29" spans="2:6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P29" s="117">
        <v>1922</v>
      </c>
    </row>
    <row r="30" spans="2:6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P30" s="117">
        <v>1923</v>
      </c>
    </row>
    <row r="31" spans="2:6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P31" s="117">
        <v>1924</v>
      </c>
    </row>
    <row r="32" spans="2:6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P32" s="117">
        <v>1925</v>
      </c>
    </row>
    <row r="33" spans="2:6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P33" s="117">
        <v>1926</v>
      </c>
    </row>
    <row r="34" spans="2:6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P34" s="117">
        <v>1927</v>
      </c>
    </row>
    <row r="35" spans="2:6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P35" s="117">
        <v>1928</v>
      </c>
    </row>
    <row r="36" spans="2:6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P36" s="117">
        <v>1929</v>
      </c>
    </row>
    <row r="37" spans="2:6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P37" s="117">
        <v>1930</v>
      </c>
    </row>
    <row r="38" spans="2:6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P38" s="118">
        <v>1931</v>
      </c>
    </row>
    <row r="39" spans="2:6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P39" s="118">
        <v>1932</v>
      </c>
    </row>
    <row r="40" spans="2:6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P40" s="118">
        <v>1933</v>
      </c>
    </row>
    <row r="41" spans="2:6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P41" s="118">
        <v>1934</v>
      </c>
    </row>
    <row r="42" spans="2:6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P42" s="118">
        <v>1935</v>
      </c>
    </row>
    <row r="43" spans="2:6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P43" s="118">
        <v>1936</v>
      </c>
    </row>
    <row r="44" spans="2:6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P44" s="118">
        <v>1937</v>
      </c>
    </row>
    <row r="45" spans="2:6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P45" s="118">
        <v>1938</v>
      </c>
    </row>
    <row r="46" spans="2:6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P46" s="118">
        <v>1939</v>
      </c>
    </row>
    <row r="47" spans="2:6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P47" s="119">
        <v>1940</v>
      </c>
    </row>
    <row r="48" spans="2:6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P48" s="119">
        <v>1941</v>
      </c>
    </row>
    <row r="49" spans="2:6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P49" s="119">
        <v>1942</v>
      </c>
    </row>
    <row r="50" spans="2:6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P50" s="119">
        <v>1943</v>
      </c>
    </row>
    <row r="51" spans="2:6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P51" s="119">
        <v>1944</v>
      </c>
    </row>
    <row r="52" spans="2:6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P52" s="119">
        <v>1945</v>
      </c>
    </row>
    <row r="53" spans="2:6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P53" s="119">
        <v>1946</v>
      </c>
    </row>
    <row r="54" spans="2:6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P54" s="119">
        <v>1947</v>
      </c>
    </row>
    <row r="55" spans="2:6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P55" s="119">
        <v>1948</v>
      </c>
    </row>
    <row r="56" spans="2:6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P56" s="119">
        <v>1949</v>
      </c>
    </row>
    <row r="57" spans="2:6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P57" s="120">
        <v>1950</v>
      </c>
    </row>
    <row r="58" spans="2:6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P58" s="120">
        <v>1951</v>
      </c>
    </row>
    <row r="59" spans="2:6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P59" s="120">
        <v>1952</v>
      </c>
    </row>
    <row r="60" spans="2:6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P60" s="120">
        <v>1953</v>
      </c>
    </row>
    <row r="61" spans="2:6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P61" s="120">
        <v>1954</v>
      </c>
    </row>
    <row r="62" spans="2:6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P62" s="120">
        <v>1955</v>
      </c>
    </row>
    <row r="63" spans="2:6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P63" s="120">
        <v>1956</v>
      </c>
    </row>
    <row r="64" spans="2:6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P64" s="120">
        <v>1957</v>
      </c>
    </row>
    <row r="65" spans="2:6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P65" s="121">
        <v>1958</v>
      </c>
    </row>
    <row r="66" spans="2:6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P66" s="121">
        <v>1959</v>
      </c>
    </row>
    <row r="67" spans="2:6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P67" s="121">
        <v>1960</v>
      </c>
    </row>
    <row r="68" spans="2:6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P68" s="121">
        <v>1961</v>
      </c>
    </row>
    <row r="69" spans="2:6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P69" s="121">
        <v>1962</v>
      </c>
    </row>
    <row r="70" spans="2:6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P70" s="121">
        <v>1963</v>
      </c>
    </row>
    <row r="71" spans="2:6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P71" s="121">
        <v>1964</v>
      </c>
    </row>
    <row r="72" spans="2:6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P72" s="121">
        <v>1965</v>
      </c>
    </row>
    <row r="73" spans="2:6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P73" s="121">
        <v>1966</v>
      </c>
    </row>
    <row r="74" spans="2:6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P74" s="121">
        <v>1967</v>
      </c>
    </row>
    <row r="75" spans="2:6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P75" s="122">
        <v>1968</v>
      </c>
    </row>
    <row r="76" spans="2:6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P76" s="122">
        <v>1969</v>
      </c>
    </row>
    <row r="77" spans="2:6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P77" s="122">
        <v>1970</v>
      </c>
    </row>
    <row r="78" spans="2:6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P78" s="122">
        <v>1971</v>
      </c>
    </row>
    <row r="79" spans="2:6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P79" s="122">
        <v>1972</v>
      </c>
    </row>
    <row r="80" spans="2:6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P80" s="122">
        <v>1973</v>
      </c>
    </row>
    <row r="81" spans="2:6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P81" s="122">
        <v>1974</v>
      </c>
    </row>
    <row r="82" spans="2:6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P82" s="122">
        <v>1975</v>
      </c>
    </row>
    <row r="83" spans="2:6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P83" s="122">
        <v>1976</v>
      </c>
    </row>
    <row r="84" spans="2:6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P84" s="122">
        <v>1977</v>
      </c>
    </row>
    <row r="85" spans="2:6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P85" s="122">
        <v>1978</v>
      </c>
    </row>
    <row r="86" spans="2:68">
      <c r="B86" s="123">
        <v>1979</v>
      </c>
      <c r="C86" s="100">
        <v>1</v>
      </c>
      <c r="D86" s="100">
        <v>2</v>
      </c>
      <c r="E86" s="100">
        <v>3</v>
      </c>
      <c r="F86" s="100">
        <v>10</v>
      </c>
      <c r="G86" s="100">
        <v>11</v>
      </c>
      <c r="H86" s="100">
        <v>16</v>
      </c>
      <c r="I86" s="100">
        <v>16</v>
      </c>
      <c r="J86" s="100">
        <v>34</v>
      </c>
      <c r="K86" s="100">
        <v>67</v>
      </c>
      <c r="L86" s="100">
        <v>107</v>
      </c>
      <c r="M86" s="100">
        <v>189</v>
      </c>
      <c r="N86" s="100">
        <v>297</v>
      </c>
      <c r="O86" s="100">
        <v>424</v>
      </c>
      <c r="P86" s="100">
        <v>665</v>
      </c>
      <c r="Q86" s="100">
        <v>815</v>
      </c>
      <c r="R86" s="100">
        <v>870</v>
      </c>
      <c r="S86" s="100">
        <v>662</v>
      </c>
      <c r="T86" s="100">
        <v>727</v>
      </c>
      <c r="U86" s="100">
        <v>0</v>
      </c>
      <c r="V86" s="100">
        <v>4916</v>
      </c>
      <c r="W86" s="128"/>
      <c r="X86" s="123">
        <v>1979</v>
      </c>
      <c r="Y86" s="100">
        <v>0</v>
      </c>
      <c r="Z86" s="100">
        <v>1</v>
      </c>
      <c r="AA86" s="100">
        <v>0</v>
      </c>
      <c r="AB86" s="100">
        <v>6</v>
      </c>
      <c r="AC86" s="100">
        <v>10</v>
      </c>
      <c r="AD86" s="100">
        <v>14</v>
      </c>
      <c r="AE86" s="100">
        <v>25</v>
      </c>
      <c r="AF86" s="100">
        <v>26</v>
      </c>
      <c r="AG86" s="100">
        <v>58</v>
      </c>
      <c r="AH86" s="100">
        <v>85</v>
      </c>
      <c r="AI86" s="100">
        <v>153</v>
      </c>
      <c r="AJ86" s="100">
        <v>230</v>
      </c>
      <c r="AK86" s="100">
        <v>330</v>
      </c>
      <c r="AL86" s="100">
        <v>514</v>
      </c>
      <c r="AM86" s="100">
        <v>808</v>
      </c>
      <c r="AN86" s="100">
        <v>1163</v>
      </c>
      <c r="AO86" s="100">
        <v>1442</v>
      </c>
      <c r="AP86" s="100">
        <v>1908</v>
      </c>
      <c r="AQ86" s="100">
        <v>0</v>
      </c>
      <c r="AR86" s="100">
        <v>6773</v>
      </c>
      <c r="AS86" s="128"/>
      <c r="AT86" s="123">
        <v>1979</v>
      </c>
      <c r="AU86" s="100">
        <v>1</v>
      </c>
      <c r="AV86" s="100">
        <v>3</v>
      </c>
      <c r="AW86" s="100">
        <v>3</v>
      </c>
      <c r="AX86" s="100">
        <v>16</v>
      </c>
      <c r="AY86" s="100">
        <v>21</v>
      </c>
      <c r="AZ86" s="100">
        <v>30</v>
      </c>
      <c r="BA86" s="100">
        <v>41</v>
      </c>
      <c r="BB86" s="100">
        <v>60</v>
      </c>
      <c r="BC86" s="100">
        <v>125</v>
      </c>
      <c r="BD86" s="100">
        <v>192</v>
      </c>
      <c r="BE86" s="100">
        <v>342</v>
      </c>
      <c r="BF86" s="100">
        <v>527</v>
      </c>
      <c r="BG86" s="100">
        <v>754</v>
      </c>
      <c r="BH86" s="100">
        <v>1179</v>
      </c>
      <c r="BI86" s="100">
        <v>1623</v>
      </c>
      <c r="BJ86" s="100">
        <v>2033</v>
      </c>
      <c r="BK86" s="100">
        <v>2104</v>
      </c>
      <c r="BL86" s="100">
        <v>2635</v>
      </c>
      <c r="BM86" s="100">
        <v>0</v>
      </c>
      <c r="BN86" s="100">
        <v>11689</v>
      </c>
      <c r="BP86" s="123">
        <v>1979</v>
      </c>
    </row>
    <row r="87" spans="2:68">
      <c r="B87" s="123">
        <v>1980</v>
      </c>
      <c r="C87" s="100">
        <v>1</v>
      </c>
      <c r="D87" s="100">
        <v>1</v>
      </c>
      <c r="E87" s="100">
        <v>2</v>
      </c>
      <c r="F87" s="100">
        <v>5</v>
      </c>
      <c r="G87" s="100">
        <v>5</v>
      </c>
      <c r="H87" s="100">
        <v>16</v>
      </c>
      <c r="I87" s="100">
        <v>23</v>
      </c>
      <c r="J87" s="100">
        <v>33</v>
      </c>
      <c r="K87" s="100">
        <v>43</v>
      </c>
      <c r="L87" s="100">
        <v>94</v>
      </c>
      <c r="M87" s="100">
        <v>169</v>
      </c>
      <c r="N87" s="100">
        <v>323</v>
      </c>
      <c r="O87" s="100">
        <v>440</v>
      </c>
      <c r="P87" s="100">
        <v>647</v>
      </c>
      <c r="Q87" s="100">
        <v>911</v>
      </c>
      <c r="R87" s="100">
        <v>929</v>
      </c>
      <c r="S87" s="100">
        <v>784</v>
      </c>
      <c r="T87" s="100">
        <v>682</v>
      </c>
      <c r="U87" s="100">
        <v>1</v>
      </c>
      <c r="V87" s="100">
        <v>5109</v>
      </c>
      <c r="W87" s="128"/>
      <c r="X87" s="123">
        <v>1980</v>
      </c>
      <c r="Y87" s="100">
        <v>2</v>
      </c>
      <c r="Z87" s="100">
        <v>1</v>
      </c>
      <c r="AA87" s="100">
        <v>3</v>
      </c>
      <c r="AB87" s="100">
        <v>5</v>
      </c>
      <c r="AC87" s="100">
        <v>8</v>
      </c>
      <c r="AD87" s="100">
        <v>13</v>
      </c>
      <c r="AE87" s="100">
        <v>12</v>
      </c>
      <c r="AF87" s="100">
        <v>17</v>
      </c>
      <c r="AG87" s="100">
        <v>61</v>
      </c>
      <c r="AH87" s="100">
        <v>90</v>
      </c>
      <c r="AI87" s="100">
        <v>137</v>
      </c>
      <c r="AJ87" s="100">
        <v>210</v>
      </c>
      <c r="AK87" s="100">
        <v>306</v>
      </c>
      <c r="AL87" s="100">
        <v>517</v>
      </c>
      <c r="AM87" s="100">
        <v>803</v>
      </c>
      <c r="AN87" s="100">
        <v>1156</v>
      </c>
      <c r="AO87" s="100">
        <v>1459</v>
      </c>
      <c r="AP87" s="100">
        <v>2157</v>
      </c>
      <c r="AQ87" s="100">
        <v>0</v>
      </c>
      <c r="AR87" s="100">
        <v>6957</v>
      </c>
      <c r="AS87" s="128"/>
      <c r="AT87" s="123">
        <v>1980</v>
      </c>
      <c r="AU87" s="100">
        <v>3</v>
      </c>
      <c r="AV87" s="100">
        <v>2</v>
      </c>
      <c r="AW87" s="100">
        <v>5</v>
      </c>
      <c r="AX87" s="100">
        <v>10</v>
      </c>
      <c r="AY87" s="100">
        <v>13</v>
      </c>
      <c r="AZ87" s="100">
        <v>29</v>
      </c>
      <c r="BA87" s="100">
        <v>35</v>
      </c>
      <c r="BB87" s="100">
        <v>50</v>
      </c>
      <c r="BC87" s="100">
        <v>104</v>
      </c>
      <c r="BD87" s="100">
        <v>184</v>
      </c>
      <c r="BE87" s="100">
        <v>306</v>
      </c>
      <c r="BF87" s="100">
        <v>533</v>
      </c>
      <c r="BG87" s="100">
        <v>746</v>
      </c>
      <c r="BH87" s="100">
        <v>1164</v>
      </c>
      <c r="BI87" s="100">
        <v>1714</v>
      </c>
      <c r="BJ87" s="100">
        <v>2085</v>
      </c>
      <c r="BK87" s="100">
        <v>2243</v>
      </c>
      <c r="BL87" s="100">
        <v>2839</v>
      </c>
      <c r="BM87" s="100">
        <v>1</v>
      </c>
      <c r="BN87" s="100">
        <v>12066</v>
      </c>
      <c r="BP87" s="123">
        <v>1980</v>
      </c>
    </row>
    <row r="88" spans="2:68">
      <c r="B88" s="123">
        <v>1981</v>
      </c>
      <c r="C88" s="100">
        <v>3</v>
      </c>
      <c r="D88" s="100">
        <v>0</v>
      </c>
      <c r="E88" s="100">
        <v>5</v>
      </c>
      <c r="F88" s="100">
        <v>4</v>
      </c>
      <c r="G88" s="100">
        <v>7</v>
      </c>
      <c r="H88" s="100">
        <v>18</v>
      </c>
      <c r="I88" s="100">
        <v>15</v>
      </c>
      <c r="J88" s="100">
        <v>30</v>
      </c>
      <c r="K88" s="100">
        <v>55</v>
      </c>
      <c r="L88" s="100">
        <v>85</v>
      </c>
      <c r="M88" s="100">
        <v>171</v>
      </c>
      <c r="N88" s="100">
        <v>287</v>
      </c>
      <c r="O88" s="100">
        <v>367</v>
      </c>
      <c r="P88" s="100">
        <v>605</v>
      </c>
      <c r="Q88" s="100">
        <v>857</v>
      </c>
      <c r="R88" s="100">
        <v>913</v>
      </c>
      <c r="S88" s="100">
        <v>767</v>
      </c>
      <c r="T88" s="100">
        <v>790</v>
      </c>
      <c r="U88" s="100">
        <v>2</v>
      </c>
      <c r="V88" s="100">
        <v>4981</v>
      </c>
      <c r="W88" s="128"/>
      <c r="X88" s="123">
        <v>1981</v>
      </c>
      <c r="Y88" s="100">
        <v>0</v>
      </c>
      <c r="Z88" s="100">
        <v>4</v>
      </c>
      <c r="AA88" s="100">
        <v>2</v>
      </c>
      <c r="AB88" s="100">
        <v>3</v>
      </c>
      <c r="AC88" s="100">
        <v>2</v>
      </c>
      <c r="AD88" s="100">
        <v>9</v>
      </c>
      <c r="AE88" s="100">
        <v>16</v>
      </c>
      <c r="AF88" s="100">
        <v>27</v>
      </c>
      <c r="AG88" s="100">
        <v>31</v>
      </c>
      <c r="AH88" s="100">
        <v>82</v>
      </c>
      <c r="AI88" s="100">
        <v>116</v>
      </c>
      <c r="AJ88" s="100">
        <v>201</v>
      </c>
      <c r="AK88" s="100">
        <v>323</v>
      </c>
      <c r="AL88" s="100">
        <v>466</v>
      </c>
      <c r="AM88" s="100">
        <v>821</v>
      </c>
      <c r="AN88" s="100">
        <v>1191</v>
      </c>
      <c r="AO88" s="100">
        <v>1552</v>
      </c>
      <c r="AP88" s="100">
        <v>2248</v>
      </c>
      <c r="AQ88" s="100">
        <v>0</v>
      </c>
      <c r="AR88" s="100">
        <v>7094</v>
      </c>
      <c r="AS88" s="128"/>
      <c r="AT88" s="123">
        <v>1981</v>
      </c>
      <c r="AU88" s="100">
        <v>3</v>
      </c>
      <c r="AV88" s="100">
        <v>4</v>
      </c>
      <c r="AW88" s="100">
        <v>7</v>
      </c>
      <c r="AX88" s="100">
        <v>7</v>
      </c>
      <c r="AY88" s="100">
        <v>9</v>
      </c>
      <c r="AZ88" s="100">
        <v>27</v>
      </c>
      <c r="BA88" s="100">
        <v>31</v>
      </c>
      <c r="BB88" s="100">
        <v>57</v>
      </c>
      <c r="BC88" s="100">
        <v>86</v>
      </c>
      <c r="BD88" s="100">
        <v>167</v>
      </c>
      <c r="BE88" s="100">
        <v>287</v>
      </c>
      <c r="BF88" s="100">
        <v>488</v>
      </c>
      <c r="BG88" s="100">
        <v>690</v>
      </c>
      <c r="BH88" s="100">
        <v>1071</v>
      </c>
      <c r="BI88" s="100">
        <v>1678</v>
      </c>
      <c r="BJ88" s="100">
        <v>2104</v>
      </c>
      <c r="BK88" s="100">
        <v>2319</v>
      </c>
      <c r="BL88" s="100">
        <v>3038</v>
      </c>
      <c r="BM88" s="100">
        <v>2</v>
      </c>
      <c r="BN88" s="100">
        <v>12075</v>
      </c>
      <c r="BP88" s="123">
        <v>1981</v>
      </c>
    </row>
    <row r="89" spans="2:68">
      <c r="B89" s="123">
        <v>1982</v>
      </c>
      <c r="C89" s="100">
        <v>0</v>
      </c>
      <c r="D89" s="100">
        <v>1</v>
      </c>
      <c r="E89" s="100">
        <v>3</v>
      </c>
      <c r="F89" s="100">
        <v>5</v>
      </c>
      <c r="G89" s="100">
        <v>5</v>
      </c>
      <c r="H89" s="100">
        <v>13</v>
      </c>
      <c r="I89" s="100">
        <v>27</v>
      </c>
      <c r="J89" s="100">
        <v>20</v>
      </c>
      <c r="K89" s="100">
        <v>41</v>
      </c>
      <c r="L89" s="100">
        <v>77</v>
      </c>
      <c r="M89" s="100">
        <v>152</v>
      </c>
      <c r="N89" s="100">
        <v>258</v>
      </c>
      <c r="O89" s="100">
        <v>379</v>
      </c>
      <c r="P89" s="100">
        <v>658</v>
      </c>
      <c r="Q89" s="100">
        <v>853</v>
      </c>
      <c r="R89" s="100">
        <v>991</v>
      </c>
      <c r="S89" s="100">
        <v>808</v>
      </c>
      <c r="T89" s="100">
        <v>770</v>
      </c>
      <c r="U89" s="100">
        <v>0</v>
      </c>
      <c r="V89" s="100">
        <v>5061</v>
      </c>
      <c r="W89" s="128"/>
      <c r="X89" s="123">
        <v>1982</v>
      </c>
      <c r="Y89" s="100">
        <v>0</v>
      </c>
      <c r="Z89" s="100">
        <v>1</v>
      </c>
      <c r="AA89" s="100">
        <v>2</v>
      </c>
      <c r="AB89" s="100">
        <v>2</v>
      </c>
      <c r="AC89" s="100">
        <v>7</v>
      </c>
      <c r="AD89" s="100">
        <v>11</v>
      </c>
      <c r="AE89" s="100">
        <v>12</v>
      </c>
      <c r="AF89" s="100">
        <v>33</v>
      </c>
      <c r="AG89" s="100">
        <v>41</v>
      </c>
      <c r="AH89" s="100">
        <v>58</v>
      </c>
      <c r="AI89" s="100">
        <v>123</v>
      </c>
      <c r="AJ89" s="100">
        <v>178</v>
      </c>
      <c r="AK89" s="100">
        <v>323</v>
      </c>
      <c r="AL89" s="100">
        <v>502</v>
      </c>
      <c r="AM89" s="100">
        <v>808</v>
      </c>
      <c r="AN89" s="100">
        <v>1177</v>
      </c>
      <c r="AO89" s="100">
        <v>1569</v>
      </c>
      <c r="AP89" s="100">
        <v>2459</v>
      </c>
      <c r="AQ89" s="100">
        <v>0</v>
      </c>
      <c r="AR89" s="100">
        <v>7306</v>
      </c>
      <c r="AS89" s="128"/>
      <c r="AT89" s="123">
        <v>1982</v>
      </c>
      <c r="AU89" s="100">
        <v>0</v>
      </c>
      <c r="AV89" s="100">
        <v>2</v>
      </c>
      <c r="AW89" s="100">
        <v>5</v>
      </c>
      <c r="AX89" s="100">
        <v>7</v>
      </c>
      <c r="AY89" s="100">
        <v>12</v>
      </c>
      <c r="AZ89" s="100">
        <v>24</v>
      </c>
      <c r="BA89" s="100">
        <v>39</v>
      </c>
      <c r="BB89" s="100">
        <v>53</v>
      </c>
      <c r="BC89" s="100">
        <v>82</v>
      </c>
      <c r="BD89" s="100">
        <v>135</v>
      </c>
      <c r="BE89" s="100">
        <v>275</v>
      </c>
      <c r="BF89" s="100">
        <v>436</v>
      </c>
      <c r="BG89" s="100">
        <v>702</v>
      </c>
      <c r="BH89" s="100">
        <v>1160</v>
      </c>
      <c r="BI89" s="100">
        <v>1661</v>
      </c>
      <c r="BJ89" s="100">
        <v>2168</v>
      </c>
      <c r="BK89" s="100">
        <v>2377</v>
      </c>
      <c r="BL89" s="100">
        <v>3229</v>
      </c>
      <c r="BM89" s="100">
        <v>0</v>
      </c>
      <c r="BN89" s="100">
        <v>12367</v>
      </c>
      <c r="BP89" s="123">
        <v>1982</v>
      </c>
    </row>
    <row r="90" spans="2:68">
      <c r="B90" s="123">
        <v>1983</v>
      </c>
      <c r="C90" s="100">
        <v>2</v>
      </c>
      <c r="D90" s="100">
        <v>2</v>
      </c>
      <c r="E90" s="100">
        <v>2</v>
      </c>
      <c r="F90" s="100">
        <v>5</v>
      </c>
      <c r="G90" s="100">
        <v>11</v>
      </c>
      <c r="H90" s="100">
        <v>17</v>
      </c>
      <c r="I90" s="100">
        <v>18</v>
      </c>
      <c r="J90" s="100">
        <v>18</v>
      </c>
      <c r="K90" s="100">
        <v>44</v>
      </c>
      <c r="L90" s="100">
        <v>63</v>
      </c>
      <c r="M90" s="100">
        <v>131</v>
      </c>
      <c r="N90" s="100">
        <v>243</v>
      </c>
      <c r="O90" s="100">
        <v>360</v>
      </c>
      <c r="P90" s="100">
        <v>542</v>
      </c>
      <c r="Q90" s="100">
        <v>759</v>
      </c>
      <c r="R90" s="100">
        <v>906</v>
      </c>
      <c r="S90" s="100">
        <v>713</v>
      </c>
      <c r="T90" s="100">
        <v>681</v>
      </c>
      <c r="U90" s="100">
        <v>3</v>
      </c>
      <c r="V90" s="100">
        <v>4520</v>
      </c>
      <c r="W90" s="128"/>
      <c r="X90" s="123">
        <v>1983</v>
      </c>
      <c r="Y90" s="100">
        <v>0</v>
      </c>
      <c r="Z90" s="100">
        <v>1</v>
      </c>
      <c r="AA90" s="100">
        <v>3</v>
      </c>
      <c r="AB90" s="100">
        <v>3</v>
      </c>
      <c r="AC90" s="100">
        <v>10</v>
      </c>
      <c r="AD90" s="100">
        <v>10</v>
      </c>
      <c r="AE90" s="100">
        <v>19</v>
      </c>
      <c r="AF90" s="100">
        <v>40</v>
      </c>
      <c r="AG90" s="100">
        <v>44</v>
      </c>
      <c r="AH90" s="100">
        <v>60</v>
      </c>
      <c r="AI90" s="100">
        <v>93</v>
      </c>
      <c r="AJ90" s="100">
        <v>182</v>
      </c>
      <c r="AK90" s="100">
        <v>308</v>
      </c>
      <c r="AL90" s="100">
        <v>410</v>
      </c>
      <c r="AM90" s="100">
        <v>713</v>
      </c>
      <c r="AN90" s="100">
        <v>1050</v>
      </c>
      <c r="AO90" s="100">
        <v>1373</v>
      </c>
      <c r="AP90" s="100">
        <v>2199</v>
      </c>
      <c r="AQ90" s="100">
        <v>0</v>
      </c>
      <c r="AR90" s="100">
        <v>6518</v>
      </c>
      <c r="AS90" s="128"/>
      <c r="AT90" s="123">
        <v>1983</v>
      </c>
      <c r="AU90" s="100">
        <v>2</v>
      </c>
      <c r="AV90" s="100">
        <v>3</v>
      </c>
      <c r="AW90" s="100">
        <v>5</v>
      </c>
      <c r="AX90" s="100">
        <v>8</v>
      </c>
      <c r="AY90" s="100">
        <v>21</v>
      </c>
      <c r="AZ90" s="100">
        <v>27</v>
      </c>
      <c r="BA90" s="100">
        <v>37</v>
      </c>
      <c r="BB90" s="100">
        <v>58</v>
      </c>
      <c r="BC90" s="100">
        <v>88</v>
      </c>
      <c r="BD90" s="100">
        <v>123</v>
      </c>
      <c r="BE90" s="100">
        <v>224</v>
      </c>
      <c r="BF90" s="100">
        <v>425</v>
      </c>
      <c r="BG90" s="100">
        <v>668</v>
      </c>
      <c r="BH90" s="100">
        <v>952</v>
      </c>
      <c r="BI90" s="100">
        <v>1472</v>
      </c>
      <c r="BJ90" s="100">
        <v>1956</v>
      </c>
      <c r="BK90" s="100">
        <v>2086</v>
      </c>
      <c r="BL90" s="100">
        <v>2880</v>
      </c>
      <c r="BM90" s="100">
        <v>3</v>
      </c>
      <c r="BN90" s="100">
        <v>11038</v>
      </c>
      <c r="BP90" s="123">
        <v>1983</v>
      </c>
    </row>
    <row r="91" spans="2:68">
      <c r="B91" s="123">
        <v>1984</v>
      </c>
      <c r="C91" s="100">
        <v>1</v>
      </c>
      <c r="D91" s="100">
        <v>1</v>
      </c>
      <c r="E91" s="100">
        <v>1</v>
      </c>
      <c r="F91" s="100">
        <v>4</v>
      </c>
      <c r="G91" s="100">
        <v>6</v>
      </c>
      <c r="H91" s="100">
        <v>11</v>
      </c>
      <c r="I91" s="100">
        <v>24</v>
      </c>
      <c r="J91" s="100">
        <v>23</v>
      </c>
      <c r="K91" s="100">
        <v>43</v>
      </c>
      <c r="L91" s="100">
        <v>58</v>
      </c>
      <c r="M91" s="100">
        <v>108</v>
      </c>
      <c r="N91" s="100">
        <v>248</v>
      </c>
      <c r="O91" s="100">
        <v>346</v>
      </c>
      <c r="P91" s="100">
        <v>513</v>
      </c>
      <c r="Q91" s="100">
        <v>784</v>
      </c>
      <c r="R91" s="100">
        <v>822</v>
      </c>
      <c r="S91" s="100">
        <v>708</v>
      </c>
      <c r="T91" s="100">
        <v>677</v>
      </c>
      <c r="U91" s="100">
        <v>1</v>
      </c>
      <c r="V91" s="100">
        <v>4379</v>
      </c>
      <c r="W91" s="128"/>
      <c r="X91" s="123">
        <v>1984</v>
      </c>
      <c r="Y91" s="100">
        <v>0</v>
      </c>
      <c r="Z91" s="100">
        <v>0</v>
      </c>
      <c r="AA91" s="100">
        <v>3</v>
      </c>
      <c r="AB91" s="100">
        <v>4</v>
      </c>
      <c r="AC91" s="100">
        <v>5</v>
      </c>
      <c r="AD91" s="100">
        <v>11</v>
      </c>
      <c r="AE91" s="100">
        <v>14</v>
      </c>
      <c r="AF91" s="100">
        <v>24</v>
      </c>
      <c r="AG91" s="100">
        <v>42</v>
      </c>
      <c r="AH91" s="100">
        <v>53</v>
      </c>
      <c r="AI91" s="100">
        <v>104</v>
      </c>
      <c r="AJ91" s="100">
        <v>147</v>
      </c>
      <c r="AK91" s="100">
        <v>241</v>
      </c>
      <c r="AL91" s="100">
        <v>406</v>
      </c>
      <c r="AM91" s="100">
        <v>728</v>
      </c>
      <c r="AN91" s="100">
        <v>1041</v>
      </c>
      <c r="AO91" s="100">
        <v>1368</v>
      </c>
      <c r="AP91" s="100">
        <v>2155</v>
      </c>
      <c r="AQ91" s="100">
        <v>0</v>
      </c>
      <c r="AR91" s="100">
        <v>6346</v>
      </c>
      <c r="AS91" s="128"/>
      <c r="AT91" s="123">
        <v>1984</v>
      </c>
      <c r="AU91" s="100">
        <v>1</v>
      </c>
      <c r="AV91" s="100">
        <v>1</v>
      </c>
      <c r="AW91" s="100">
        <v>4</v>
      </c>
      <c r="AX91" s="100">
        <v>8</v>
      </c>
      <c r="AY91" s="100">
        <v>11</v>
      </c>
      <c r="AZ91" s="100">
        <v>22</v>
      </c>
      <c r="BA91" s="100">
        <v>38</v>
      </c>
      <c r="BB91" s="100">
        <v>47</v>
      </c>
      <c r="BC91" s="100">
        <v>85</v>
      </c>
      <c r="BD91" s="100">
        <v>111</v>
      </c>
      <c r="BE91" s="100">
        <v>212</v>
      </c>
      <c r="BF91" s="100">
        <v>395</v>
      </c>
      <c r="BG91" s="100">
        <v>587</v>
      </c>
      <c r="BH91" s="100">
        <v>919</v>
      </c>
      <c r="BI91" s="100">
        <v>1512</v>
      </c>
      <c r="BJ91" s="100">
        <v>1863</v>
      </c>
      <c r="BK91" s="100">
        <v>2076</v>
      </c>
      <c r="BL91" s="100">
        <v>2832</v>
      </c>
      <c r="BM91" s="100">
        <v>1</v>
      </c>
      <c r="BN91" s="100">
        <v>10725</v>
      </c>
      <c r="BP91" s="123">
        <v>1984</v>
      </c>
    </row>
    <row r="92" spans="2:68">
      <c r="B92" s="123">
        <v>1985</v>
      </c>
      <c r="C92" s="100">
        <v>4</v>
      </c>
      <c r="D92" s="100">
        <v>2</v>
      </c>
      <c r="E92" s="100">
        <v>2</v>
      </c>
      <c r="F92" s="100">
        <v>4</v>
      </c>
      <c r="G92" s="100">
        <v>11</v>
      </c>
      <c r="H92" s="100">
        <v>11</v>
      </c>
      <c r="I92" s="100">
        <v>14</v>
      </c>
      <c r="J92" s="100">
        <v>22</v>
      </c>
      <c r="K92" s="100">
        <v>53</v>
      </c>
      <c r="L92" s="100">
        <v>68</v>
      </c>
      <c r="M92" s="100">
        <v>120</v>
      </c>
      <c r="N92" s="100">
        <v>213</v>
      </c>
      <c r="O92" s="100">
        <v>321</v>
      </c>
      <c r="P92" s="100">
        <v>482</v>
      </c>
      <c r="Q92" s="100">
        <v>761</v>
      </c>
      <c r="R92" s="100">
        <v>834</v>
      </c>
      <c r="S92" s="100">
        <v>820</v>
      </c>
      <c r="T92" s="100">
        <v>717</v>
      </c>
      <c r="U92" s="100">
        <v>3</v>
      </c>
      <c r="V92" s="100">
        <v>4462</v>
      </c>
      <c r="W92" s="128"/>
      <c r="X92" s="123">
        <v>1985</v>
      </c>
      <c r="Y92" s="100">
        <v>5</v>
      </c>
      <c r="Z92" s="100">
        <v>1</v>
      </c>
      <c r="AA92" s="100">
        <v>2</v>
      </c>
      <c r="AB92" s="100">
        <v>2</v>
      </c>
      <c r="AC92" s="100">
        <v>6</v>
      </c>
      <c r="AD92" s="100">
        <v>14</v>
      </c>
      <c r="AE92" s="100">
        <v>17</v>
      </c>
      <c r="AF92" s="100">
        <v>35</v>
      </c>
      <c r="AG92" s="100">
        <v>47</v>
      </c>
      <c r="AH92" s="100">
        <v>58</v>
      </c>
      <c r="AI92" s="100">
        <v>81</v>
      </c>
      <c r="AJ92" s="100">
        <v>162</v>
      </c>
      <c r="AK92" s="100">
        <v>255</v>
      </c>
      <c r="AL92" s="100">
        <v>415</v>
      </c>
      <c r="AM92" s="100">
        <v>725</v>
      </c>
      <c r="AN92" s="100">
        <v>1108</v>
      </c>
      <c r="AO92" s="100">
        <v>1424</v>
      </c>
      <c r="AP92" s="100">
        <v>2401</v>
      </c>
      <c r="AQ92" s="100">
        <v>0</v>
      </c>
      <c r="AR92" s="100">
        <v>6758</v>
      </c>
      <c r="AS92" s="128"/>
      <c r="AT92" s="123">
        <v>1985</v>
      </c>
      <c r="AU92" s="100">
        <v>9</v>
      </c>
      <c r="AV92" s="100">
        <v>3</v>
      </c>
      <c r="AW92" s="100">
        <v>4</v>
      </c>
      <c r="AX92" s="100">
        <v>6</v>
      </c>
      <c r="AY92" s="100">
        <v>17</v>
      </c>
      <c r="AZ92" s="100">
        <v>25</v>
      </c>
      <c r="BA92" s="100">
        <v>31</v>
      </c>
      <c r="BB92" s="100">
        <v>57</v>
      </c>
      <c r="BC92" s="100">
        <v>100</v>
      </c>
      <c r="BD92" s="100">
        <v>126</v>
      </c>
      <c r="BE92" s="100">
        <v>201</v>
      </c>
      <c r="BF92" s="100">
        <v>375</v>
      </c>
      <c r="BG92" s="100">
        <v>576</v>
      </c>
      <c r="BH92" s="100">
        <v>897</v>
      </c>
      <c r="BI92" s="100">
        <v>1486</v>
      </c>
      <c r="BJ92" s="100">
        <v>1942</v>
      </c>
      <c r="BK92" s="100">
        <v>2244</v>
      </c>
      <c r="BL92" s="100">
        <v>3118</v>
      </c>
      <c r="BM92" s="100">
        <v>3</v>
      </c>
      <c r="BN92" s="100">
        <v>11220</v>
      </c>
      <c r="BP92" s="123">
        <v>1985</v>
      </c>
    </row>
    <row r="93" spans="2:68">
      <c r="B93" s="123">
        <v>1986</v>
      </c>
      <c r="C93" s="100">
        <v>4</v>
      </c>
      <c r="D93" s="100">
        <v>0</v>
      </c>
      <c r="E93" s="100">
        <v>2</v>
      </c>
      <c r="F93" s="100">
        <v>7</v>
      </c>
      <c r="G93" s="100">
        <v>6</v>
      </c>
      <c r="H93" s="100">
        <v>12</v>
      </c>
      <c r="I93" s="100">
        <v>24</v>
      </c>
      <c r="J93" s="100">
        <v>18</v>
      </c>
      <c r="K93" s="100">
        <v>46</v>
      </c>
      <c r="L93" s="100">
        <v>65</v>
      </c>
      <c r="M93" s="100">
        <v>95</v>
      </c>
      <c r="N93" s="100">
        <v>199</v>
      </c>
      <c r="O93" s="100">
        <v>313</v>
      </c>
      <c r="P93" s="100">
        <v>490</v>
      </c>
      <c r="Q93" s="100">
        <v>714</v>
      </c>
      <c r="R93" s="100">
        <v>845</v>
      </c>
      <c r="S93" s="100">
        <v>752</v>
      </c>
      <c r="T93" s="100">
        <v>705</v>
      </c>
      <c r="U93" s="100">
        <v>0</v>
      </c>
      <c r="V93" s="100">
        <v>4297</v>
      </c>
      <c r="W93" s="128"/>
      <c r="X93" s="123">
        <v>1986</v>
      </c>
      <c r="Y93" s="100">
        <v>0</v>
      </c>
      <c r="Z93" s="100">
        <v>1</v>
      </c>
      <c r="AA93" s="100">
        <v>1</v>
      </c>
      <c r="AB93" s="100">
        <v>4</v>
      </c>
      <c r="AC93" s="100">
        <v>5</v>
      </c>
      <c r="AD93" s="100">
        <v>9</v>
      </c>
      <c r="AE93" s="100">
        <v>10</v>
      </c>
      <c r="AF93" s="100">
        <v>24</v>
      </c>
      <c r="AG93" s="100">
        <v>32</v>
      </c>
      <c r="AH93" s="100">
        <v>42</v>
      </c>
      <c r="AI93" s="100">
        <v>87</v>
      </c>
      <c r="AJ93" s="100">
        <v>132</v>
      </c>
      <c r="AK93" s="100">
        <v>238</v>
      </c>
      <c r="AL93" s="100">
        <v>414</v>
      </c>
      <c r="AM93" s="100">
        <v>749</v>
      </c>
      <c r="AN93" s="100">
        <v>989</v>
      </c>
      <c r="AO93" s="100">
        <v>1371</v>
      </c>
      <c r="AP93" s="100">
        <v>2277</v>
      </c>
      <c r="AQ93" s="100">
        <v>0</v>
      </c>
      <c r="AR93" s="100">
        <v>6385</v>
      </c>
      <c r="AS93" s="128"/>
      <c r="AT93" s="123">
        <v>1986</v>
      </c>
      <c r="AU93" s="100">
        <v>4</v>
      </c>
      <c r="AV93" s="100">
        <v>1</v>
      </c>
      <c r="AW93" s="100">
        <v>3</v>
      </c>
      <c r="AX93" s="100">
        <v>11</v>
      </c>
      <c r="AY93" s="100">
        <v>11</v>
      </c>
      <c r="AZ93" s="100">
        <v>21</v>
      </c>
      <c r="BA93" s="100">
        <v>34</v>
      </c>
      <c r="BB93" s="100">
        <v>42</v>
      </c>
      <c r="BC93" s="100">
        <v>78</v>
      </c>
      <c r="BD93" s="100">
        <v>107</v>
      </c>
      <c r="BE93" s="100">
        <v>182</v>
      </c>
      <c r="BF93" s="100">
        <v>331</v>
      </c>
      <c r="BG93" s="100">
        <v>551</v>
      </c>
      <c r="BH93" s="100">
        <v>904</v>
      </c>
      <c r="BI93" s="100">
        <v>1463</v>
      </c>
      <c r="BJ93" s="100">
        <v>1834</v>
      </c>
      <c r="BK93" s="100">
        <v>2123</v>
      </c>
      <c r="BL93" s="100">
        <v>2982</v>
      </c>
      <c r="BM93" s="100">
        <v>0</v>
      </c>
      <c r="BN93" s="100">
        <v>10682</v>
      </c>
      <c r="BP93" s="123">
        <v>1986</v>
      </c>
    </row>
    <row r="94" spans="2:68">
      <c r="B94" s="123">
        <v>1987</v>
      </c>
      <c r="C94" s="100">
        <v>1</v>
      </c>
      <c r="D94" s="100">
        <v>0</v>
      </c>
      <c r="E94" s="100">
        <v>0</v>
      </c>
      <c r="F94" s="100">
        <v>3</v>
      </c>
      <c r="G94" s="100">
        <v>4</v>
      </c>
      <c r="H94" s="100">
        <v>8</v>
      </c>
      <c r="I94" s="100">
        <v>8</v>
      </c>
      <c r="J94" s="100">
        <v>18</v>
      </c>
      <c r="K94" s="100">
        <v>42</v>
      </c>
      <c r="L94" s="100">
        <v>66</v>
      </c>
      <c r="M94" s="100">
        <v>97</v>
      </c>
      <c r="N94" s="100">
        <v>188</v>
      </c>
      <c r="O94" s="100">
        <v>306</v>
      </c>
      <c r="P94" s="100">
        <v>430</v>
      </c>
      <c r="Q94" s="100">
        <v>731</v>
      </c>
      <c r="R94" s="100">
        <v>866</v>
      </c>
      <c r="S94" s="100">
        <v>783</v>
      </c>
      <c r="T94" s="100">
        <v>776</v>
      </c>
      <c r="U94" s="100">
        <v>1</v>
      </c>
      <c r="V94" s="100">
        <v>4328</v>
      </c>
      <c r="W94" s="128"/>
      <c r="X94" s="123">
        <v>1987</v>
      </c>
      <c r="Y94" s="100">
        <v>0</v>
      </c>
      <c r="Z94" s="100">
        <v>0</v>
      </c>
      <c r="AA94" s="100">
        <v>1</v>
      </c>
      <c r="AB94" s="100">
        <v>0</v>
      </c>
      <c r="AC94" s="100">
        <v>4</v>
      </c>
      <c r="AD94" s="100">
        <v>12</v>
      </c>
      <c r="AE94" s="100">
        <v>12</v>
      </c>
      <c r="AF94" s="100">
        <v>18</v>
      </c>
      <c r="AG94" s="100">
        <v>27</v>
      </c>
      <c r="AH94" s="100">
        <v>61</v>
      </c>
      <c r="AI94" s="100">
        <v>64</v>
      </c>
      <c r="AJ94" s="100">
        <v>125</v>
      </c>
      <c r="AK94" s="100">
        <v>220</v>
      </c>
      <c r="AL94" s="100">
        <v>328</v>
      </c>
      <c r="AM94" s="100">
        <v>651</v>
      </c>
      <c r="AN94" s="100">
        <v>1007</v>
      </c>
      <c r="AO94" s="100">
        <v>1387</v>
      </c>
      <c r="AP94" s="100">
        <v>2348</v>
      </c>
      <c r="AQ94" s="100">
        <v>0</v>
      </c>
      <c r="AR94" s="100">
        <v>6265</v>
      </c>
      <c r="AS94" s="128"/>
      <c r="AT94" s="123">
        <v>1987</v>
      </c>
      <c r="AU94" s="100">
        <v>1</v>
      </c>
      <c r="AV94" s="100">
        <v>0</v>
      </c>
      <c r="AW94" s="100">
        <v>1</v>
      </c>
      <c r="AX94" s="100">
        <v>3</v>
      </c>
      <c r="AY94" s="100">
        <v>8</v>
      </c>
      <c r="AZ94" s="100">
        <v>20</v>
      </c>
      <c r="BA94" s="100">
        <v>20</v>
      </c>
      <c r="BB94" s="100">
        <v>36</v>
      </c>
      <c r="BC94" s="100">
        <v>69</v>
      </c>
      <c r="BD94" s="100">
        <v>127</v>
      </c>
      <c r="BE94" s="100">
        <v>161</v>
      </c>
      <c r="BF94" s="100">
        <v>313</v>
      </c>
      <c r="BG94" s="100">
        <v>526</v>
      </c>
      <c r="BH94" s="100">
        <v>758</v>
      </c>
      <c r="BI94" s="100">
        <v>1382</v>
      </c>
      <c r="BJ94" s="100">
        <v>1873</v>
      </c>
      <c r="BK94" s="100">
        <v>2170</v>
      </c>
      <c r="BL94" s="100">
        <v>3124</v>
      </c>
      <c r="BM94" s="100">
        <v>1</v>
      </c>
      <c r="BN94" s="100">
        <v>10593</v>
      </c>
      <c r="BP94" s="123">
        <v>1987</v>
      </c>
    </row>
    <row r="95" spans="2:68">
      <c r="B95" s="123">
        <v>1988</v>
      </c>
      <c r="C95" s="100">
        <v>1</v>
      </c>
      <c r="D95" s="100">
        <v>0</v>
      </c>
      <c r="E95" s="100">
        <v>2</v>
      </c>
      <c r="F95" s="100">
        <v>4</v>
      </c>
      <c r="G95" s="100">
        <v>12</v>
      </c>
      <c r="H95" s="100">
        <v>14</v>
      </c>
      <c r="I95" s="100">
        <v>12</v>
      </c>
      <c r="J95" s="100">
        <v>23</v>
      </c>
      <c r="K95" s="100">
        <v>46</v>
      </c>
      <c r="L95" s="100">
        <v>42</v>
      </c>
      <c r="M95" s="100">
        <v>77</v>
      </c>
      <c r="N95" s="100">
        <v>133</v>
      </c>
      <c r="O95" s="100">
        <v>282</v>
      </c>
      <c r="P95" s="100">
        <v>447</v>
      </c>
      <c r="Q95" s="100">
        <v>704</v>
      </c>
      <c r="R95" s="100">
        <v>892</v>
      </c>
      <c r="S95" s="100">
        <v>840</v>
      </c>
      <c r="T95" s="100">
        <v>770</v>
      </c>
      <c r="U95" s="100">
        <v>0</v>
      </c>
      <c r="V95" s="100">
        <v>4301</v>
      </c>
      <c r="W95" s="128"/>
      <c r="X95" s="123">
        <v>1988</v>
      </c>
      <c r="Y95" s="100">
        <v>0</v>
      </c>
      <c r="Z95" s="100">
        <v>1</v>
      </c>
      <c r="AA95" s="100">
        <v>2</v>
      </c>
      <c r="AB95" s="100">
        <v>2</v>
      </c>
      <c r="AC95" s="100">
        <v>6</v>
      </c>
      <c r="AD95" s="100">
        <v>11</v>
      </c>
      <c r="AE95" s="100">
        <v>20</v>
      </c>
      <c r="AF95" s="100">
        <v>17</v>
      </c>
      <c r="AG95" s="100">
        <v>31</v>
      </c>
      <c r="AH95" s="100">
        <v>45</v>
      </c>
      <c r="AI95" s="100">
        <v>64</v>
      </c>
      <c r="AJ95" s="100">
        <v>117</v>
      </c>
      <c r="AK95" s="100">
        <v>215</v>
      </c>
      <c r="AL95" s="100">
        <v>347</v>
      </c>
      <c r="AM95" s="100">
        <v>624</v>
      </c>
      <c r="AN95" s="100">
        <v>1055</v>
      </c>
      <c r="AO95" s="100">
        <v>1374</v>
      </c>
      <c r="AP95" s="100">
        <v>2286</v>
      </c>
      <c r="AQ95" s="100">
        <v>0</v>
      </c>
      <c r="AR95" s="100">
        <v>6217</v>
      </c>
      <c r="AS95" s="128"/>
      <c r="AT95" s="123">
        <v>1988</v>
      </c>
      <c r="AU95" s="100">
        <v>1</v>
      </c>
      <c r="AV95" s="100">
        <v>1</v>
      </c>
      <c r="AW95" s="100">
        <v>4</v>
      </c>
      <c r="AX95" s="100">
        <v>6</v>
      </c>
      <c r="AY95" s="100">
        <v>18</v>
      </c>
      <c r="AZ95" s="100">
        <v>25</v>
      </c>
      <c r="BA95" s="100">
        <v>32</v>
      </c>
      <c r="BB95" s="100">
        <v>40</v>
      </c>
      <c r="BC95" s="100">
        <v>77</v>
      </c>
      <c r="BD95" s="100">
        <v>87</v>
      </c>
      <c r="BE95" s="100">
        <v>141</v>
      </c>
      <c r="BF95" s="100">
        <v>250</v>
      </c>
      <c r="BG95" s="100">
        <v>497</v>
      </c>
      <c r="BH95" s="100">
        <v>794</v>
      </c>
      <c r="BI95" s="100">
        <v>1328</v>
      </c>
      <c r="BJ95" s="100">
        <v>1947</v>
      </c>
      <c r="BK95" s="100">
        <v>2214</v>
      </c>
      <c r="BL95" s="100">
        <v>3056</v>
      </c>
      <c r="BM95" s="100">
        <v>0</v>
      </c>
      <c r="BN95" s="100">
        <v>10518</v>
      </c>
      <c r="BP95" s="123">
        <v>1988</v>
      </c>
    </row>
    <row r="96" spans="2:68">
      <c r="B96" s="123">
        <v>1989</v>
      </c>
      <c r="C96" s="100">
        <v>1</v>
      </c>
      <c r="D96" s="100">
        <v>2</v>
      </c>
      <c r="E96" s="100">
        <v>1</v>
      </c>
      <c r="F96" s="100">
        <v>7</v>
      </c>
      <c r="G96" s="100">
        <v>5</v>
      </c>
      <c r="H96" s="100">
        <v>10</v>
      </c>
      <c r="I96" s="100">
        <v>26</v>
      </c>
      <c r="J96" s="100">
        <v>24</v>
      </c>
      <c r="K96" s="100">
        <v>42</v>
      </c>
      <c r="L96" s="100">
        <v>44</v>
      </c>
      <c r="M96" s="100">
        <v>85</v>
      </c>
      <c r="N96" s="100">
        <v>147</v>
      </c>
      <c r="O96" s="100">
        <v>269</v>
      </c>
      <c r="P96" s="100">
        <v>508</v>
      </c>
      <c r="Q96" s="100">
        <v>669</v>
      </c>
      <c r="R96" s="100">
        <v>861</v>
      </c>
      <c r="S96" s="100">
        <v>793</v>
      </c>
      <c r="T96" s="100">
        <v>812</v>
      </c>
      <c r="U96" s="100">
        <v>0</v>
      </c>
      <c r="V96" s="100">
        <v>4306</v>
      </c>
      <c r="W96" s="128"/>
      <c r="X96" s="123">
        <v>1989</v>
      </c>
      <c r="Y96" s="100">
        <v>0</v>
      </c>
      <c r="Z96" s="100">
        <v>0</v>
      </c>
      <c r="AA96" s="100">
        <v>2</v>
      </c>
      <c r="AB96" s="100">
        <v>1</v>
      </c>
      <c r="AC96" s="100">
        <v>3</v>
      </c>
      <c r="AD96" s="100">
        <v>9</v>
      </c>
      <c r="AE96" s="100">
        <v>10</v>
      </c>
      <c r="AF96" s="100">
        <v>13</v>
      </c>
      <c r="AG96" s="100">
        <v>44</v>
      </c>
      <c r="AH96" s="100">
        <v>45</v>
      </c>
      <c r="AI96" s="100">
        <v>70</v>
      </c>
      <c r="AJ96" s="100">
        <v>123</v>
      </c>
      <c r="AK96" s="100">
        <v>189</v>
      </c>
      <c r="AL96" s="100">
        <v>373</v>
      </c>
      <c r="AM96" s="100">
        <v>611</v>
      </c>
      <c r="AN96" s="100">
        <v>1004</v>
      </c>
      <c r="AO96" s="100">
        <v>1355</v>
      </c>
      <c r="AP96" s="100">
        <v>2443</v>
      </c>
      <c r="AQ96" s="100">
        <v>0</v>
      </c>
      <c r="AR96" s="100">
        <v>6295</v>
      </c>
      <c r="AS96" s="128"/>
      <c r="AT96" s="123">
        <v>1989</v>
      </c>
      <c r="AU96" s="100">
        <v>1</v>
      </c>
      <c r="AV96" s="100">
        <v>2</v>
      </c>
      <c r="AW96" s="100">
        <v>3</v>
      </c>
      <c r="AX96" s="100">
        <v>8</v>
      </c>
      <c r="AY96" s="100">
        <v>8</v>
      </c>
      <c r="AZ96" s="100">
        <v>19</v>
      </c>
      <c r="BA96" s="100">
        <v>36</v>
      </c>
      <c r="BB96" s="100">
        <v>37</v>
      </c>
      <c r="BC96" s="100">
        <v>86</v>
      </c>
      <c r="BD96" s="100">
        <v>89</v>
      </c>
      <c r="BE96" s="100">
        <v>155</v>
      </c>
      <c r="BF96" s="100">
        <v>270</v>
      </c>
      <c r="BG96" s="100">
        <v>458</v>
      </c>
      <c r="BH96" s="100">
        <v>881</v>
      </c>
      <c r="BI96" s="100">
        <v>1280</v>
      </c>
      <c r="BJ96" s="100">
        <v>1865</v>
      </c>
      <c r="BK96" s="100">
        <v>2148</v>
      </c>
      <c r="BL96" s="100">
        <v>3255</v>
      </c>
      <c r="BM96" s="100">
        <v>0</v>
      </c>
      <c r="BN96" s="100">
        <v>10601</v>
      </c>
      <c r="BP96" s="123">
        <v>1989</v>
      </c>
    </row>
    <row r="97" spans="2:68">
      <c r="B97" s="123">
        <v>1990</v>
      </c>
      <c r="C97" s="100">
        <v>1</v>
      </c>
      <c r="D97" s="100">
        <v>0</v>
      </c>
      <c r="E97" s="100">
        <v>2</v>
      </c>
      <c r="F97" s="100">
        <v>4</v>
      </c>
      <c r="G97" s="100">
        <v>12</v>
      </c>
      <c r="H97" s="100">
        <v>13</v>
      </c>
      <c r="I97" s="100">
        <v>12</v>
      </c>
      <c r="J97" s="100">
        <v>18</v>
      </c>
      <c r="K97" s="100">
        <v>46</v>
      </c>
      <c r="L97" s="100">
        <v>61</v>
      </c>
      <c r="M97" s="100">
        <v>104</v>
      </c>
      <c r="N97" s="100">
        <v>137</v>
      </c>
      <c r="O97" s="100">
        <v>278</v>
      </c>
      <c r="P97" s="100">
        <v>417</v>
      </c>
      <c r="Q97" s="100">
        <v>616</v>
      </c>
      <c r="R97" s="100">
        <v>877</v>
      </c>
      <c r="S97" s="100">
        <v>781</v>
      </c>
      <c r="T97" s="100">
        <v>764</v>
      </c>
      <c r="U97" s="100">
        <v>0</v>
      </c>
      <c r="V97" s="100">
        <v>4143</v>
      </c>
      <c r="W97" s="128"/>
      <c r="X97" s="123">
        <v>1990</v>
      </c>
      <c r="Y97" s="100">
        <v>0</v>
      </c>
      <c r="Z97" s="100">
        <v>0</v>
      </c>
      <c r="AA97" s="100">
        <v>2</v>
      </c>
      <c r="AB97" s="100">
        <v>4</v>
      </c>
      <c r="AC97" s="100">
        <v>4</v>
      </c>
      <c r="AD97" s="100">
        <v>6</v>
      </c>
      <c r="AE97" s="100">
        <v>12</v>
      </c>
      <c r="AF97" s="100">
        <v>21</v>
      </c>
      <c r="AG97" s="100">
        <v>24</v>
      </c>
      <c r="AH97" s="100">
        <v>42</v>
      </c>
      <c r="AI97" s="100">
        <v>70</v>
      </c>
      <c r="AJ97" s="100">
        <v>91</v>
      </c>
      <c r="AK97" s="100">
        <v>177</v>
      </c>
      <c r="AL97" s="100">
        <v>321</v>
      </c>
      <c r="AM97" s="100">
        <v>583</v>
      </c>
      <c r="AN97" s="100">
        <v>1071</v>
      </c>
      <c r="AO97" s="100">
        <v>1398</v>
      </c>
      <c r="AP97" s="100">
        <v>2448</v>
      </c>
      <c r="AQ97" s="100">
        <v>0</v>
      </c>
      <c r="AR97" s="100">
        <v>6274</v>
      </c>
      <c r="AS97" s="128"/>
      <c r="AT97" s="123">
        <v>1990</v>
      </c>
      <c r="AU97" s="100">
        <v>1</v>
      </c>
      <c r="AV97" s="100">
        <v>0</v>
      </c>
      <c r="AW97" s="100">
        <v>4</v>
      </c>
      <c r="AX97" s="100">
        <v>8</v>
      </c>
      <c r="AY97" s="100">
        <v>16</v>
      </c>
      <c r="AZ97" s="100">
        <v>19</v>
      </c>
      <c r="BA97" s="100">
        <v>24</v>
      </c>
      <c r="BB97" s="100">
        <v>39</v>
      </c>
      <c r="BC97" s="100">
        <v>70</v>
      </c>
      <c r="BD97" s="100">
        <v>103</v>
      </c>
      <c r="BE97" s="100">
        <v>174</v>
      </c>
      <c r="BF97" s="100">
        <v>228</v>
      </c>
      <c r="BG97" s="100">
        <v>455</v>
      </c>
      <c r="BH97" s="100">
        <v>738</v>
      </c>
      <c r="BI97" s="100">
        <v>1199</v>
      </c>
      <c r="BJ97" s="100">
        <v>1948</v>
      </c>
      <c r="BK97" s="100">
        <v>2179</v>
      </c>
      <c r="BL97" s="100">
        <v>3212</v>
      </c>
      <c r="BM97" s="100">
        <v>0</v>
      </c>
      <c r="BN97" s="100">
        <v>10417</v>
      </c>
      <c r="BP97" s="123">
        <v>1990</v>
      </c>
    </row>
    <row r="98" spans="2:68">
      <c r="B98" s="123">
        <v>1991</v>
      </c>
      <c r="C98" s="100">
        <v>1</v>
      </c>
      <c r="D98" s="100">
        <v>0</v>
      </c>
      <c r="E98" s="100">
        <v>0</v>
      </c>
      <c r="F98" s="100">
        <v>3</v>
      </c>
      <c r="G98" s="100">
        <v>2</v>
      </c>
      <c r="H98" s="100">
        <v>12</v>
      </c>
      <c r="I98" s="100">
        <v>20</v>
      </c>
      <c r="J98" s="100">
        <v>20</v>
      </c>
      <c r="K98" s="100">
        <v>46</v>
      </c>
      <c r="L98" s="100">
        <v>59</v>
      </c>
      <c r="M98" s="100">
        <v>85</v>
      </c>
      <c r="N98" s="100">
        <v>138</v>
      </c>
      <c r="O98" s="100">
        <v>261</v>
      </c>
      <c r="P98" s="100">
        <v>432</v>
      </c>
      <c r="Q98" s="100">
        <v>574</v>
      </c>
      <c r="R98" s="100">
        <v>843</v>
      </c>
      <c r="S98" s="100">
        <v>873</v>
      </c>
      <c r="T98" s="100">
        <v>800</v>
      </c>
      <c r="U98" s="100">
        <v>0</v>
      </c>
      <c r="V98" s="100">
        <v>4169</v>
      </c>
      <c r="W98" s="128"/>
      <c r="X98" s="123">
        <v>1991</v>
      </c>
      <c r="Y98" s="100">
        <v>1</v>
      </c>
      <c r="Z98" s="100">
        <v>1</v>
      </c>
      <c r="AA98" s="100">
        <v>0</v>
      </c>
      <c r="AB98" s="100">
        <v>0</v>
      </c>
      <c r="AC98" s="100">
        <v>8</v>
      </c>
      <c r="AD98" s="100">
        <v>7</v>
      </c>
      <c r="AE98" s="100">
        <v>11</v>
      </c>
      <c r="AF98" s="100">
        <v>23</v>
      </c>
      <c r="AG98" s="100">
        <v>31</v>
      </c>
      <c r="AH98" s="100">
        <v>37</v>
      </c>
      <c r="AI98" s="100">
        <v>86</v>
      </c>
      <c r="AJ98" s="100">
        <v>89</v>
      </c>
      <c r="AK98" s="100">
        <v>170</v>
      </c>
      <c r="AL98" s="100">
        <v>321</v>
      </c>
      <c r="AM98" s="100">
        <v>526</v>
      </c>
      <c r="AN98" s="100">
        <v>1017</v>
      </c>
      <c r="AO98" s="100">
        <v>1295</v>
      </c>
      <c r="AP98" s="100">
        <v>2463</v>
      </c>
      <c r="AQ98" s="100">
        <v>0</v>
      </c>
      <c r="AR98" s="100">
        <v>6086</v>
      </c>
      <c r="AS98" s="128"/>
      <c r="AT98" s="123">
        <v>1991</v>
      </c>
      <c r="AU98" s="100">
        <v>2</v>
      </c>
      <c r="AV98" s="100">
        <v>1</v>
      </c>
      <c r="AW98" s="100">
        <v>0</v>
      </c>
      <c r="AX98" s="100">
        <v>3</v>
      </c>
      <c r="AY98" s="100">
        <v>10</v>
      </c>
      <c r="AZ98" s="100">
        <v>19</v>
      </c>
      <c r="BA98" s="100">
        <v>31</v>
      </c>
      <c r="BB98" s="100">
        <v>43</v>
      </c>
      <c r="BC98" s="100">
        <v>77</v>
      </c>
      <c r="BD98" s="100">
        <v>96</v>
      </c>
      <c r="BE98" s="100">
        <v>171</v>
      </c>
      <c r="BF98" s="100">
        <v>227</v>
      </c>
      <c r="BG98" s="100">
        <v>431</v>
      </c>
      <c r="BH98" s="100">
        <v>753</v>
      </c>
      <c r="BI98" s="100">
        <v>1100</v>
      </c>
      <c r="BJ98" s="100">
        <v>1860</v>
      </c>
      <c r="BK98" s="100">
        <v>2168</v>
      </c>
      <c r="BL98" s="100">
        <v>3263</v>
      </c>
      <c r="BM98" s="100">
        <v>0</v>
      </c>
      <c r="BN98" s="100">
        <v>10255</v>
      </c>
      <c r="BP98" s="123">
        <v>1991</v>
      </c>
    </row>
    <row r="99" spans="2:68">
      <c r="B99" s="123">
        <v>1992</v>
      </c>
      <c r="C99" s="100">
        <v>4</v>
      </c>
      <c r="D99" s="100">
        <v>2</v>
      </c>
      <c r="E99" s="100">
        <v>2</v>
      </c>
      <c r="F99" s="100">
        <v>1</v>
      </c>
      <c r="G99" s="100">
        <v>5</v>
      </c>
      <c r="H99" s="100">
        <v>5</v>
      </c>
      <c r="I99" s="100">
        <v>14</v>
      </c>
      <c r="J99" s="100">
        <v>24</v>
      </c>
      <c r="K99" s="100">
        <v>42</v>
      </c>
      <c r="L99" s="100">
        <v>60</v>
      </c>
      <c r="M99" s="100">
        <v>74</v>
      </c>
      <c r="N99" s="100">
        <v>128</v>
      </c>
      <c r="O99" s="100">
        <v>212</v>
      </c>
      <c r="P99" s="100">
        <v>435</v>
      </c>
      <c r="Q99" s="100">
        <v>615</v>
      </c>
      <c r="R99" s="100">
        <v>889</v>
      </c>
      <c r="S99" s="100">
        <v>857</v>
      </c>
      <c r="T99" s="100">
        <v>846</v>
      </c>
      <c r="U99" s="100">
        <v>0</v>
      </c>
      <c r="V99" s="100">
        <v>4215</v>
      </c>
      <c r="W99" s="128"/>
      <c r="X99" s="123">
        <v>1992</v>
      </c>
      <c r="Y99" s="100">
        <v>1</v>
      </c>
      <c r="Z99" s="100">
        <v>3</v>
      </c>
      <c r="AA99" s="100">
        <v>1</v>
      </c>
      <c r="AB99" s="100">
        <v>0</v>
      </c>
      <c r="AC99" s="100">
        <v>7</v>
      </c>
      <c r="AD99" s="100">
        <v>6</v>
      </c>
      <c r="AE99" s="100">
        <v>14</v>
      </c>
      <c r="AF99" s="100">
        <v>19</v>
      </c>
      <c r="AG99" s="100">
        <v>30</v>
      </c>
      <c r="AH99" s="100">
        <v>54</v>
      </c>
      <c r="AI99" s="100">
        <v>73</v>
      </c>
      <c r="AJ99" s="100">
        <v>84</v>
      </c>
      <c r="AK99" s="100">
        <v>171</v>
      </c>
      <c r="AL99" s="100">
        <v>305</v>
      </c>
      <c r="AM99" s="100">
        <v>498</v>
      </c>
      <c r="AN99" s="100">
        <v>960</v>
      </c>
      <c r="AO99" s="100">
        <v>1374</v>
      </c>
      <c r="AP99" s="100">
        <v>2531</v>
      </c>
      <c r="AQ99" s="100">
        <v>0</v>
      </c>
      <c r="AR99" s="100">
        <v>6131</v>
      </c>
      <c r="AS99" s="128"/>
      <c r="AT99" s="123">
        <v>1992</v>
      </c>
      <c r="AU99" s="100">
        <v>5</v>
      </c>
      <c r="AV99" s="100">
        <v>5</v>
      </c>
      <c r="AW99" s="100">
        <v>3</v>
      </c>
      <c r="AX99" s="100">
        <v>1</v>
      </c>
      <c r="AY99" s="100">
        <v>12</v>
      </c>
      <c r="AZ99" s="100">
        <v>11</v>
      </c>
      <c r="BA99" s="100">
        <v>28</v>
      </c>
      <c r="BB99" s="100">
        <v>43</v>
      </c>
      <c r="BC99" s="100">
        <v>72</v>
      </c>
      <c r="BD99" s="100">
        <v>114</v>
      </c>
      <c r="BE99" s="100">
        <v>147</v>
      </c>
      <c r="BF99" s="100">
        <v>212</v>
      </c>
      <c r="BG99" s="100">
        <v>383</v>
      </c>
      <c r="BH99" s="100">
        <v>740</v>
      </c>
      <c r="BI99" s="100">
        <v>1113</v>
      </c>
      <c r="BJ99" s="100">
        <v>1849</v>
      </c>
      <c r="BK99" s="100">
        <v>2231</v>
      </c>
      <c r="BL99" s="100">
        <v>3377</v>
      </c>
      <c r="BM99" s="100">
        <v>0</v>
      </c>
      <c r="BN99" s="100">
        <v>10346</v>
      </c>
      <c r="BP99" s="123">
        <v>1992</v>
      </c>
    </row>
    <row r="100" spans="2:68">
      <c r="B100" s="123">
        <v>1993</v>
      </c>
      <c r="C100" s="100">
        <v>1</v>
      </c>
      <c r="D100" s="100">
        <v>1</v>
      </c>
      <c r="E100" s="100">
        <v>0</v>
      </c>
      <c r="F100" s="100">
        <v>1</v>
      </c>
      <c r="G100" s="100">
        <v>2</v>
      </c>
      <c r="H100" s="100">
        <v>9</v>
      </c>
      <c r="I100" s="100">
        <v>12</v>
      </c>
      <c r="J100" s="100">
        <v>27</v>
      </c>
      <c r="K100" s="100">
        <v>27</v>
      </c>
      <c r="L100" s="100">
        <v>55</v>
      </c>
      <c r="M100" s="100">
        <v>77</v>
      </c>
      <c r="N100" s="100">
        <v>110</v>
      </c>
      <c r="O100" s="100">
        <v>217</v>
      </c>
      <c r="P100" s="100">
        <v>382</v>
      </c>
      <c r="Q100" s="100">
        <v>636</v>
      </c>
      <c r="R100" s="100">
        <v>824</v>
      </c>
      <c r="S100" s="100">
        <v>887</v>
      </c>
      <c r="T100" s="100">
        <v>911</v>
      </c>
      <c r="U100" s="100">
        <v>0</v>
      </c>
      <c r="V100" s="100">
        <v>4179</v>
      </c>
      <c r="W100" s="128"/>
      <c r="X100" s="123">
        <v>1993</v>
      </c>
      <c r="Y100" s="100">
        <v>0</v>
      </c>
      <c r="Z100" s="100">
        <v>0</v>
      </c>
      <c r="AA100" s="100">
        <v>0</v>
      </c>
      <c r="AB100" s="100">
        <v>1</v>
      </c>
      <c r="AC100" s="100">
        <v>7</v>
      </c>
      <c r="AD100" s="100">
        <v>4</v>
      </c>
      <c r="AE100" s="100">
        <v>13</v>
      </c>
      <c r="AF100" s="100">
        <v>22</v>
      </c>
      <c r="AG100" s="100">
        <v>24</v>
      </c>
      <c r="AH100" s="100">
        <v>54</v>
      </c>
      <c r="AI100" s="100">
        <v>59</v>
      </c>
      <c r="AJ100" s="100">
        <v>76</v>
      </c>
      <c r="AK100" s="100">
        <v>133</v>
      </c>
      <c r="AL100" s="100">
        <v>269</v>
      </c>
      <c r="AM100" s="100">
        <v>552</v>
      </c>
      <c r="AN100" s="100">
        <v>958</v>
      </c>
      <c r="AO100" s="100">
        <v>1506</v>
      </c>
      <c r="AP100" s="100">
        <v>2634</v>
      </c>
      <c r="AQ100" s="100">
        <v>0</v>
      </c>
      <c r="AR100" s="100">
        <v>6312</v>
      </c>
      <c r="AS100" s="128"/>
      <c r="AT100" s="123">
        <v>1993</v>
      </c>
      <c r="AU100" s="100">
        <v>1</v>
      </c>
      <c r="AV100" s="100">
        <v>1</v>
      </c>
      <c r="AW100" s="100">
        <v>0</v>
      </c>
      <c r="AX100" s="100">
        <v>2</v>
      </c>
      <c r="AY100" s="100">
        <v>9</v>
      </c>
      <c r="AZ100" s="100">
        <v>13</v>
      </c>
      <c r="BA100" s="100">
        <v>25</v>
      </c>
      <c r="BB100" s="100">
        <v>49</v>
      </c>
      <c r="BC100" s="100">
        <v>51</v>
      </c>
      <c r="BD100" s="100">
        <v>109</v>
      </c>
      <c r="BE100" s="100">
        <v>136</v>
      </c>
      <c r="BF100" s="100">
        <v>186</v>
      </c>
      <c r="BG100" s="100">
        <v>350</v>
      </c>
      <c r="BH100" s="100">
        <v>651</v>
      </c>
      <c r="BI100" s="100">
        <v>1188</v>
      </c>
      <c r="BJ100" s="100">
        <v>1782</v>
      </c>
      <c r="BK100" s="100">
        <v>2393</v>
      </c>
      <c r="BL100" s="100">
        <v>3545</v>
      </c>
      <c r="BM100" s="100">
        <v>0</v>
      </c>
      <c r="BN100" s="100">
        <v>10491</v>
      </c>
      <c r="BP100" s="123">
        <v>1993</v>
      </c>
    </row>
    <row r="101" spans="2:68">
      <c r="B101" s="123">
        <v>1994</v>
      </c>
      <c r="C101" s="100">
        <v>1</v>
      </c>
      <c r="D101" s="100">
        <v>2</v>
      </c>
      <c r="E101" s="100">
        <v>3</v>
      </c>
      <c r="F101" s="100">
        <v>6</v>
      </c>
      <c r="G101" s="100">
        <v>3</v>
      </c>
      <c r="H101" s="100">
        <v>7</v>
      </c>
      <c r="I101" s="100">
        <v>17</v>
      </c>
      <c r="J101" s="100">
        <v>24</v>
      </c>
      <c r="K101" s="100">
        <v>32</v>
      </c>
      <c r="L101" s="100">
        <v>57</v>
      </c>
      <c r="M101" s="100">
        <v>64</v>
      </c>
      <c r="N101" s="100">
        <v>127</v>
      </c>
      <c r="O101" s="100">
        <v>224</v>
      </c>
      <c r="P101" s="100">
        <v>357</v>
      </c>
      <c r="Q101" s="100">
        <v>641</v>
      </c>
      <c r="R101" s="100">
        <v>870</v>
      </c>
      <c r="S101" s="100">
        <v>967</v>
      </c>
      <c r="T101" s="100">
        <v>1055</v>
      </c>
      <c r="U101" s="100">
        <v>0</v>
      </c>
      <c r="V101" s="100">
        <v>4457</v>
      </c>
      <c r="W101" s="128"/>
      <c r="X101" s="123">
        <v>1994</v>
      </c>
      <c r="Y101" s="100">
        <v>0</v>
      </c>
      <c r="Z101" s="100">
        <v>1</v>
      </c>
      <c r="AA101" s="100">
        <v>0</v>
      </c>
      <c r="AB101" s="100">
        <v>3</v>
      </c>
      <c r="AC101" s="100">
        <v>6</v>
      </c>
      <c r="AD101" s="100">
        <v>5</v>
      </c>
      <c r="AE101" s="100">
        <v>7</v>
      </c>
      <c r="AF101" s="100">
        <v>18</v>
      </c>
      <c r="AG101" s="100">
        <v>27</v>
      </c>
      <c r="AH101" s="100">
        <v>58</v>
      </c>
      <c r="AI101" s="100">
        <v>45</v>
      </c>
      <c r="AJ101" s="100">
        <v>70</v>
      </c>
      <c r="AK101" s="100">
        <v>129</v>
      </c>
      <c r="AL101" s="100">
        <v>282</v>
      </c>
      <c r="AM101" s="100">
        <v>528</v>
      </c>
      <c r="AN101" s="100">
        <v>937</v>
      </c>
      <c r="AO101" s="100">
        <v>1515</v>
      </c>
      <c r="AP101" s="100">
        <v>2828</v>
      </c>
      <c r="AQ101" s="100">
        <v>0</v>
      </c>
      <c r="AR101" s="100">
        <v>6459</v>
      </c>
      <c r="AS101" s="128"/>
      <c r="AT101" s="123">
        <v>1994</v>
      </c>
      <c r="AU101" s="100">
        <v>1</v>
      </c>
      <c r="AV101" s="100">
        <v>3</v>
      </c>
      <c r="AW101" s="100">
        <v>3</v>
      </c>
      <c r="AX101" s="100">
        <v>9</v>
      </c>
      <c r="AY101" s="100">
        <v>9</v>
      </c>
      <c r="AZ101" s="100">
        <v>12</v>
      </c>
      <c r="BA101" s="100">
        <v>24</v>
      </c>
      <c r="BB101" s="100">
        <v>42</v>
      </c>
      <c r="BC101" s="100">
        <v>59</v>
      </c>
      <c r="BD101" s="100">
        <v>115</v>
      </c>
      <c r="BE101" s="100">
        <v>109</v>
      </c>
      <c r="BF101" s="100">
        <v>197</v>
      </c>
      <c r="BG101" s="100">
        <v>353</v>
      </c>
      <c r="BH101" s="100">
        <v>639</v>
      </c>
      <c r="BI101" s="100">
        <v>1169</v>
      </c>
      <c r="BJ101" s="100">
        <v>1807</v>
      </c>
      <c r="BK101" s="100">
        <v>2482</v>
      </c>
      <c r="BL101" s="100">
        <v>3883</v>
      </c>
      <c r="BM101" s="100">
        <v>0</v>
      </c>
      <c r="BN101" s="100">
        <v>10916</v>
      </c>
      <c r="BP101" s="123">
        <v>1994</v>
      </c>
    </row>
    <row r="102" spans="2:68">
      <c r="B102" s="123">
        <v>1995</v>
      </c>
      <c r="C102" s="100">
        <v>0</v>
      </c>
      <c r="D102" s="100">
        <v>0</v>
      </c>
      <c r="E102" s="100">
        <v>0</v>
      </c>
      <c r="F102" s="100">
        <v>1</v>
      </c>
      <c r="G102" s="100">
        <v>5</v>
      </c>
      <c r="H102" s="100">
        <v>7</v>
      </c>
      <c r="I102" s="100">
        <v>10</v>
      </c>
      <c r="J102" s="100">
        <v>30</v>
      </c>
      <c r="K102" s="100">
        <v>37</v>
      </c>
      <c r="L102" s="100">
        <v>53</v>
      </c>
      <c r="M102" s="100">
        <v>86</v>
      </c>
      <c r="N102" s="100">
        <v>117</v>
      </c>
      <c r="O102" s="100">
        <v>204</v>
      </c>
      <c r="P102" s="100">
        <v>368</v>
      </c>
      <c r="Q102" s="100">
        <v>647</v>
      </c>
      <c r="R102" s="100">
        <v>782</v>
      </c>
      <c r="S102" s="100">
        <v>963</v>
      </c>
      <c r="T102" s="100">
        <v>1038</v>
      </c>
      <c r="U102" s="100">
        <v>0</v>
      </c>
      <c r="V102" s="100">
        <v>4348</v>
      </c>
      <c r="W102" s="128"/>
      <c r="X102" s="123">
        <v>1995</v>
      </c>
      <c r="Y102" s="100">
        <v>0</v>
      </c>
      <c r="Z102" s="100">
        <v>1</v>
      </c>
      <c r="AA102" s="100">
        <v>2</v>
      </c>
      <c r="AB102" s="100">
        <v>1</v>
      </c>
      <c r="AC102" s="100">
        <v>1</v>
      </c>
      <c r="AD102" s="100">
        <v>7</v>
      </c>
      <c r="AE102" s="100">
        <v>12</v>
      </c>
      <c r="AF102" s="100">
        <v>20</v>
      </c>
      <c r="AG102" s="100">
        <v>28</v>
      </c>
      <c r="AH102" s="100">
        <v>48</v>
      </c>
      <c r="AI102" s="100">
        <v>54</v>
      </c>
      <c r="AJ102" s="100">
        <v>68</v>
      </c>
      <c r="AK102" s="100">
        <v>118</v>
      </c>
      <c r="AL102" s="100">
        <v>277</v>
      </c>
      <c r="AM102" s="100">
        <v>566</v>
      </c>
      <c r="AN102" s="100">
        <v>895</v>
      </c>
      <c r="AO102" s="100">
        <v>1477</v>
      </c>
      <c r="AP102" s="100">
        <v>2880</v>
      </c>
      <c r="AQ102" s="100">
        <v>0</v>
      </c>
      <c r="AR102" s="100">
        <v>6455</v>
      </c>
      <c r="AS102" s="128"/>
      <c r="AT102" s="123">
        <v>1995</v>
      </c>
      <c r="AU102" s="100">
        <v>0</v>
      </c>
      <c r="AV102" s="100">
        <v>1</v>
      </c>
      <c r="AW102" s="100">
        <v>2</v>
      </c>
      <c r="AX102" s="100">
        <v>2</v>
      </c>
      <c r="AY102" s="100">
        <v>6</v>
      </c>
      <c r="AZ102" s="100">
        <v>14</v>
      </c>
      <c r="BA102" s="100">
        <v>22</v>
      </c>
      <c r="BB102" s="100">
        <v>50</v>
      </c>
      <c r="BC102" s="100">
        <v>65</v>
      </c>
      <c r="BD102" s="100">
        <v>101</v>
      </c>
      <c r="BE102" s="100">
        <v>140</v>
      </c>
      <c r="BF102" s="100">
        <v>185</v>
      </c>
      <c r="BG102" s="100">
        <v>322</v>
      </c>
      <c r="BH102" s="100">
        <v>645</v>
      </c>
      <c r="BI102" s="100">
        <v>1213</v>
      </c>
      <c r="BJ102" s="100">
        <v>1677</v>
      </c>
      <c r="BK102" s="100">
        <v>2440</v>
      </c>
      <c r="BL102" s="100">
        <v>3918</v>
      </c>
      <c r="BM102" s="100">
        <v>0</v>
      </c>
      <c r="BN102" s="100">
        <v>10803</v>
      </c>
      <c r="BP102" s="123">
        <v>1995</v>
      </c>
    </row>
    <row r="103" spans="2:68">
      <c r="B103" s="123">
        <v>1996</v>
      </c>
      <c r="C103" s="100">
        <v>1</v>
      </c>
      <c r="D103" s="100">
        <v>0</v>
      </c>
      <c r="E103" s="100">
        <v>2</v>
      </c>
      <c r="F103" s="100">
        <v>3</v>
      </c>
      <c r="G103" s="100">
        <v>4</v>
      </c>
      <c r="H103" s="100">
        <v>5</v>
      </c>
      <c r="I103" s="100">
        <v>12</v>
      </c>
      <c r="J103" s="100">
        <v>25</v>
      </c>
      <c r="K103" s="100">
        <v>33</v>
      </c>
      <c r="L103" s="100">
        <v>70</v>
      </c>
      <c r="M103" s="100">
        <v>83</v>
      </c>
      <c r="N103" s="100">
        <v>114</v>
      </c>
      <c r="O103" s="100">
        <v>176</v>
      </c>
      <c r="P103" s="100">
        <v>379</v>
      </c>
      <c r="Q103" s="100">
        <v>595</v>
      </c>
      <c r="R103" s="100">
        <v>801</v>
      </c>
      <c r="S103" s="100">
        <v>1007</v>
      </c>
      <c r="T103" s="100">
        <v>1117</v>
      </c>
      <c r="U103" s="100">
        <v>0</v>
      </c>
      <c r="V103" s="100">
        <v>4427</v>
      </c>
      <c r="W103" s="128"/>
      <c r="X103" s="123">
        <v>1996</v>
      </c>
      <c r="Y103" s="100">
        <v>0</v>
      </c>
      <c r="Z103" s="100">
        <v>2</v>
      </c>
      <c r="AA103" s="100">
        <v>1</v>
      </c>
      <c r="AB103" s="100">
        <v>2</v>
      </c>
      <c r="AC103" s="100">
        <v>3</v>
      </c>
      <c r="AD103" s="100">
        <v>7</v>
      </c>
      <c r="AE103" s="100">
        <v>7</v>
      </c>
      <c r="AF103" s="100">
        <v>14</v>
      </c>
      <c r="AG103" s="100">
        <v>25</v>
      </c>
      <c r="AH103" s="100">
        <v>48</v>
      </c>
      <c r="AI103" s="100">
        <v>68</v>
      </c>
      <c r="AJ103" s="100">
        <v>74</v>
      </c>
      <c r="AK103" s="100">
        <v>131</v>
      </c>
      <c r="AL103" s="100">
        <v>276</v>
      </c>
      <c r="AM103" s="100">
        <v>524</v>
      </c>
      <c r="AN103" s="100">
        <v>929</v>
      </c>
      <c r="AO103" s="100">
        <v>1443</v>
      </c>
      <c r="AP103" s="100">
        <v>3021</v>
      </c>
      <c r="AQ103" s="100">
        <v>0</v>
      </c>
      <c r="AR103" s="100">
        <v>6575</v>
      </c>
      <c r="AS103" s="128"/>
      <c r="AT103" s="123">
        <v>1996</v>
      </c>
      <c r="AU103" s="100">
        <v>1</v>
      </c>
      <c r="AV103" s="100">
        <v>2</v>
      </c>
      <c r="AW103" s="100">
        <v>3</v>
      </c>
      <c r="AX103" s="100">
        <v>5</v>
      </c>
      <c r="AY103" s="100">
        <v>7</v>
      </c>
      <c r="AZ103" s="100">
        <v>12</v>
      </c>
      <c r="BA103" s="100">
        <v>19</v>
      </c>
      <c r="BB103" s="100">
        <v>39</v>
      </c>
      <c r="BC103" s="100">
        <v>58</v>
      </c>
      <c r="BD103" s="100">
        <v>118</v>
      </c>
      <c r="BE103" s="100">
        <v>151</v>
      </c>
      <c r="BF103" s="100">
        <v>188</v>
      </c>
      <c r="BG103" s="100">
        <v>307</v>
      </c>
      <c r="BH103" s="100">
        <v>655</v>
      </c>
      <c r="BI103" s="100">
        <v>1119</v>
      </c>
      <c r="BJ103" s="100">
        <v>1730</v>
      </c>
      <c r="BK103" s="100">
        <v>2450</v>
      </c>
      <c r="BL103" s="100">
        <v>4138</v>
      </c>
      <c r="BM103" s="100">
        <v>0</v>
      </c>
      <c r="BN103" s="100">
        <v>11002</v>
      </c>
      <c r="BP103" s="123">
        <v>1996</v>
      </c>
    </row>
    <row r="104" spans="2:68">
      <c r="B104" s="124">
        <v>1997</v>
      </c>
      <c r="C104" s="100">
        <v>2</v>
      </c>
      <c r="D104" s="100">
        <v>0</v>
      </c>
      <c r="E104" s="100">
        <v>1</v>
      </c>
      <c r="F104" s="100">
        <v>1</v>
      </c>
      <c r="G104" s="100">
        <v>3</v>
      </c>
      <c r="H104" s="100">
        <v>14</v>
      </c>
      <c r="I104" s="100">
        <v>13</v>
      </c>
      <c r="J104" s="100">
        <v>16</v>
      </c>
      <c r="K104" s="100">
        <v>39</v>
      </c>
      <c r="L104" s="100">
        <v>67</v>
      </c>
      <c r="M104" s="100">
        <v>87</v>
      </c>
      <c r="N104" s="100">
        <v>106</v>
      </c>
      <c r="O104" s="100">
        <v>177</v>
      </c>
      <c r="P104" s="100">
        <v>314</v>
      </c>
      <c r="Q104" s="100">
        <v>499</v>
      </c>
      <c r="R104" s="100">
        <v>675</v>
      </c>
      <c r="S104" s="100">
        <v>813</v>
      </c>
      <c r="T104" s="100">
        <v>918</v>
      </c>
      <c r="U104" s="100">
        <v>0</v>
      </c>
      <c r="V104" s="100">
        <v>3745</v>
      </c>
      <c r="W104" s="128"/>
      <c r="X104" s="124">
        <v>1997</v>
      </c>
      <c r="Y104" s="100">
        <v>0</v>
      </c>
      <c r="Z104" s="100">
        <v>0</v>
      </c>
      <c r="AA104" s="100">
        <v>1</v>
      </c>
      <c r="AB104" s="100">
        <v>3</v>
      </c>
      <c r="AC104" s="100">
        <v>2</v>
      </c>
      <c r="AD104" s="100">
        <v>8</v>
      </c>
      <c r="AE104" s="100">
        <v>17</v>
      </c>
      <c r="AF104" s="100">
        <v>19</v>
      </c>
      <c r="AG104" s="100">
        <v>25</v>
      </c>
      <c r="AH104" s="100">
        <v>42</v>
      </c>
      <c r="AI104" s="100">
        <v>53</v>
      </c>
      <c r="AJ104" s="100">
        <v>77</v>
      </c>
      <c r="AK104" s="100">
        <v>91</v>
      </c>
      <c r="AL104" s="100">
        <v>222</v>
      </c>
      <c r="AM104" s="100">
        <v>425</v>
      </c>
      <c r="AN104" s="100">
        <v>708</v>
      </c>
      <c r="AO104" s="100">
        <v>1242</v>
      </c>
      <c r="AP104" s="100">
        <v>2446</v>
      </c>
      <c r="AQ104" s="100">
        <v>0</v>
      </c>
      <c r="AR104" s="100">
        <v>5381</v>
      </c>
      <c r="AS104" s="128"/>
      <c r="AT104" s="124">
        <v>1997</v>
      </c>
      <c r="AU104" s="100">
        <v>2</v>
      </c>
      <c r="AV104" s="100">
        <v>0</v>
      </c>
      <c r="AW104" s="100">
        <v>2</v>
      </c>
      <c r="AX104" s="100">
        <v>4</v>
      </c>
      <c r="AY104" s="100">
        <v>5</v>
      </c>
      <c r="AZ104" s="100">
        <v>22</v>
      </c>
      <c r="BA104" s="100">
        <v>30</v>
      </c>
      <c r="BB104" s="100">
        <v>35</v>
      </c>
      <c r="BC104" s="100">
        <v>64</v>
      </c>
      <c r="BD104" s="100">
        <v>109</v>
      </c>
      <c r="BE104" s="100">
        <v>140</v>
      </c>
      <c r="BF104" s="100">
        <v>183</v>
      </c>
      <c r="BG104" s="100">
        <v>268</v>
      </c>
      <c r="BH104" s="100">
        <v>536</v>
      </c>
      <c r="BI104" s="100">
        <v>924</v>
      </c>
      <c r="BJ104" s="100">
        <v>1383</v>
      </c>
      <c r="BK104" s="100">
        <v>2055</v>
      </c>
      <c r="BL104" s="100">
        <v>3364</v>
      </c>
      <c r="BM104" s="100">
        <v>0</v>
      </c>
      <c r="BN104" s="100">
        <v>9126</v>
      </c>
      <c r="BP104" s="124">
        <v>1997</v>
      </c>
    </row>
    <row r="105" spans="2:68">
      <c r="B105" s="124">
        <v>1998</v>
      </c>
      <c r="C105" s="100">
        <v>0</v>
      </c>
      <c r="D105" s="100">
        <v>0</v>
      </c>
      <c r="E105" s="100">
        <v>1</v>
      </c>
      <c r="F105" s="100">
        <v>2</v>
      </c>
      <c r="G105" s="100">
        <v>2</v>
      </c>
      <c r="H105" s="100">
        <v>5</v>
      </c>
      <c r="I105" s="100">
        <v>12</v>
      </c>
      <c r="J105" s="100">
        <v>21</v>
      </c>
      <c r="K105" s="100">
        <v>40</v>
      </c>
      <c r="L105" s="100">
        <v>58</v>
      </c>
      <c r="M105" s="100">
        <v>58</v>
      </c>
      <c r="N105" s="100">
        <v>112</v>
      </c>
      <c r="O105" s="100">
        <v>165</v>
      </c>
      <c r="P105" s="100">
        <v>282</v>
      </c>
      <c r="Q105" s="100">
        <v>499</v>
      </c>
      <c r="R105" s="100">
        <v>674</v>
      </c>
      <c r="S105" s="100">
        <v>776</v>
      </c>
      <c r="T105" s="100">
        <v>981</v>
      </c>
      <c r="U105" s="100">
        <v>0</v>
      </c>
      <c r="V105" s="100">
        <v>3688</v>
      </c>
      <c r="W105" s="128"/>
      <c r="X105" s="124">
        <v>1998</v>
      </c>
      <c r="Y105" s="100">
        <v>1</v>
      </c>
      <c r="Z105" s="100">
        <v>0</v>
      </c>
      <c r="AA105" s="100">
        <v>1</v>
      </c>
      <c r="AB105" s="100">
        <v>4</v>
      </c>
      <c r="AC105" s="100">
        <v>5</v>
      </c>
      <c r="AD105" s="100">
        <v>6</v>
      </c>
      <c r="AE105" s="100">
        <v>8</v>
      </c>
      <c r="AF105" s="100">
        <v>20</v>
      </c>
      <c r="AG105" s="100">
        <v>25</v>
      </c>
      <c r="AH105" s="100">
        <v>38</v>
      </c>
      <c r="AI105" s="100">
        <v>54</v>
      </c>
      <c r="AJ105" s="100">
        <v>63</v>
      </c>
      <c r="AK105" s="100">
        <v>101</v>
      </c>
      <c r="AL105" s="100">
        <v>210</v>
      </c>
      <c r="AM105" s="100">
        <v>441</v>
      </c>
      <c r="AN105" s="100">
        <v>727</v>
      </c>
      <c r="AO105" s="100">
        <v>1219</v>
      </c>
      <c r="AP105" s="100">
        <v>2468</v>
      </c>
      <c r="AQ105" s="100">
        <v>0</v>
      </c>
      <c r="AR105" s="100">
        <v>5391</v>
      </c>
      <c r="AS105" s="128"/>
      <c r="AT105" s="124">
        <v>1998</v>
      </c>
      <c r="AU105" s="100">
        <v>1</v>
      </c>
      <c r="AV105" s="100">
        <v>0</v>
      </c>
      <c r="AW105" s="100">
        <v>2</v>
      </c>
      <c r="AX105" s="100">
        <v>6</v>
      </c>
      <c r="AY105" s="100">
        <v>7</v>
      </c>
      <c r="AZ105" s="100">
        <v>11</v>
      </c>
      <c r="BA105" s="100">
        <v>20</v>
      </c>
      <c r="BB105" s="100">
        <v>41</v>
      </c>
      <c r="BC105" s="100">
        <v>65</v>
      </c>
      <c r="BD105" s="100">
        <v>96</v>
      </c>
      <c r="BE105" s="100">
        <v>112</v>
      </c>
      <c r="BF105" s="100">
        <v>175</v>
      </c>
      <c r="BG105" s="100">
        <v>266</v>
      </c>
      <c r="BH105" s="100">
        <v>492</v>
      </c>
      <c r="BI105" s="100">
        <v>940</v>
      </c>
      <c r="BJ105" s="100">
        <v>1401</v>
      </c>
      <c r="BK105" s="100">
        <v>1995</v>
      </c>
      <c r="BL105" s="100">
        <v>3449</v>
      </c>
      <c r="BM105" s="100">
        <v>0</v>
      </c>
      <c r="BN105" s="100">
        <v>9079</v>
      </c>
      <c r="BP105" s="124">
        <v>1998</v>
      </c>
    </row>
    <row r="106" spans="2:68">
      <c r="B106" s="124">
        <v>1999</v>
      </c>
      <c r="C106" s="100">
        <v>1</v>
      </c>
      <c r="D106" s="100">
        <v>2</v>
      </c>
      <c r="E106" s="100">
        <v>0</v>
      </c>
      <c r="F106" s="100">
        <v>6</v>
      </c>
      <c r="G106" s="100">
        <v>5</v>
      </c>
      <c r="H106" s="100">
        <v>8</v>
      </c>
      <c r="I106" s="100">
        <v>14</v>
      </c>
      <c r="J106" s="100">
        <v>18</v>
      </c>
      <c r="K106" s="100">
        <v>30</v>
      </c>
      <c r="L106" s="100">
        <v>47</v>
      </c>
      <c r="M106" s="100">
        <v>66</v>
      </c>
      <c r="N106" s="100">
        <v>117</v>
      </c>
      <c r="O106" s="100">
        <v>151</v>
      </c>
      <c r="P106" s="100">
        <v>250</v>
      </c>
      <c r="Q106" s="100">
        <v>497</v>
      </c>
      <c r="R106" s="100">
        <v>672</v>
      </c>
      <c r="S106" s="100">
        <v>747</v>
      </c>
      <c r="T106" s="100">
        <v>1042</v>
      </c>
      <c r="U106" s="100">
        <v>0</v>
      </c>
      <c r="V106" s="100">
        <v>3673</v>
      </c>
      <c r="W106" s="128"/>
      <c r="X106" s="124">
        <v>1999</v>
      </c>
      <c r="Y106" s="100">
        <v>0</v>
      </c>
      <c r="Z106" s="100">
        <v>2</v>
      </c>
      <c r="AA106" s="100">
        <v>0</v>
      </c>
      <c r="AB106" s="100">
        <v>1</v>
      </c>
      <c r="AC106" s="100">
        <v>2</v>
      </c>
      <c r="AD106" s="100">
        <v>5</v>
      </c>
      <c r="AE106" s="100">
        <v>12</v>
      </c>
      <c r="AF106" s="100">
        <v>13</v>
      </c>
      <c r="AG106" s="100">
        <v>26</v>
      </c>
      <c r="AH106" s="100">
        <v>36</v>
      </c>
      <c r="AI106" s="100">
        <v>50</v>
      </c>
      <c r="AJ106" s="100">
        <v>77</v>
      </c>
      <c r="AK106" s="100">
        <v>110</v>
      </c>
      <c r="AL106" s="100">
        <v>192</v>
      </c>
      <c r="AM106" s="100">
        <v>375</v>
      </c>
      <c r="AN106" s="100">
        <v>776</v>
      </c>
      <c r="AO106" s="100">
        <v>1141</v>
      </c>
      <c r="AP106" s="100">
        <v>2648</v>
      </c>
      <c r="AQ106" s="100">
        <v>0</v>
      </c>
      <c r="AR106" s="100">
        <v>5466</v>
      </c>
      <c r="AS106" s="128"/>
      <c r="AT106" s="124">
        <v>1999</v>
      </c>
      <c r="AU106" s="100">
        <v>1</v>
      </c>
      <c r="AV106" s="100">
        <v>4</v>
      </c>
      <c r="AW106" s="100">
        <v>0</v>
      </c>
      <c r="AX106" s="100">
        <v>7</v>
      </c>
      <c r="AY106" s="100">
        <v>7</v>
      </c>
      <c r="AZ106" s="100">
        <v>13</v>
      </c>
      <c r="BA106" s="100">
        <v>26</v>
      </c>
      <c r="BB106" s="100">
        <v>31</v>
      </c>
      <c r="BC106" s="100">
        <v>56</v>
      </c>
      <c r="BD106" s="100">
        <v>83</v>
      </c>
      <c r="BE106" s="100">
        <v>116</v>
      </c>
      <c r="BF106" s="100">
        <v>194</v>
      </c>
      <c r="BG106" s="100">
        <v>261</v>
      </c>
      <c r="BH106" s="100">
        <v>442</v>
      </c>
      <c r="BI106" s="100">
        <v>872</v>
      </c>
      <c r="BJ106" s="100">
        <v>1448</v>
      </c>
      <c r="BK106" s="100">
        <v>1888</v>
      </c>
      <c r="BL106" s="100">
        <v>3690</v>
      </c>
      <c r="BM106" s="100">
        <v>0</v>
      </c>
      <c r="BN106" s="100">
        <v>9139</v>
      </c>
      <c r="BP106" s="124">
        <v>1999</v>
      </c>
    </row>
    <row r="107" spans="2:68" s="92" customFormat="1">
      <c r="B107" s="125">
        <v>2000</v>
      </c>
      <c r="C107" s="100">
        <v>0</v>
      </c>
      <c r="D107" s="100">
        <v>1</v>
      </c>
      <c r="E107" s="100">
        <v>1</v>
      </c>
      <c r="F107" s="100">
        <v>1</v>
      </c>
      <c r="G107" s="100">
        <v>1</v>
      </c>
      <c r="H107" s="100">
        <v>9</v>
      </c>
      <c r="I107" s="100">
        <v>11</v>
      </c>
      <c r="J107" s="100">
        <v>25</v>
      </c>
      <c r="K107" s="100">
        <v>30</v>
      </c>
      <c r="L107" s="100">
        <v>40</v>
      </c>
      <c r="M107" s="100">
        <v>64</v>
      </c>
      <c r="N107" s="100">
        <v>90</v>
      </c>
      <c r="O107" s="100">
        <v>137</v>
      </c>
      <c r="P107" s="100">
        <v>247</v>
      </c>
      <c r="Q107" s="100">
        <v>465</v>
      </c>
      <c r="R107" s="100">
        <v>693</v>
      </c>
      <c r="S107" s="100">
        <v>730</v>
      </c>
      <c r="T107" s="100">
        <v>1093</v>
      </c>
      <c r="U107" s="100">
        <v>0</v>
      </c>
      <c r="V107" s="100">
        <v>3638</v>
      </c>
      <c r="W107" s="126"/>
      <c r="X107" s="125">
        <v>2000</v>
      </c>
      <c r="Y107" s="100">
        <v>0</v>
      </c>
      <c r="Z107" s="100">
        <v>0</v>
      </c>
      <c r="AA107" s="100">
        <v>0</v>
      </c>
      <c r="AB107" s="100">
        <v>0</v>
      </c>
      <c r="AC107" s="100">
        <v>4</v>
      </c>
      <c r="AD107" s="100">
        <v>5</v>
      </c>
      <c r="AE107" s="100">
        <v>11</v>
      </c>
      <c r="AF107" s="100">
        <v>21</v>
      </c>
      <c r="AG107" s="100">
        <v>31</v>
      </c>
      <c r="AH107" s="100">
        <v>47</v>
      </c>
      <c r="AI107" s="100">
        <v>58</v>
      </c>
      <c r="AJ107" s="100">
        <v>66</v>
      </c>
      <c r="AK107" s="100">
        <v>102</v>
      </c>
      <c r="AL107" s="100">
        <v>155</v>
      </c>
      <c r="AM107" s="100">
        <v>353</v>
      </c>
      <c r="AN107" s="100">
        <v>712</v>
      </c>
      <c r="AO107" s="100">
        <v>1104</v>
      </c>
      <c r="AP107" s="100">
        <v>2698</v>
      </c>
      <c r="AQ107" s="100">
        <v>0</v>
      </c>
      <c r="AR107" s="100">
        <v>5367</v>
      </c>
      <c r="AS107" s="126"/>
      <c r="AT107" s="125">
        <v>2000</v>
      </c>
      <c r="AU107" s="100">
        <v>0</v>
      </c>
      <c r="AV107" s="100">
        <v>1</v>
      </c>
      <c r="AW107" s="100">
        <v>1</v>
      </c>
      <c r="AX107" s="100">
        <v>1</v>
      </c>
      <c r="AY107" s="100">
        <v>5</v>
      </c>
      <c r="AZ107" s="100">
        <v>14</v>
      </c>
      <c r="BA107" s="100">
        <v>22</v>
      </c>
      <c r="BB107" s="100">
        <v>46</v>
      </c>
      <c r="BC107" s="100">
        <v>61</v>
      </c>
      <c r="BD107" s="100">
        <v>87</v>
      </c>
      <c r="BE107" s="100">
        <v>122</v>
      </c>
      <c r="BF107" s="100">
        <v>156</v>
      </c>
      <c r="BG107" s="100">
        <v>239</v>
      </c>
      <c r="BH107" s="100">
        <v>402</v>
      </c>
      <c r="BI107" s="100">
        <v>818</v>
      </c>
      <c r="BJ107" s="100">
        <v>1405</v>
      </c>
      <c r="BK107" s="100">
        <v>1834</v>
      </c>
      <c r="BL107" s="100">
        <v>3791</v>
      </c>
      <c r="BM107" s="100">
        <v>0</v>
      </c>
      <c r="BN107" s="100">
        <v>9005</v>
      </c>
      <c r="BP107" s="125">
        <v>2000</v>
      </c>
    </row>
    <row r="108" spans="2:68">
      <c r="B108" s="124">
        <v>2001</v>
      </c>
      <c r="C108" s="100">
        <v>1</v>
      </c>
      <c r="D108" s="100">
        <v>0</v>
      </c>
      <c r="E108" s="100">
        <v>1</v>
      </c>
      <c r="F108" s="100">
        <v>2</v>
      </c>
      <c r="G108" s="100">
        <v>3</v>
      </c>
      <c r="H108" s="100">
        <v>4</v>
      </c>
      <c r="I108" s="100">
        <v>13</v>
      </c>
      <c r="J108" s="100">
        <v>16</v>
      </c>
      <c r="K108" s="100">
        <v>28</v>
      </c>
      <c r="L108" s="100">
        <v>45</v>
      </c>
      <c r="M108" s="100">
        <v>78</v>
      </c>
      <c r="N108" s="100">
        <v>106</v>
      </c>
      <c r="O108" s="100">
        <v>147</v>
      </c>
      <c r="P108" s="100">
        <v>223</v>
      </c>
      <c r="Q108" s="100">
        <v>411</v>
      </c>
      <c r="R108" s="100">
        <v>618</v>
      </c>
      <c r="S108" s="100">
        <v>751</v>
      </c>
      <c r="T108" s="100">
        <v>1083</v>
      </c>
      <c r="U108" s="100">
        <v>0</v>
      </c>
      <c r="V108" s="100">
        <v>3530</v>
      </c>
      <c r="W108" s="128"/>
      <c r="X108" s="124">
        <v>2001</v>
      </c>
      <c r="Y108" s="100">
        <v>0</v>
      </c>
      <c r="Z108" s="100">
        <v>1</v>
      </c>
      <c r="AA108" s="100">
        <v>0</v>
      </c>
      <c r="AB108" s="100">
        <v>0</v>
      </c>
      <c r="AC108" s="100">
        <v>3</v>
      </c>
      <c r="AD108" s="100">
        <v>4</v>
      </c>
      <c r="AE108" s="100">
        <v>11</v>
      </c>
      <c r="AF108" s="100">
        <v>11</v>
      </c>
      <c r="AG108" s="100">
        <v>31</v>
      </c>
      <c r="AH108" s="100">
        <v>34</v>
      </c>
      <c r="AI108" s="100">
        <v>52</v>
      </c>
      <c r="AJ108" s="100">
        <v>82</v>
      </c>
      <c r="AK108" s="100">
        <v>84</v>
      </c>
      <c r="AL108" s="100">
        <v>142</v>
      </c>
      <c r="AM108" s="100">
        <v>351</v>
      </c>
      <c r="AN108" s="100">
        <v>667</v>
      </c>
      <c r="AO108" s="100">
        <v>1100</v>
      </c>
      <c r="AP108" s="100">
        <v>2621</v>
      </c>
      <c r="AQ108" s="100">
        <v>0</v>
      </c>
      <c r="AR108" s="100">
        <v>5194</v>
      </c>
      <c r="AS108" s="128"/>
      <c r="AT108" s="124">
        <v>2001</v>
      </c>
      <c r="AU108" s="100">
        <v>1</v>
      </c>
      <c r="AV108" s="100">
        <v>1</v>
      </c>
      <c r="AW108" s="100">
        <v>1</v>
      </c>
      <c r="AX108" s="100">
        <v>2</v>
      </c>
      <c r="AY108" s="100">
        <v>6</v>
      </c>
      <c r="AZ108" s="100">
        <v>8</v>
      </c>
      <c r="BA108" s="100">
        <v>24</v>
      </c>
      <c r="BB108" s="100">
        <v>27</v>
      </c>
      <c r="BC108" s="100">
        <v>59</v>
      </c>
      <c r="BD108" s="100">
        <v>79</v>
      </c>
      <c r="BE108" s="100">
        <v>130</v>
      </c>
      <c r="BF108" s="100">
        <v>188</v>
      </c>
      <c r="BG108" s="100">
        <v>231</v>
      </c>
      <c r="BH108" s="100">
        <v>365</v>
      </c>
      <c r="BI108" s="100">
        <v>762</v>
      </c>
      <c r="BJ108" s="100">
        <v>1285</v>
      </c>
      <c r="BK108" s="100">
        <v>1851</v>
      </c>
      <c r="BL108" s="100">
        <v>3704</v>
      </c>
      <c r="BM108" s="100">
        <v>0</v>
      </c>
      <c r="BN108" s="100">
        <v>8724</v>
      </c>
      <c r="BP108" s="124">
        <v>2001</v>
      </c>
    </row>
    <row r="109" spans="2:68">
      <c r="B109" s="125">
        <v>2002</v>
      </c>
      <c r="C109" s="100">
        <v>2</v>
      </c>
      <c r="D109" s="100">
        <v>1</v>
      </c>
      <c r="E109" s="100">
        <v>1</v>
      </c>
      <c r="F109" s="100">
        <v>3</v>
      </c>
      <c r="G109" s="100">
        <v>10</v>
      </c>
      <c r="H109" s="100">
        <v>4</v>
      </c>
      <c r="I109" s="100">
        <v>6</v>
      </c>
      <c r="J109" s="100">
        <v>19</v>
      </c>
      <c r="K109" s="100">
        <v>36</v>
      </c>
      <c r="L109" s="100">
        <v>56</v>
      </c>
      <c r="M109" s="100">
        <v>79</v>
      </c>
      <c r="N109" s="100">
        <v>100</v>
      </c>
      <c r="O109" s="100">
        <v>148</v>
      </c>
      <c r="P109" s="100">
        <v>206</v>
      </c>
      <c r="Q109" s="100">
        <v>396</v>
      </c>
      <c r="R109" s="100">
        <v>643</v>
      </c>
      <c r="S109" s="100">
        <v>754</v>
      </c>
      <c r="T109" s="100">
        <v>1110</v>
      </c>
      <c r="U109" s="100">
        <v>1</v>
      </c>
      <c r="V109" s="100">
        <v>3575</v>
      </c>
      <c r="W109" s="128"/>
      <c r="X109" s="125">
        <v>2002</v>
      </c>
      <c r="Y109" s="100">
        <v>1</v>
      </c>
      <c r="Z109" s="100">
        <v>1</v>
      </c>
      <c r="AA109" s="100">
        <v>1</v>
      </c>
      <c r="AB109" s="100">
        <v>2</v>
      </c>
      <c r="AC109" s="100">
        <v>0</v>
      </c>
      <c r="AD109" s="100">
        <v>5</v>
      </c>
      <c r="AE109" s="100">
        <v>10</v>
      </c>
      <c r="AF109" s="100">
        <v>22</v>
      </c>
      <c r="AG109" s="100">
        <v>31</v>
      </c>
      <c r="AH109" s="100">
        <v>44</v>
      </c>
      <c r="AI109" s="100">
        <v>45</v>
      </c>
      <c r="AJ109" s="100">
        <v>55</v>
      </c>
      <c r="AK109" s="100">
        <v>80</v>
      </c>
      <c r="AL109" s="100">
        <v>154</v>
      </c>
      <c r="AM109" s="100">
        <v>304</v>
      </c>
      <c r="AN109" s="100">
        <v>688</v>
      </c>
      <c r="AO109" s="100">
        <v>1160</v>
      </c>
      <c r="AP109" s="100">
        <v>2798</v>
      </c>
      <c r="AQ109" s="100">
        <v>2</v>
      </c>
      <c r="AR109" s="100">
        <v>5403</v>
      </c>
      <c r="AS109" s="128"/>
      <c r="AT109" s="125">
        <v>2002</v>
      </c>
      <c r="AU109" s="100">
        <v>3</v>
      </c>
      <c r="AV109" s="100">
        <v>2</v>
      </c>
      <c r="AW109" s="100">
        <v>2</v>
      </c>
      <c r="AX109" s="100">
        <v>5</v>
      </c>
      <c r="AY109" s="100">
        <v>10</v>
      </c>
      <c r="AZ109" s="100">
        <v>9</v>
      </c>
      <c r="BA109" s="100">
        <v>16</v>
      </c>
      <c r="BB109" s="100">
        <v>41</v>
      </c>
      <c r="BC109" s="100">
        <v>67</v>
      </c>
      <c r="BD109" s="100">
        <v>100</v>
      </c>
      <c r="BE109" s="100">
        <v>124</v>
      </c>
      <c r="BF109" s="100">
        <v>155</v>
      </c>
      <c r="BG109" s="100">
        <v>228</v>
      </c>
      <c r="BH109" s="100">
        <v>360</v>
      </c>
      <c r="BI109" s="100">
        <v>700</v>
      </c>
      <c r="BJ109" s="100">
        <v>1331</v>
      </c>
      <c r="BK109" s="100">
        <v>1914</v>
      </c>
      <c r="BL109" s="100">
        <v>3908</v>
      </c>
      <c r="BM109" s="100">
        <v>3</v>
      </c>
      <c r="BN109" s="100">
        <v>8978</v>
      </c>
      <c r="BP109" s="125">
        <v>2002</v>
      </c>
    </row>
    <row r="110" spans="2:68">
      <c r="B110" s="124">
        <v>2003</v>
      </c>
      <c r="C110" s="100">
        <v>2</v>
      </c>
      <c r="D110" s="100">
        <v>1</v>
      </c>
      <c r="E110" s="100">
        <v>2</v>
      </c>
      <c r="F110" s="100">
        <v>3</v>
      </c>
      <c r="G110" s="100">
        <v>6</v>
      </c>
      <c r="H110" s="100">
        <v>8</v>
      </c>
      <c r="I110" s="100">
        <v>10</v>
      </c>
      <c r="J110" s="100">
        <v>15</v>
      </c>
      <c r="K110" s="100">
        <v>25</v>
      </c>
      <c r="L110" s="100">
        <v>54</v>
      </c>
      <c r="M110" s="100">
        <v>62</v>
      </c>
      <c r="N110" s="100">
        <v>112</v>
      </c>
      <c r="O110" s="100">
        <v>134</v>
      </c>
      <c r="P110" s="100">
        <v>196</v>
      </c>
      <c r="Q110" s="100">
        <v>377</v>
      </c>
      <c r="R110" s="100">
        <v>702</v>
      </c>
      <c r="S110" s="100">
        <v>779</v>
      </c>
      <c r="T110" s="100">
        <v>1117</v>
      </c>
      <c r="U110" s="100">
        <v>0</v>
      </c>
      <c r="V110" s="100">
        <v>3605</v>
      </c>
      <c r="W110" s="128"/>
      <c r="X110" s="124">
        <v>2003</v>
      </c>
      <c r="Y110" s="100">
        <v>0</v>
      </c>
      <c r="Z110" s="100">
        <v>0</v>
      </c>
      <c r="AA110" s="100">
        <v>2</v>
      </c>
      <c r="AB110" s="100">
        <v>3</v>
      </c>
      <c r="AC110" s="100">
        <v>2</v>
      </c>
      <c r="AD110" s="100">
        <v>5</v>
      </c>
      <c r="AE110" s="100">
        <v>5</v>
      </c>
      <c r="AF110" s="100">
        <v>16</v>
      </c>
      <c r="AG110" s="100">
        <v>28</v>
      </c>
      <c r="AH110" s="100">
        <v>56</v>
      </c>
      <c r="AI110" s="100">
        <v>37</v>
      </c>
      <c r="AJ110" s="100">
        <v>52</v>
      </c>
      <c r="AK110" s="100">
        <v>101</v>
      </c>
      <c r="AL110" s="100">
        <v>151</v>
      </c>
      <c r="AM110" s="100">
        <v>311</v>
      </c>
      <c r="AN110" s="100">
        <v>644</v>
      </c>
      <c r="AO110" s="100">
        <v>1109</v>
      </c>
      <c r="AP110" s="100">
        <v>2879</v>
      </c>
      <c r="AQ110" s="100">
        <v>0</v>
      </c>
      <c r="AR110" s="100">
        <v>5401</v>
      </c>
      <c r="AS110" s="128"/>
      <c r="AT110" s="124">
        <v>2003</v>
      </c>
      <c r="AU110" s="100">
        <v>2</v>
      </c>
      <c r="AV110" s="100">
        <v>1</v>
      </c>
      <c r="AW110" s="100">
        <v>4</v>
      </c>
      <c r="AX110" s="100">
        <v>6</v>
      </c>
      <c r="AY110" s="100">
        <v>8</v>
      </c>
      <c r="AZ110" s="100">
        <v>13</v>
      </c>
      <c r="BA110" s="100">
        <v>15</v>
      </c>
      <c r="BB110" s="100">
        <v>31</v>
      </c>
      <c r="BC110" s="100">
        <v>53</v>
      </c>
      <c r="BD110" s="100">
        <v>110</v>
      </c>
      <c r="BE110" s="100">
        <v>99</v>
      </c>
      <c r="BF110" s="100">
        <v>164</v>
      </c>
      <c r="BG110" s="100">
        <v>235</v>
      </c>
      <c r="BH110" s="100">
        <v>347</v>
      </c>
      <c r="BI110" s="100">
        <v>688</v>
      </c>
      <c r="BJ110" s="100">
        <v>1346</v>
      </c>
      <c r="BK110" s="100">
        <v>1888</v>
      </c>
      <c r="BL110" s="100">
        <v>3996</v>
      </c>
      <c r="BM110" s="100">
        <v>0</v>
      </c>
      <c r="BN110" s="100">
        <v>9006</v>
      </c>
      <c r="BP110" s="124">
        <v>2003</v>
      </c>
    </row>
    <row r="111" spans="2:68">
      <c r="B111" s="125">
        <v>2004</v>
      </c>
      <c r="C111" s="100">
        <v>4</v>
      </c>
      <c r="D111" s="100">
        <v>1</v>
      </c>
      <c r="E111" s="100">
        <v>0</v>
      </c>
      <c r="F111" s="100">
        <v>0</v>
      </c>
      <c r="G111" s="100">
        <v>8</v>
      </c>
      <c r="H111" s="100">
        <v>3</v>
      </c>
      <c r="I111" s="100">
        <v>7</v>
      </c>
      <c r="J111" s="100">
        <v>10</v>
      </c>
      <c r="K111" s="100">
        <v>37</v>
      </c>
      <c r="L111" s="100">
        <v>50</v>
      </c>
      <c r="M111" s="100">
        <v>67</v>
      </c>
      <c r="N111" s="100">
        <v>91</v>
      </c>
      <c r="O111" s="100">
        <v>127</v>
      </c>
      <c r="P111" s="100">
        <v>199</v>
      </c>
      <c r="Q111" s="100">
        <v>358</v>
      </c>
      <c r="R111" s="100">
        <v>627</v>
      </c>
      <c r="S111" s="100">
        <v>783</v>
      </c>
      <c r="T111" s="100">
        <v>1138</v>
      </c>
      <c r="U111" s="100">
        <v>0</v>
      </c>
      <c r="V111" s="100">
        <v>3510</v>
      </c>
      <c r="W111" s="128"/>
      <c r="X111" s="125">
        <v>2004</v>
      </c>
      <c r="Y111" s="100">
        <v>0</v>
      </c>
      <c r="Z111" s="100">
        <v>0</v>
      </c>
      <c r="AA111" s="100">
        <v>0</v>
      </c>
      <c r="AB111" s="100">
        <v>2</v>
      </c>
      <c r="AC111" s="100">
        <v>4</v>
      </c>
      <c r="AD111" s="100">
        <v>9</v>
      </c>
      <c r="AE111" s="100">
        <v>6</v>
      </c>
      <c r="AF111" s="100">
        <v>12</v>
      </c>
      <c r="AG111" s="100">
        <v>23</v>
      </c>
      <c r="AH111" s="100">
        <v>36</v>
      </c>
      <c r="AI111" s="100">
        <v>66</v>
      </c>
      <c r="AJ111" s="100">
        <v>59</v>
      </c>
      <c r="AK111" s="100">
        <v>76</v>
      </c>
      <c r="AL111" s="100">
        <v>160</v>
      </c>
      <c r="AM111" s="100">
        <v>259</v>
      </c>
      <c r="AN111" s="100">
        <v>612</v>
      </c>
      <c r="AO111" s="100">
        <v>1129</v>
      </c>
      <c r="AP111" s="100">
        <v>2783</v>
      </c>
      <c r="AQ111" s="100">
        <v>0</v>
      </c>
      <c r="AR111" s="100">
        <v>5236</v>
      </c>
      <c r="AS111" s="128"/>
      <c r="AT111" s="125">
        <v>2004</v>
      </c>
      <c r="AU111" s="100">
        <v>4</v>
      </c>
      <c r="AV111" s="100">
        <v>1</v>
      </c>
      <c r="AW111" s="100">
        <v>0</v>
      </c>
      <c r="AX111" s="100">
        <v>2</v>
      </c>
      <c r="AY111" s="100">
        <v>12</v>
      </c>
      <c r="AZ111" s="100">
        <v>12</v>
      </c>
      <c r="BA111" s="100">
        <v>13</v>
      </c>
      <c r="BB111" s="100">
        <v>22</v>
      </c>
      <c r="BC111" s="100">
        <v>60</v>
      </c>
      <c r="BD111" s="100">
        <v>86</v>
      </c>
      <c r="BE111" s="100">
        <v>133</v>
      </c>
      <c r="BF111" s="100">
        <v>150</v>
      </c>
      <c r="BG111" s="100">
        <v>203</v>
      </c>
      <c r="BH111" s="100">
        <v>359</v>
      </c>
      <c r="BI111" s="100">
        <v>617</v>
      </c>
      <c r="BJ111" s="100">
        <v>1239</v>
      </c>
      <c r="BK111" s="100">
        <v>1912</v>
      </c>
      <c r="BL111" s="100">
        <v>3921</v>
      </c>
      <c r="BM111" s="100">
        <v>0</v>
      </c>
      <c r="BN111" s="100">
        <v>8746</v>
      </c>
      <c r="BP111" s="125">
        <v>2004</v>
      </c>
    </row>
    <row r="112" spans="2:68">
      <c r="B112" s="124">
        <v>2005</v>
      </c>
      <c r="C112" s="100">
        <v>3</v>
      </c>
      <c r="D112" s="100">
        <v>1</v>
      </c>
      <c r="E112" s="100">
        <v>4</v>
      </c>
      <c r="F112" s="100">
        <v>4</v>
      </c>
      <c r="G112" s="100">
        <v>5</v>
      </c>
      <c r="H112" s="100">
        <v>3</v>
      </c>
      <c r="I112" s="100">
        <v>9</v>
      </c>
      <c r="J112" s="100">
        <v>18</v>
      </c>
      <c r="K112" s="100">
        <v>30</v>
      </c>
      <c r="L112" s="100">
        <v>42</v>
      </c>
      <c r="M112" s="100">
        <v>48</v>
      </c>
      <c r="N112" s="100">
        <v>94</v>
      </c>
      <c r="O112" s="100">
        <v>129</v>
      </c>
      <c r="P112" s="100">
        <v>208</v>
      </c>
      <c r="Q112" s="100">
        <v>299</v>
      </c>
      <c r="R112" s="100">
        <v>591</v>
      </c>
      <c r="S112" s="100">
        <v>773</v>
      </c>
      <c r="T112" s="100">
        <v>1086</v>
      </c>
      <c r="U112" s="100">
        <v>0</v>
      </c>
      <c r="V112" s="100">
        <v>3347</v>
      </c>
      <c r="W112" s="128"/>
      <c r="X112" s="124">
        <v>2005</v>
      </c>
      <c r="Y112" s="100">
        <v>0</v>
      </c>
      <c r="Z112" s="100">
        <v>0</v>
      </c>
      <c r="AA112" s="100">
        <v>0</v>
      </c>
      <c r="AB112" s="100">
        <v>2</v>
      </c>
      <c r="AC112" s="100">
        <v>0</v>
      </c>
      <c r="AD112" s="100">
        <v>5</v>
      </c>
      <c r="AE112" s="100">
        <v>6</v>
      </c>
      <c r="AF112" s="100">
        <v>24</v>
      </c>
      <c r="AG112" s="100">
        <v>26</v>
      </c>
      <c r="AH112" s="100">
        <v>37</v>
      </c>
      <c r="AI112" s="100">
        <v>52</v>
      </c>
      <c r="AJ112" s="100">
        <v>63</v>
      </c>
      <c r="AK112" s="100">
        <v>72</v>
      </c>
      <c r="AL112" s="100">
        <v>126</v>
      </c>
      <c r="AM112" s="100">
        <v>278</v>
      </c>
      <c r="AN112" s="100">
        <v>529</v>
      </c>
      <c r="AO112" s="100">
        <v>1007</v>
      </c>
      <c r="AP112" s="100">
        <v>2621</v>
      </c>
      <c r="AQ112" s="100">
        <v>0</v>
      </c>
      <c r="AR112" s="100">
        <v>4848</v>
      </c>
      <c r="AS112" s="128"/>
      <c r="AT112" s="124">
        <v>2005</v>
      </c>
      <c r="AU112" s="100">
        <v>3</v>
      </c>
      <c r="AV112" s="100">
        <v>1</v>
      </c>
      <c r="AW112" s="100">
        <v>4</v>
      </c>
      <c r="AX112" s="100">
        <v>6</v>
      </c>
      <c r="AY112" s="100">
        <v>5</v>
      </c>
      <c r="AZ112" s="100">
        <v>8</v>
      </c>
      <c r="BA112" s="100">
        <v>15</v>
      </c>
      <c r="BB112" s="100">
        <v>42</v>
      </c>
      <c r="BC112" s="100">
        <v>56</v>
      </c>
      <c r="BD112" s="100">
        <v>79</v>
      </c>
      <c r="BE112" s="100">
        <v>100</v>
      </c>
      <c r="BF112" s="100">
        <v>157</v>
      </c>
      <c r="BG112" s="100">
        <v>201</v>
      </c>
      <c r="BH112" s="100">
        <v>334</v>
      </c>
      <c r="BI112" s="100">
        <v>577</v>
      </c>
      <c r="BJ112" s="100">
        <v>1120</v>
      </c>
      <c r="BK112" s="100">
        <v>1780</v>
      </c>
      <c r="BL112" s="100">
        <v>3707</v>
      </c>
      <c r="BM112" s="100">
        <v>0</v>
      </c>
      <c r="BN112" s="100">
        <v>8195</v>
      </c>
      <c r="BP112" s="124">
        <v>2005</v>
      </c>
    </row>
    <row r="113" spans="2:68">
      <c r="B113" s="124">
        <v>2006</v>
      </c>
      <c r="C113" s="100">
        <v>4</v>
      </c>
      <c r="D113" s="100">
        <v>0</v>
      </c>
      <c r="E113" s="100">
        <v>1</v>
      </c>
      <c r="F113" s="100">
        <v>0</v>
      </c>
      <c r="G113" s="100">
        <v>4</v>
      </c>
      <c r="H113" s="100">
        <v>3</v>
      </c>
      <c r="I113" s="100">
        <v>12</v>
      </c>
      <c r="J113" s="100">
        <v>16</v>
      </c>
      <c r="K113" s="100">
        <v>28</v>
      </c>
      <c r="L113" s="100">
        <v>53</v>
      </c>
      <c r="M113" s="100">
        <v>77</v>
      </c>
      <c r="N113" s="100">
        <v>92</v>
      </c>
      <c r="O113" s="100">
        <v>130</v>
      </c>
      <c r="P113" s="100">
        <v>179</v>
      </c>
      <c r="Q113" s="100">
        <v>304</v>
      </c>
      <c r="R113" s="100">
        <v>567</v>
      </c>
      <c r="S113" s="100">
        <v>771</v>
      </c>
      <c r="T113" s="100">
        <v>1107</v>
      </c>
      <c r="U113" s="100">
        <v>0</v>
      </c>
      <c r="V113" s="100">
        <v>3348</v>
      </c>
      <c r="X113" s="124">
        <v>2006</v>
      </c>
      <c r="Y113" s="100">
        <v>2</v>
      </c>
      <c r="Z113" s="100">
        <v>1</v>
      </c>
      <c r="AA113" s="100">
        <v>2</v>
      </c>
      <c r="AB113" s="100">
        <v>2</v>
      </c>
      <c r="AC113" s="100">
        <v>8</v>
      </c>
      <c r="AD113" s="100">
        <v>5</v>
      </c>
      <c r="AE113" s="100">
        <v>8</v>
      </c>
      <c r="AF113" s="100">
        <v>15</v>
      </c>
      <c r="AG113" s="100">
        <v>20</v>
      </c>
      <c r="AH113" s="100">
        <v>50</v>
      </c>
      <c r="AI113" s="100">
        <v>71</v>
      </c>
      <c r="AJ113" s="100">
        <v>63</v>
      </c>
      <c r="AK113" s="100">
        <v>86</v>
      </c>
      <c r="AL113" s="100">
        <v>119</v>
      </c>
      <c r="AM113" s="100">
        <v>275</v>
      </c>
      <c r="AN113" s="100">
        <v>591</v>
      </c>
      <c r="AO113" s="100">
        <v>1035</v>
      </c>
      <c r="AP113" s="100">
        <v>2794</v>
      </c>
      <c r="AQ113" s="100">
        <v>0</v>
      </c>
      <c r="AR113" s="100">
        <v>5147</v>
      </c>
      <c r="AT113" s="124">
        <v>2006</v>
      </c>
      <c r="AU113" s="100">
        <v>6</v>
      </c>
      <c r="AV113" s="100">
        <v>1</v>
      </c>
      <c r="AW113" s="100">
        <v>3</v>
      </c>
      <c r="AX113" s="100">
        <v>2</v>
      </c>
      <c r="AY113" s="100">
        <v>12</v>
      </c>
      <c r="AZ113" s="100">
        <v>8</v>
      </c>
      <c r="BA113" s="100">
        <v>20</v>
      </c>
      <c r="BB113" s="100">
        <v>31</v>
      </c>
      <c r="BC113" s="100">
        <v>48</v>
      </c>
      <c r="BD113" s="100">
        <v>103</v>
      </c>
      <c r="BE113" s="100">
        <v>148</v>
      </c>
      <c r="BF113" s="100">
        <v>155</v>
      </c>
      <c r="BG113" s="100">
        <v>216</v>
      </c>
      <c r="BH113" s="100">
        <v>298</v>
      </c>
      <c r="BI113" s="100">
        <v>579</v>
      </c>
      <c r="BJ113" s="100">
        <v>1158</v>
      </c>
      <c r="BK113" s="100">
        <v>1806</v>
      </c>
      <c r="BL113" s="100">
        <v>3901</v>
      </c>
      <c r="BM113" s="100">
        <v>0</v>
      </c>
      <c r="BN113" s="100">
        <v>8495</v>
      </c>
      <c r="BP113" s="124">
        <v>2006</v>
      </c>
    </row>
    <row r="114" spans="2:68">
      <c r="B114" s="124">
        <v>2007</v>
      </c>
      <c r="C114" s="100">
        <v>4</v>
      </c>
      <c r="D114" s="100">
        <v>0</v>
      </c>
      <c r="E114" s="100">
        <v>0</v>
      </c>
      <c r="F114" s="100">
        <v>1</v>
      </c>
      <c r="G114" s="100">
        <v>2</v>
      </c>
      <c r="H114" s="100">
        <v>3</v>
      </c>
      <c r="I114" s="100">
        <v>8</v>
      </c>
      <c r="J114" s="100">
        <v>11</v>
      </c>
      <c r="K114" s="100">
        <v>30</v>
      </c>
      <c r="L114" s="100">
        <v>55</v>
      </c>
      <c r="M114" s="100">
        <v>74</v>
      </c>
      <c r="N114" s="100">
        <v>100</v>
      </c>
      <c r="O114" s="100">
        <v>133</v>
      </c>
      <c r="P114" s="100">
        <v>192</v>
      </c>
      <c r="Q114" s="100">
        <v>264</v>
      </c>
      <c r="R114" s="100">
        <v>598</v>
      </c>
      <c r="S114" s="100">
        <v>780</v>
      </c>
      <c r="T114" s="100">
        <v>1214</v>
      </c>
      <c r="U114" s="100">
        <v>0</v>
      </c>
      <c r="V114" s="100">
        <v>3469</v>
      </c>
      <c r="X114" s="124">
        <v>2007</v>
      </c>
      <c r="Y114" s="100">
        <v>2</v>
      </c>
      <c r="Z114" s="100">
        <v>2</v>
      </c>
      <c r="AA114" s="100">
        <v>0</v>
      </c>
      <c r="AB114" s="100">
        <v>7</v>
      </c>
      <c r="AC114" s="100">
        <v>5</v>
      </c>
      <c r="AD114" s="100">
        <v>3</v>
      </c>
      <c r="AE114" s="100">
        <v>10</v>
      </c>
      <c r="AF114" s="100">
        <v>11</v>
      </c>
      <c r="AG114" s="100">
        <v>26</v>
      </c>
      <c r="AH114" s="100">
        <v>38</v>
      </c>
      <c r="AI114" s="100">
        <v>51</v>
      </c>
      <c r="AJ114" s="100">
        <v>57</v>
      </c>
      <c r="AK114" s="100">
        <v>101</v>
      </c>
      <c r="AL114" s="100">
        <v>140</v>
      </c>
      <c r="AM114" s="100">
        <v>251</v>
      </c>
      <c r="AN114" s="100">
        <v>545</v>
      </c>
      <c r="AO114" s="100">
        <v>988</v>
      </c>
      <c r="AP114" s="100">
        <v>2925</v>
      </c>
      <c r="AQ114" s="100">
        <v>0</v>
      </c>
      <c r="AR114" s="100">
        <v>5162</v>
      </c>
      <c r="AT114" s="124">
        <v>2007</v>
      </c>
      <c r="AU114" s="100">
        <v>6</v>
      </c>
      <c r="AV114" s="100">
        <v>2</v>
      </c>
      <c r="AW114" s="100">
        <v>0</v>
      </c>
      <c r="AX114" s="100">
        <v>8</v>
      </c>
      <c r="AY114" s="100">
        <v>7</v>
      </c>
      <c r="AZ114" s="100">
        <v>6</v>
      </c>
      <c r="BA114" s="100">
        <v>18</v>
      </c>
      <c r="BB114" s="100">
        <v>22</v>
      </c>
      <c r="BC114" s="100">
        <v>56</v>
      </c>
      <c r="BD114" s="100">
        <v>93</v>
      </c>
      <c r="BE114" s="100">
        <v>125</v>
      </c>
      <c r="BF114" s="100">
        <v>157</v>
      </c>
      <c r="BG114" s="100">
        <v>234</v>
      </c>
      <c r="BH114" s="100">
        <v>332</v>
      </c>
      <c r="BI114" s="100">
        <v>515</v>
      </c>
      <c r="BJ114" s="100">
        <v>1143</v>
      </c>
      <c r="BK114" s="100">
        <v>1768</v>
      </c>
      <c r="BL114" s="100">
        <v>4139</v>
      </c>
      <c r="BM114" s="100">
        <v>0</v>
      </c>
      <c r="BN114" s="100">
        <v>8631</v>
      </c>
      <c r="BP114" s="124">
        <v>2007</v>
      </c>
    </row>
    <row r="115" spans="2:68">
      <c r="B115" s="124">
        <v>2008</v>
      </c>
      <c r="C115" s="100">
        <v>3</v>
      </c>
      <c r="D115" s="100">
        <v>1</v>
      </c>
      <c r="E115" s="100">
        <v>0</v>
      </c>
      <c r="F115" s="100">
        <v>4</v>
      </c>
      <c r="G115" s="100">
        <v>2</v>
      </c>
      <c r="H115" s="100">
        <v>10</v>
      </c>
      <c r="I115" s="100">
        <v>12</v>
      </c>
      <c r="J115" s="100">
        <v>20</v>
      </c>
      <c r="K115" s="100">
        <v>35</v>
      </c>
      <c r="L115" s="100">
        <v>52</v>
      </c>
      <c r="M115" s="100">
        <v>67</v>
      </c>
      <c r="N115" s="100">
        <v>90</v>
      </c>
      <c r="O115" s="100">
        <v>134</v>
      </c>
      <c r="P115" s="100">
        <v>203</v>
      </c>
      <c r="Q115" s="100">
        <v>303</v>
      </c>
      <c r="R115" s="100">
        <v>531</v>
      </c>
      <c r="S115" s="100">
        <v>727</v>
      </c>
      <c r="T115" s="100">
        <v>1278</v>
      </c>
      <c r="U115" s="100">
        <v>1</v>
      </c>
      <c r="V115" s="100">
        <v>3473</v>
      </c>
      <c r="X115" s="124">
        <v>2008</v>
      </c>
      <c r="Y115" s="100">
        <v>1</v>
      </c>
      <c r="Z115" s="100">
        <v>1</v>
      </c>
      <c r="AA115" s="100">
        <v>2</v>
      </c>
      <c r="AB115" s="100">
        <v>0</v>
      </c>
      <c r="AC115" s="100">
        <v>0</v>
      </c>
      <c r="AD115" s="100">
        <v>3</v>
      </c>
      <c r="AE115" s="100">
        <v>10</v>
      </c>
      <c r="AF115" s="100">
        <v>17</v>
      </c>
      <c r="AG115" s="100">
        <v>33</v>
      </c>
      <c r="AH115" s="100">
        <v>37</v>
      </c>
      <c r="AI115" s="100">
        <v>38</v>
      </c>
      <c r="AJ115" s="100">
        <v>66</v>
      </c>
      <c r="AK115" s="100">
        <v>104</v>
      </c>
      <c r="AL115" s="100">
        <v>134</v>
      </c>
      <c r="AM115" s="100">
        <v>238</v>
      </c>
      <c r="AN115" s="100">
        <v>528</v>
      </c>
      <c r="AO115" s="100">
        <v>1054</v>
      </c>
      <c r="AP115" s="100">
        <v>3053</v>
      </c>
      <c r="AQ115" s="100">
        <v>0</v>
      </c>
      <c r="AR115" s="100">
        <v>5319</v>
      </c>
      <c r="AT115" s="124">
        <v>2008</v>
      </c>
      <c r="AU115" s="100">
        <v>4</v>
      </c>
      <c r="AV115" s="100">
        <v>2</v>
      </c>
      <c r="AW115" s="100">
        <v>2</v>
      </c>
      <c r="AX115" s="100">
        <v>4</v>
      </c>
      <c r="AY115" s="100">
        <v>2</v>
      </c>
      <c r="AZ115" s="100">
        <v>13</v>
      </c>
      <c r="BA115" s="100">
        <v>22</v>
      </c>
      <c r="BB115" s="100">
        <v>37</v>
      </c>
      <c r="BC115" s="100">
        <v>68</v>
      </c>
      <c r="BD115" s="100">
        <v>89</v>
      </c>
      <c r="BE115" s="100">
        <v>105</v>
      </c>
      <c r="BF115" s="100">
        <v>156</v>
      </c>
      <c r="BG115" s="100">
        <v>238</v>
      </c>
      <c r="BH115" s="100">
        <v>337</v>
      </c>
      <c r="BI115" s="100">
        <v>541</v>
      </c>
      <c r="BJ115" s="100">
        <v>1059</v>
      </c>
      <c r="BK115" s="100">
        <v>1781</v>
      </c>
      <c r="BL115" s="100">
        <v>4331</v>
      </c>
      <c r="BM115" s="100">
        <v>1</v>
      </c>
      <c r="BN115" s="100">
        <v>8792</v>
      </c>
      <c r="BP115" s="124">
        <v>2008</v>
      </c>
    </row>
    <row r="116" spans="2:68">
      <c r="B116" s="124">
        <v>2009</v>
      </c>
      <c r="C116" s="100">
        <v>4</v>
      </c>
      <c r="D116" s="100">
        <v>0</v>
      </c>
      <c r="E116" s="100">
        <v>1</v>
      </c>
      <c r="F116" s="100">
        <v>4</v>
      </c>
      <c r="G116" s="100">
        <v>0</v>
      </c>
      <c r="H116" s="100">
        <v>4</v>
      </c>
      <c r="I116" s="100">
        <v>7</v>
      </c>
      <c r="J116" s="100">
        <v>17</v>
      </c>
      <c r="K116" s="100">
        <v>21</v>
      </c>
      <c r="L116" s="100">
        <v>53</v>
      </c>
      <c r="M116" s="100">
        <v>85</v>
      </c>
      <c r="N116" s="100">
        <v>106</v>
      </c>
      <c r="O116" s="100">
        <v>127</v>
      </c>
      <c r="P116" s="100">
        <v>172</v>
      </c>
      <c r="Q116" s="100">
        <v>281</v>
      </c>
      <c r="R116" s="100">
        <v>487</v>
      </c>
      <c r="S116" s="100">
        <v>710</v>
      </c>
      <c r="T116" s="100">
        <v>1214</v>
      </c>
      <c r="U116" s="100">
        <v>1</v>
      </c>
      <c r="V116" s="100">
        <v>3294</v>
      </c>
      <c r="X116" s="124">
        <v>2009</v>
      </c>
      <c r="Y116" s="100">
        <v>1</v>
      </c>
      <c r="Z116" s="100">
        <v>1</v>
      </c>
      <c r="AA116" s="100">
        <v>1</v>
      </c>
      <c r="AB116" s="100">
        <v>2</v>
      </c>
      <c r="AC116" s="100">
        <v>1</v>
      </c>
      <c r="AD116" s="100">
        <v>3</v>
      </c>
      <c r="AE116" s="100">
        <v>11</v>
      </c>
      <c r="AF116" s="100">
        <v>7</v>
      </c>
      <c r="AG116" s="100">
        <v>17</v>
      </c>
      <c r="AH116" s="100">
        <v>34</v>
      </c>
      <c r="AI116" s="100">
        <v>54</v>
      </c>
      <c r="AJ116" s="100">
        <v>67</v>
      </c>
      <c r="AK116" s="100">
        <v>106</v>
      </c>
      <c r="AL116" s="100">
        <v>104</v>
      </c>
      <c r="AM116" s="100">
        <v>238</v>
      </c>
      <c r="AN116" s="100">
        <v>463</v>
      </c>
      <c r="AO116" s="100">
        <v>925</v>
      </c>
      <c r="AP116" s="100">
        <v>2937</v>
      </c>
      <c r="AQ116" s="100">
        <v>1</v>
      </c>
      <c r="AR116" s="100">
        <v>4973</v>
      </c>
      <c r="AT116" s="124">
        <v>2009</v>
      </c>
      <c r="AU116" s="100">
        <v>5</v>
      </c>
      <c r="AV116" s="100">
        <v>1</v>
      </c>
      <c r="AW116" s="100">
        <v>2</v>
      </c>
      <c r="AX116" s="100">
        <v>6</v>
      </c>
      <c r="AY116" s="100">
        <v>1</v>
      </c>
      <c r="AZ116" s="100">
        <v>7</v>
      </c>
      <c r="BA116" s="100">
        <v>18</v>
      </c>
      <c r="BB116" s="100">
        <v>24</v>
      </c>
      <c r="BC116" s="100">
        <v>38</v>
      </c>
      <c r="BD116" s="100">
        <v>87</v>
      </c>
      <c r="BE116" s="100">
        <v>139</v>
      </c>
      <c r="BF116" s="100">
        <v>173</v>
      </c>
      <c r="BG116" s="100">
        <v>233</v>
      </c>
      <c r="BH116" s="100">
        <v>276</v>
      </c>
      <c r="BI116" s="100">
        <v>519</v>
      </c>
      <c r="BJ116" s="100">
        <v>950</v>
      </c>
      <c r="BK116" s="100">
        <v>1635</v>
      </c>
      <c r="BL116" s="100">
        <v>4151</v>
      </c>
      <c r="BM116" s="100">
        <v>2</v>
      </c>
      <c r="BN116" s="100">
        <v>8267</v>
      </c>
      <c r="BP116" s="124">
        <v>2009</v>
      </c>
    </row>
    <row r="117" spans="2:68">
      <c r="B117" s="124">
        <v>2010</v>
      </c>
      <c r="C117" s="100">
        <v>2</v>
      </c>
      <c r="D117" s="100">
        <v>0</v>
      </c>
      <c r="E117" s="100">
        <v>0</v>
      </c>
      <c r="F117" s="100">
        <v>3</v>
      </c>
      <c r="G117" s="100">
        <v>3</v>
      </c>
      <c r="H117" s="100">
        <v>8</v>
      </c>
      <c r="I117" s="100">
        <v>7</v>
      </c>
      <c r="J117" s="100">
        <v>18</v>
      </c>
      <c r="K117" s="100">
        <v>27</v>
      </c>
      <c r="L117" s="100">
        <v>35</v>
      </c>
      <c r="M117" s="100">
        <v>58</v>
      </c>
      <c r="N117" s="100">
        <v>85</v>
      </c>
      <c r="O117" s="100">
        <v>137</v>
      </c>
      <c r="P117" s="100">
        <v>194</v>
      </c>
      <c r="Q117" s="100">
        <v>299</v>
      </c>
      <c r="R117" s="100">
        <v>431</v>
      </c>
      <c r="S117" s="100">
        <v>702</v>
      </c>
      <c r="T117" s="100">
        <v>1237</v>
      </c>
      <c r="U117" s="100">
        <v>0</v>
      </c>
      <c r="V117" s="100">
        <v>3246</v>
      </c>
      <c r="X117" s="124">
        <v>2010</v>
      </c>
      <c r="Y117" s="100">
        <v>2</v>
      </c>
      <c r="Z117" s="100">
        <v>2</v>
      </c>
      <c r="AA117" s="100">
        <v>0</v>
      </c>
      <c r="AB117" s="100">
        <v>1</v>
      </c>
      <c r="AC117" s="100">
        <v>2</v>
      </c>
      <c r="AD117" s="100">
        <v>5</v>
      </c>
      <c r="AE117" s="100">
        <v>7</v>
      </c>
      <c r="AF117" s="100">
        <v>15</v>
      </c>
      <c r="AG117" s="100">
        <v>31</v>
      </c>
      <c r="AH117" s="100">
        <v>45</v>
      </c>
      <c r="AI117" s="100">
        <v>51</v>
      </c>
      <c r="AJ117" s="100">
        <v>63</v>
      </c>
      <c r="AK117" s="100">
        <v>90</v>
      </c>
      <c r="AL117" s="100">
        <v>155</v>
      </c>
      <c r="AM117" s="100">
        <v>239</v>
      </c>
      <c r="AN117" s="100">
        <v>427</v>
      </c>
      <c r="AO117" s="100">
        <v>885</v>
      </c>
      <c r="AP117" s="100">
        <v>3032</v>
      </c>
      <c r="AQ117" s="100">
        <v>0</v>
      </c>
      <c r="AR117" s="100">
        <v>5052</v>
      </c>
      <c r="AT117" s="124">
        <v>2010</v>
      </c>
      <c r="AU117" s="100">
        <v>4</v>
      </c>
      <c r="AV117" s="100">
        <v>2</v>
      </c>
      <c r="AW117" s="100">
        <v>0</v>
      </c>
      <c r="AX117" s="100">
        <v>4</v>
      </c>
      <c r="AY117" s="100">
        <v>5</v>
      </c>
      <c r="AZ117" s="100">
        <v>13</v>
      </c>
      <c r="BA117" s="100">
        <v>14</v>
      </c>
      <c r="BB117" s="100">
        <v>33</v>
      </c>
      <c r="BC117" s="100">
        <v>58</v>
      </c>
      <c r="BD117" s="100">
        <v>80</v>
      </c>
      <c r="BE117" s="100">
        <v>109</v>
      </c>
      <c r="BF117" s="100">
        <v>148</v>
      </c>
      <c r="BG117" s="100">
        <v>227</v>
      </c>
      <c r="BH117" s="100">
        <v>349</v>
      </c>
      <c r="BI117" s="100">
        <v>538</v>
      </c>
      <c r="BJ117" s="100">
        <v>858</v>
      </c>
      <c r="BK117" s="100">
        <v>1587</v>
      </c>
      <c r="BL117" s="100">
        <v>4269</v>
      </c>
      <c r="BM117" s="100">
        <v>0</v>
      </c>
      <c r="BN117" s="100">
        <v>8298</v>
      </c>
      <c r="BP117" s="124">
        <v>2010</v>
      </c>
    </row>
    <row r="118" spans="2:68">
      <c r="B118" s="124">
        <v>2011</v>
      </c>
      <c r="C118" s="100">
        <v>1</v>
      </c>
      <c r="D118" s="100">
        <v>1</v>
      </c>
      <c r="E118" s="100">
        <v>1</v>
      </c>
      <c r="F118" s="100">
        <v>2</v>
      </c>
      <c r="G118" s="100">
        <v>4</v>
      </c>
      <c r="H118" s="100">
        <v>6</v>
      </c>
      <c r="I118" s="100">
        <v>5</v>
      </c>
      <c r="J118" s="100">
        <v>16</v>
      </c>
      <c r="K118" s="100">
        <v>26</v>
      </c>
      <c r="L118" s="100">
        <v>45</v>
      </c>
      <c r="M118" s="100">
        <v>61</v>
      </c>
      <c r="N118" s="100">
        <v>95</v>
      </c>
      <c r="O118" s="100">
        <v>149</v>
      </c>
      <c r="P118" s="100">
        <v>155</v>
      </c>
      <c r="Q118" s="100">
        <v>312</v>
      </c>
      <c r="R118" s="100">
        <v>478</v>
      </c>
      <c r="S118" s="100">
        <v>720</v>
      </c>
      <c r="T118" s="100">
        <v>1376</v>
      </c>
      <c r="U118" s="100">
        <v>0</v>
      </c>
      <c r="V118" s="100">
        <v>3453</v>
      </c>
      <c r="X118" s="124">
        <v>2011</v>
      </c>
      <c r="Y118" s="100">
        <v>1</v>
      </c>
      <c r="Z118" s="100">
        <v>0</v>
      </c>
      <c r="AA118" s="100">
        <v>1</v>
      </c>
      <c r="AB118" s="100">
        <v>3</v>
      </c>
      <c r="AC118" s="100">
        <v>1</v>
      </c>
      <c r="AD118" s="100">
        <v>4</v>
      </c>
      <c r="AE118" s="100">
        <v>10</v>
      </c>
      <c r="AF118" s="100">
        <v>9</v>
      </c>
      <c r="AG118" s="100">
        <v>23</v>
      </c>
      <c r="AH118" s="100">
        <v>40</v>
      </c>
      <c r="AI118" s="100">
        <v>72</v>
      </c>
      <c r="AJ118" s="100">
        <v>52</v>
      </c>
      <c r="AK118" s="100">
        <v>93</v>
      </c>
      <c r="AL118" s="100">
        <v>128</v>
      </c>
      <c r="AM118" s="100">
        <v>239</v>
      </c>
      <c r="AN118" s="100">
        <v>446</v>
      </c>
      <c r="AO118" s="100">
        <v>951</v>
      </c>
      <c r="AP118" s="100">
        <v>3291</v>
      </c>
      <c r="AQ118" s="100">
        <v>0</v>
      </c>
      <c r="AR118" s="100">
        <v>5364</v>
      </c>
      <c r="AT118" s="124">
        <v>2011</v>
      </c>
      <c r="AU118" s="100">
        <v>2</v>
      </c>
      <c r="AV118" s="100">
        <v>1</v>
      </c>
      <c r="AW118" s="100">
        <v>2</v>
      </c>
      <c r="AX118" s="100">
        <v>5</v>
      </c>
      <c r="AY118" s="100">
        <v>5</v>
      </c>
      <c r="AZ118" s="100">
        <v>10</v>
      </c>
      <c r="BA118" s="100">
        <v>15</v>
      </c>
      <c r="BB118" s="100">
        <v>25</v>
      </c>
      <c r="BC118" s="100">
        <v>49</v>
      </c>
      <c r="BD118" s="100">
        <v>85</v>
      </c>
      <c r="BE118" s="100">
        <v>133</v>
      </c>
      <c r="BF118" s="100">
        <v>147</v>
      </c>
      <c r="BG118" s="100">
        <v>242</v>
      </c>
      <c r="BH118" s="100">
        <v>283</v>
      </c>
      <c r="BI118" s="100">
        <v>551</v>
      </c>
      <c r="BJ118" s="100">
        <v>924</v>
      </c>
      <c r="BK118" s="100">
        <v>1671</v>
      </c>
      <c r="BL118" s="100">
        <v>4667</v>
      </c>
      <c r="BM118" s="100">
        <v>0</v>
      </c>
      <c r="BN118" s="100">
        <v>8817</v>
      </c>
      <c r="BP118" s="124">
        <v>2011</v>
      </c>
    </row>
    <row r="119" spans="2:68">
      <c r="B119" s="124">
        <v>2012</v>
      </c>
      <c r="C119" s="100">
        <v>1</v>
      </c>
      <c r="D119" s="100">
        <v>0</v>
      </c>
      <c r="E119" s="100">
        <v>2</v>
      </c>
      <c r="F119" s="100">
        <v>0</v>
      </c>
      <c r="G119" s="100">
        <v>2</v>
      </c>
      <c r="H119" s="100">
        <v>3</v>
      </c>
      <c r="I119" s="100">
        <v>4</v>
      </c>
      <c r="J119" s="100">
        <v>9</v>
      </c>
      <c r="K119" s="100">
        <v>28</v>
      </c>
      <c r="L119" s="100">
        <v>35</v>
      </c>
      <c r="M119" s="100">
        <v>88</v>
      </c>
      <c r="N119" s="100">
        <v>87</v>
      </c>
      <c r="O119" s="100">
        <v>128</v>
      </c>
      <c r="P119" s="100">
        <v>178</v>
      </c>
      <c r="Q119" s="100">
        <v>269</v>
      </c>
      <c r="R119" s="100">
        <v>412</v>
      </c>
      <c r="S119" s="100">
        <v>720</v>
      </c>
      <c r="T119" s="100">
        <v>1330</v>
      </c>
      <c r="U119" s="100">
        <v>0</v>
      </c>
      <c r="V119" s="100">
        <v>3296</v>
      </c>
      <c r="X119" s="124">
        <v>2012</v>
      </c>
      <c r="Y119" s="100">
        <v>2</v>
      </c>
      <c r="Z119" s="100">
        <v>1</v>
      </c>
      <c r="AA119" s="100">
        <v>1</v>
      </c>
      <c r="AB119" s="100">
        <v>2</v>
      </c>
      <c r="AC119" s="100">
        <v>0</v>
      </c>
      <c r="AD119" s="100">
        <v>3</v>
      </c>
      <c r="AE119" s="100">
        <v>8</v>
      </c>
      <c r="AF119" s="100">
        <v>19</v>
      </c>
      <c r="AG119" s="100">
        <v>38</v>
      </c>
      <c r="AH119" s="100">
        <v>39</v>
      </c>
      <c r="AI119" s="100">
        <v>54</v>
      </c>
      <c r="AJ119" s="100">
        <v>64</v>
      </c>
      <c r="AK119" s="100">
        <v>81</v>
      </c>
      <c r="AL119" s="100">
        <v>144</v>
      </c>
      <c r="AM119" s="100">
        <v>216</v>
      </c>
      <c r="AN119" s="100">
        <v>446</v>
      </c>
      <c r="AO119" s="100">
        <v>889</v>
      </c>
      <c r="AP119" s="100">
        <v>3038</v>
      </c>
      <c r="AQ119" s="100">
        <v>0</v>
      </c>
      <c r="AR119" s="100">
        <v>5045</v>
      </c>
      <c r="AT119" s="124">
        <v>2012</v>
      </c>
      <c r="AU119" s="100">
        <v>3</v>
      </c>
      <c r="AV119" s="100">
        <v>1</v>
      </c>
      <c r="AW119" s="100">
        <v>3</v>
      </c>
      <c r="AX119" s="100">
        <v>2</v>
      </c>
      <c r="AY119" s="100">
        <v>2</v>
      </c>
      <c r="AZ119" s="100">
        <v>6</v>
      </c>
      <c r="BA119" s="100">
        <v>12</v>
      </c>
      <c r="BB119" s="100">
        <v>28</v>
      </c>
      <c r="BC119" s="100">
        <v>66</v>
      </c>
      <c r="BD119" s="100">
        <v>74</v>
      </c>
      <c r="BE119" s="100">
        <v>142</v>
      </c>
      <c r="BF119" s="100">
        <v>151</v>
      </c>
      <c r="BG119" s="100">
        <v>209</v>
      </c>
      <c r="BH119" s="100">
        <v>322</v>
      </c>
      <c r="BI119" s="100">
        <v>485</v>
      </c>
      <c r="BJ119" s="100">
        <v>858</v>
      </c>
      <c r="BK119" s="100">
        <v>1609</v>
      </c>
      <c r="BL119" s="100">
        <v>4368</v>
      </c>
      <c r="BM119" s="100">
        <v>0</v>
      </c>
      <c r="BN119" s="100">
        <v>8341</v>
      </c>
      <c r="BP119" s="124">
        <v>2012</v>
      </c>
    </row>
    <row r="120" spans="2:68">
      <c r="B120" s="124">
        <v>2013</v>
      </c>
      <c r="C120" s="100">
        <v>1</v>
      </c>
      <c r="D120" s="100">
        <v>1</v>
      </c>
      <c r="E120" s="100">
        <v>0</v>
      </c>
      <c r="F120" s="100">
        <v>1</v>
      </c>
      <c r="G120" s="100">
        <v>2</v>
      </c>
      <c r="H120" s="100">
        <v>0</v>
      </c>
      <c r="I120" s="100">
        <v>8</v>
      </c>
      <c r="J120" s="100">
        <v>9</v>
      </c>
      <c r="K120" s="100">
        <v>31</v>
      </c>
      <c r="L120" s="100">
        <v>35</v>
      </c>
      <c r="M120" s="100">
        <v>59</v>
      </c>
      <c r="N120" s="100">
        <v>72</v>
      </c>
      <c r="O120" s="100">
        <v>112</v>
      </c>
      <c r="P120" s="100">
        <v>204</v>
      </c>
      <c r="Q120" s="100">
        <v>251</v>
      </c>
      <c r="R120" s="100">
        <v>410</v>
      </c>
      <c r="S120" s="100">
        <v>609</v>
      </c>
      <c r="T120" s="100">
        <v>1351</v>
      </c>
      <c r="U120" s="100">
        <v>2</v>
      </c>
      <c r="V120" s="100">
        <v>3158</v>
      </c>
      <c r="X120" s="124">
        <v>2013</v>
      </c>
      <c r="Y120" s="100">
        <v>1</v>
      </c>
      <c r="Z120" s="100">
        <v>1</v>
      </c>
      <c r="AA120" s="100">
        <v>0</v>
      </c>
      <c r="AB120" s="100">
        <v>1</v>
      </c>
      <c r="AC120" s="100">
        <v>0</v>
      </c>
      <c r="AD120" s="100">
        <v>2</v>
      </c>
      <c r="AE120" s="100">
        <v>8</v>
      </c>
      <c r="AF120" s="100">
        <v>9</v>
      </c>
      <c r="AG120" s="100">
        <v>20</v>
      </c>
      <c r="AH120" s="100">
        <v>46</v>
      </c>
      <c r="AI120" s="100">
        <v>61</v>
      </c>
      <c r="AJ120" s="100">
        <v>59</v>
      </c>
      <c r="AK120" s="100">
        <v>85</v>
      </c>
      <c r="AL120" s="100">
        <v>132</v>
      </c>
      <c r="AM120" s="100">
        <v>214</v>
      </c>
      <c r="AN120" s="100">
        <v>413</v>
      </c>
      <c r="AO120" s="100">
        <v>841</v>
      </c>
      <c r="AP120" s="100">
        <v>3052</v>
      </c>
      <c r="AQ120" s="100">
        <v>0</v>
      </c>
      <c r="AR120" s="100">
        <v>4945</v>
      </c>
      <c r="AT120" s="124">
        <v>2013</v>
      </c>
      <c r="AU120" s="100">
        <v>2</v>
      </c>
      <c r="AV120" s="100">
        <v>2</v>
      </c>
      <c r="AW120" s="100">
        <v>0</v>
      </c>
      <c r="AX120" s="100">
        <v>2</v>
      </c>
      <c r="AY120" s="100">
        <v>2</v>
      </c>
      <c r="AZ120" s="100">
        <v>2</v>
      </c>
      <c r="BA120" s="100">
        <v>16</v>
      </c>
      <c r="BB120" s="100">
        <v>18</v>
      </c>
      <c r="BC120" s="100">
        <v>51</v>
      </c>
      <c r="BD120" s="100">
        <v>81</v>
      </c>
      <c r="BE120" s="100">
        <v>120</v>
      </c>
      <c r="BF120" s="100">
        <v>131</v>
      </c>
      <c r="BG120" s="100">
        <v>197</v>
      </c>
      <c r="BH120" s="100">
        <v>336</v>
      </c>
      <c r="BI120" s="100">
        <v>465</v>
      </c>
      <c r="BJ120" s="100">
        <v>823</v>
      </c>
      <c r="BK120" s="100">
        <v>1450</v>
      </c>
      <c r="BL120" s="100">
        <v>4403</v>
      </c>
      <c r="BM120" s="100">
        <v>2</v>
      </c>
      <c r="BN120" s="100">
        <v>8103</v>
      </c>
      <c r="BP120" s="124">
        <v>2013</v>
      </c>
    </row>
    <row r="121" spans="2:68">
      <c r="B121" s="124">
        <v>2014</v>
      </c>
      <c r="C121" s="100">
        <v>1</v>
      </c>
      <c r="D121" s="100">
        <v>0</v>
      </c>
      <c r="E121" s="100">
        <v>1</v>
      </c>
      <c r="F121" s="100">
        <v>1</v>
      </c>
      <c r="G121" s="100">
        <v>1</v>
      </c>
      <c r="H121" s="100">
        <v>2</v>
      </c>
      <c r="I121" s="100">
        <v>3</v>
      </c>
      <c r="J121" s="100">
        <v>17</v>
      </c>
      <c r="K121" s="100">
        <v>20</v>
      </c>
      <c r="L121" s="100">
        <v>49</v>
      </c>
      <c r="M121" s="100">
        <v>57</v>
      </c>
      <c r="N121" s="100">
        <v>94</v>
      </c>
      <c r="O121" s="100">
        <v>123</v>
      </c>
      <c r="P121" s="100">
        <v>181</v>
      </c>
      <c r="Q121" s="100">
        <v>265</v>
      </c>
      <c r="R121" s="100">
        <v>445</v>
      </c>
      <c r="S121" s="100">
        <v>665</v>
      </c>
      <c r="T121" s="100">
        <v>1377</v>
      </c>
      <c r="U121" s="100">
        <v>1</v>
      </c>
      <c r="V121" s="100">
        <v>3303</v>
      </c>
      <c r="X121" s="124">
        <v>2014</v>
      </c>
      <c r="Y121" s="100">
        <v>0</v>
      </c>
      <c r="Z121" s="100">
        <v>1</v>
      </c>
      <c r="AA121" s="100">
        <v>1</v>
      </c>
      <c r="AB121" s="100">
        <v>3</v>
      </c>
      <c r="AC121" s="100">
        <v>0</v>
      </c>
      <c r="AD121" s="100">
        <v>0</v>
      </c>
      <c r="AE121" s="100">
        <v>6</v>
      </c>
      <c r="AF121" s="100">
        <v>9</v>
      </c>
      <c r="AG121" s="100">
        <v>21</v>
      </c>
      <c r="AH121" s="100">
        <v>42</v>
      </c>
      <c r="AI121" s="100">
        <v>62</v>
      </c>
      <c r="AJ121" s="100">
        <v>78</v>
      </c>
      <c r="AK121" s="100">
        <v>88</v>
      </c>
      <c r="AL121" s="100">
        <v>150</v>
      </c>
      <c r="AM121" s="100">
        <v>208</v>
      </c>
      <c r="AN121" s="100">
        <v>422</v>
      </c>
      <c r="AO121" s="100">
        <v>783</v>
      </c>
      <c r="AP121" s="100">
        <v>3109</v>
      </c>
      <c r="AQ121" s="100">
        <v>0</v>
      </c>
      <c r="AR121" s="100">
        <v>4983</v>
      </c>
      <c r="AT121" s="124">
        <v>2014</v>
      </c>
      <c r="AU121" s="100">
        <v>1</v>
      </c>
      <c r="AV121" s="100">
        <v>1</v>
      </c>
      <c r="AW121" s="100">
        <v>2</v>
      </c>
      <c r="AX121" s="100">
        <v>4</v>
      </c>
      <c r="AY121" s="100">
        <v>1</v>
      </c>
      <c r="AZ121" s="100">
        <v>2</v>
      </c>
      <c r="BA121" s="100">
        <v>9</v>
      </c>
      <c r="BB121" s="100">
        <v>26</v>
      </c>
      <c r="BC121" s="100">
        <v>41</v>
      </c>
      <c r="BD121" s="100">
        <v>91</v>
      </c>
      <c r="BE121" s="100">
        <v>119</v>
      </c>
      <c r="BF121" s="100">
        <v>172</v>
      </c>
      <c r="BG121" s="100">
        <v>211</v>
      </c>
      <c r="BH121" s="100">
        <v>331</v>
      </c>
      <c r="BI121" s="100">
        <v>473</v>
      </c>
      <c r="BJ121" s="100">
        <v>867</v>
      </c>
      <c r="BK121" s="100">
        <v>1448</v>
      </c>
      <c r="BL121" s="100">
        <v>4486</v>
      </c>
      <c r="BM121" s="100">
        <v>1</v>
      </c>
      <c r="BN121" s="100">
        <v>8286</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132"/>
  <sheetViews>
    <sheetView zoomScaleNormal="100" workbookViewId="0">
      <pane ySplit="6" topLeftCell="A7" activePane="bottomLeft" state="frozen"/>
      <selection pane="bottomLeft"/>
    </sheetView>
  </sheetViews>
  <sheetFormatPr defaultColWidth="8.85546875" defaultRowHeight="15"/>
  <cols>
    <col min="1" max="1" width="3.7109375" style="82" customWidth="1"/>
    <col min="2" max="2" width="8.85546875" style="83" customWidth="1"/>
    <col min="3" max="20" width="8.85546875" style="82" customWidth="1"/>
    <col min="21" max="21" width="10.28515625" style="82" bestFit="1" customWidth="1"/>
    <col min="22" max="22" width="20.85546875" style="90" bestFit="1" customWidth="1"/>
    <col min="23" max="23" width="8.85546875" style="82" customWidth="1"/>
    <col min="24" max="24" width="8.85546875" style="83" customWidth="1"/>
    <col min="25" max="42" width="8.85546875" style="82" customWidth="1"/>
    <col min="43" max="43" width="10.28515625" style="82" bestFit="1" customWidth="1"/>
    <col min="44" max="44" width="24.42578125" style="82" bestFit="1" customWidth="1"/>
    <col min="45" max="45" width="8.85546875" style="82" customWidth="1"/>
    <col min="46" max="46" width="8.85546875" style="83" customWidth="1"/>
    <col min="47" max="64" width="8.85546875" style="82" customWidth="1"/>
    <col min="65" max="65" width="10.28515625" style="82" bestFit="1" customWidth="1"/>
    <col min="66" max="66" width="20.85546875" style="82" bestFit="1" customWidth="1"/>
    <col min="67" max="67" width="8.85546875" style="82" customWidth="1"/>
    <col min="68" max="68" width="8.85546875" style="83" customWidth="1"/>
    <col min="69" max="69" width="3.85546875" style="82" customWidth="1"/>
    <col min="70" max="16384" width="8.85546875" style="82"/>
  </cols>
  <sheetData>
    <row r="1" spans="1:68" s="85" customFormat="1" ht="23.25">
      <c r="A1" s="207"/>
      <c r="B1" s="77" t="s">
        <v>203</v>
      </c>
      <c r="V1" s="103"/>
    </row>
    <row r="2" spans="1:68" s="86" customFormat="1" ht="23.25">
      <c r="A2" s="219"/>
      <c r="B2" s="7" t="s">
        <v>137</v>
      </c>
      <c r="V2" s="105"/>
    </row>
    <row r="3" spans="1:68" s="274" customFormat="1"/>
    <row r="4" spans="1:68" s="85" customFormat="1" ht="21">
      <c r="A4" s="245"/>
      <c r="B4" s="241" t="s">
        <v>1</v>
      </c>
      <c r="C4" s="86"/>
      <c r="D4" s="86"/>
      <c r="E4" s="86"/>
      <c r="F4" s="86"/>
      <c r="G4" s="86"/>
      <c r="H4" s="86"/>
      <c r="I4" s="86"/>
      <c r="J4" s="86"/>
      <c r="K4" s="86"/>
      <c r="L4" s="86"/>
      <c r="M4" s="86"/>
      <c r="N4" s="86"/>
      <c r="O4" s="86"/>
      <c r="P4" s="86"/>
      <c r="Q4" s="86"/>
      <c r="R4" s="86"/>
      <c r="S4" s="86"/>
      <c r="T4" s="86"/>
      <c r="U4" s="86"/>
      <c r="V4" s="86"/>
      <c r="W4" s="86"/>
      <c r="X4" s="241" t="s">
        <v>3</v>
      </c>
      <c r="Y4" s="86"/>
      <c r="Z4" s="86"/>
      <c r="AA4" s="86"/>
      <c r="AB4" s="86"/>
      <c r="AC4" s="86"/>
      <c r="AD4" s="86"/>
      <c r="AE4" s="86"/>
      <c r="AF4" s="86"/>
      <c r="AG4" s="86"/>
      <c r="AH4" s="86"/>
      <c r="AI4" s="86"/>
      <c r="AJ4" s="86"/>
      <c r="AK4" s="86"/>
      <c r="AL4" s="86"/>
      <c r="AM4" s="86"/>
      <c r="AN4" s="86"/>
      <c r="AO4" s="86"/>
      <c r="AP4" s="86"/>
      <c r="AQ4" s="86"/>
      <c r="AR4" s="86"/>
      <c r="AS4" s="86"/>
      <c r="AT4" s="241" t="s">
        <v>4</v>
      </c>
      <c r="AU4" s="86"/>
      <c r="AV4" s="86"/>
      <c r="AW4" s="86"/>
      <c r="AX4" s="86"/>
      <c r="AY4" s="86"/>
      <c r="AZ4" s="86"/>
      <c r="BA4" s="86"/>
      <c r="BB4" s="86"/>
      <c r="BC4" s="86"/>
      <c r="BD4" s="86"/>
      <c r="BE4" s="86"/>
      <c r="BF4" s="86"/>
      <c r="BG4" s="86"/>
      <c r="BH4" s="86"/>
      <c r="BI4" s="86"/>
      <c r="BJ4" s="86"/>
      <c r="BK4" s="86"/>
      <c r="BL4" s="86"/>
      <c r="BM4" s="86"/>
      <c r="BN4" s="86"/>
      <c r="BO4" s="86"/>
      <c r="BP4" s="86"/>
    </row>
    <row r="5" spans="1:68" s="129" customFormat="1">
      <c r="A5" s="85"/>
      <c r="B5" s="85"/>
      <c r="C5" s="323" t="s">
        <v>124</v>
      </c>
      <c r="D5" s="323"/>
      <c r="E5" s="323"/>
      <c r="F5" s="323"/>
      <c r="G5" s="323"/>
      <c r="H5" s="323"/>
      <c r="I5" s="323"/>
      <c r="J5" s="323"/>
      <c r="K5" s="323"/>
      <c r="L5" s="323"/>
      <c r="M5" s="323"/>
      <c r="N5" s="323"/>
      <c r="O5" s="323"/>
      <c r="P5" s="323"/>
      <c r="Q5" s="323"/>
      <c r="R5" s="323"/>
      <c r="S5" s="323"/>
      <c r="T5" s="323"/>
      <c r="U5" s="246"/>
      <c r="V5" s="248" t="s">
        <v>126</v>
      </c>
      <c r="W5" s="85"/>
      <c r="X5" s="85"/>
      <c r="Y5" s="323" t="s">
        <v>124</v>
      </c>
      <c r="Z5" s="323"/>
      <c r="AA5" s="323"/>
      <c r="AB5" s="323"/>
      <c r="AC5" s="323"/>
      <c r="AD5" s="323"/>
      <c r="AE5" s="323"/>
      <c r="AF5" s="323"/>
      <c r="AG5" s="323"/>
      <c r="AH5" s="323"/>
      <c r="AI5" s="323"/>
      <c r="AJ5" s="323"/>
      <c r="AK5" s="323"/>
      <c r="AL5" s="323"/>
      <c r="AM5" s="323"/>
      <c r="AN5" s="323"/>
      <c r="AO5" s="323"/>
      <c r="AP5" s="323"/>
      <c r="AQ5" s="246"/>
      <c r="AR5" s="248" t="s">
        <v>126</v>
      </c>
      <c r="AS5" s="85"/>
      <c r="AT5" s="85"/>
      <c r="AU5" s="325" t="s">
        <v>124</v>
      </c>
      <c r="AV5" s="325"/>
      <c r="AW5" s="325"/>
      <c r="AX5" s="325"/>
      <c r="AY5" s="325"/>
      <c r="AZ5" s="325"/>
      <c r="BA5" s="325"/>
      <c r="BB5" s="325"/>
      <c r="BC5" s="325"/>
      <c r="BD5" s="325"/>
      <c r="BE5" s="325"/>
      <c r="BF5" s="325"/>
      <c r="BG5" s="325"/>
      <c r="BH5" s="325"/>
      <c r="BI5" s="325"/>
      <c r="BJ5" s="325"/>
      <c r="BK5" s="325"/>
      <c r="BL5" s="325"/>
      <c r="BM5" s="246"/>
      <c r="BN5" s="248" t="s">
        <v>126</v>
      </c>
      <c r="BO5" s="85"/>
      <c r="BP5" s="85"/>
    </row>
    <row r="6" spans="1:68" s="253" customFormat="1" ht="30" customHeight="1">
      <c r="A6" s="85"/>
      <c r="B6" s="247" t="s">
        <v>5</v>
      </c>
      <c r="C6" s="252" t="s">
        <v>6</v>
      </c>
      <c r="D6" s="252" t="s">
        <v>7</v>
      </c>
      <c r="E6" s="252" t="s">
        <v>8</v>
      </c>
      <c r="F6" s="252" t="s">
        <v>9</v>
      </c>
      <c r="G6" s="252" t="s">
        <v>10</v>
      </c>
      <c r="H6" s="252" t="s">
        <v>11</v>
      </c>
      <c r="I6" s="252" t="s">
        <v>12</v>
      </c>
      <c r="J6" s="252" t="s">
        <v>13</v>
      </c>
      <c r="K6" s="252" t="s">
        <v>14</v>
      </c>
      <c r="L6" s="252" t="s">
        <v>15</v>
      </c>
      <c r="M6" s="252" t="s">
        <v>16</v>
      </c>
      <c r="N6" s="252" t="s">
        <v>17</v>
      </c>
      <c r="O6" s="252" t="s">
        <v>18</v>
      </c>
      <c r="P6" s="252" t="s">
        <v>19</v>
      </c>
      <c r="Q6" s="252" t="s">
        <v>20</v>
      </c>
      <c r="R6" s="252" t="s">
        <v>21</v>
      </c>
      <c r="S6" s="252" t="s">
        <v>22</v>
      </c>
      <c r="T6" s="252" t="s">
        <v>23</v>
      </c>
      <c r="U6" s="254" t="s">
        <v>25</v>
      </c>
      <c r="V6" s="248" t="s">
        <v>125</v>
      </c>
      <c r="X6" s="247" t="s">
        <v>5</v>
      </c>
      <c r="Y6" s="252" t="s">
        <v>6</v>
      </c>
      <c r="Z6" s="252" t="s">
        <v>7</v>
      </c>
      <c r="AA6" s="252" t="s">
        <v>8</v>
      </c>
      <c r="AB6" s="252" t="s">
        <v>9</v>
      </c>
      <c r="AC6" s="252" t="s">
        <v>10</v>
      </c>
      <c r="AD6" s="252" t="s">
        <v>11</v>
      </c>
      <c r="AE6" s="252" t="s">
        <v>12</v>
      </c>
      <c r="AF6" s="252" t="s">
        <v>13</v>
      </c>
      <c r="AG6" s="252" t="s">
        <v>14</v>
      </c>
      <c r="AH6" s="252" t="s">
        <v>15</v>
      </c>
      <c r="AI6" s="252" t="s">
        <v>16</v>
      </c>
      <c r="AJ6" s="252" t="s">
        <v>17</v>
      </c>
      <c r="AK6" s="252" t="s">
        <v>18</v>
      </c>
      <c r="AL6" s="252" t="s">
        <v>19</v>
      </c>
      <c r="AM6" s="252" t="s">
        <v>20</v>
      </c>
      <c r="AN6" s="252" t="s">
        <v>21</v>
      </c>
      <c r="AO6" s="252" t="s">
        <v>22</v>
      </c>
      <c r="AP6" s="252" t="s">
        <v>23</v>
      </c>
      <c r="AQ6" s="252" t="s">
        <v>25</v>
      </c>
      <c r="AR6" s="248" t="s">
        <v>125</v>
      </c>
      <c r="AT6" s="247" t="s">
        <v>5</v>
      </c>
      <c r="AU6" s="252" t="s">
        <v>6</v>
      </c>
      <c r="AV6" s="252" t="s">
        <v>7</v>
      </c>
      <c r="AW6" s="252" t="s">
        <v>8</v>
      </c>
      <c r="AX6" s="252" t="s">
        <v>9</v>
      </c>
      <c r="AY6" s="252" t="s">
        <v>10</v>
      </c>
      <c r="AZ6" s="252" t="s">
        <v>11</v>
      </c>
      <c r="BA6" s="252" t="s">
        <v>12</v>
      </c>
      <c r="BB6" s="252" t="s">
        <v>13</v>
      </c>
      <c r="BC6" s="252" t="s">
        <v>14</v>
      </c>
      <c r="BD6" s="252" t="s">
        <v>15</v>
      </c>
      <c r="BE6" s="252" t="s">
        <v>16</v>
      </c>
      <c r="BF6" s="252" t="s">
        <v>17</v>
      </c>
      <c r="BG6" s="252" t="s">
        <v>18</v>
      </c>
      <c r="BH6" s="252" t="s">
        <v>19</v>
      </c>
      <c r="BI6" s="252" t="s">
        <v>20</v>
      </c>
      <c r="BJ6" s="252" t="s">
        <v>21</v>
      </c>
      <c r="BK6" s="252" t="s">
        <v>22</v>
      </c>
      <c r="BL6" s="252" t="s">
        <v>23</v>
      </c>
      <c r="BM6" s="252" t="s">
        <v>25</v>
      </c>
      <c r="BN6" s="248" t="s">
        <v>125</v>
      </c>
      <c r="BP6" s="247" t="s">
        <v>5</v>
      </c>
    </row>
    <row r="7" spans="1:68" s="92" customFormat="1">
      <c r="A7" s="128"/>
      <c r="B7" s="112">
        <v>1900</v>
      </c>
      <c r="C7" s="101" t="s">
        <v>24</v>
      </c>
      <c r="D7" s="101" t="s">
        <v>24</v>
      </c>
      <c r="E7" s="101" t="s">
        <v>24</v>
      </c>
      <c r="F7" s="101" t="s">
        <v>24</v>
      </c>
      <c r="G7" s="101" t="s">
        <v>24</v>
      </c>
      <c r="H7" s="101" t="s">
        <v>24</v>
      </c>
      <c r="I7" s="101" t="s">
        <v>24</v>
      </c>
      <c r="J7" s="101" t="s">
        <v>24</v>
      </c>
      <c r="K7" s="101" t="s">
        <v>24</v>
      </c>
      <c r="L7" s="101" t="s">
        <v>24</v>
      </c>
      <c r="M7" s="101" t="s">
        <v>24</v>
      </c>
      <c r="N7" s="101" t="s">
        <v>24</v>
      </c>
      <c r="O7" s="101" t="s">
        <v>24</v>
      </c>
      <c r="P7" s="101" t="s">
        <v>24</v>
      </c>
      <c r="Q7" s="101" t="s">
        <v>24</v>
      </c>
      <c r="R7" s="101" t="s">
        <v>24</v>
      </c>
      <c r="S7" s="101" t="s">
        <v>24</v>
      </c>
      <c r="T7" s="101" t="s">
        <v>24</v>
      </c>
      <c r="U7" s="99"/>
      <c r="V7" s="99" t="s">
        <v>24</v>
      </c>
      <c r="W7" s="126"/>
      <c r="X7" s="112">
        <v>1900</v>
      </c>
      <c r="Y7" s="101" t="s">
        <v>24</v>
      </c>
      <c r="Z7" s="101" t="s">
        <v>24</v>
      </c>
      <c r="AA7" s="101" t="s">
        <v>24</v>
      </c>
      <c r="AB7" s="101" t="s">
        <v>24</v>
      </c>
      <c r="AC7" s="101" t="s">
        <v>24</v>
      </c>
      <c r="AD7" s="101" t="s">
        <v>24</v>
      </c>
      <c r="AE7" s="101" t="s">
        <v>24</v>
      </c>
      <c r="AF7" s="101" t="s">
        <v>24</v>
      </c>
      <c r="AG7" s="101" t="s">
        <v>24</v>
      </c>
      <c r="AH7" s="101" t="s">
        <v>24</v>
      </c>
      <c r="AI7" s="101" t="s">
        <v>24</v>
      </c>
      <c r="AJ7" s="101" t="s">
        <v>24</v>
      </c>
      <c r="AK7" s="101" t="s">
        <v>24</v>
      </c>
      <c r="AL7" s="101" t="s">
        <v>24</v>
      </c>
      <c r="AM7" s="101" t="s">
        <v>24</v>
      </c>
      <c r="AN7" s="101" t="s">
        <v>24</v>
      </c>
      <c r="AO7" s="101" t="s">
        <v>24</v>
      </c>
      <c r="AP7" s="101" t="s">
        <v>24</v>
      </c>
      <c r="AQ7" s="99"/>
      <c r="AR7" s="99"/>
      <c r="AS7" s="126"/>
      <c r="AT7" s="112">
        <v>1900</v>
      </c>
      <c r="AU7" s="101"/>
      <c r="AV7" s="101"/>
      <c r="AW7" s="101"/>
      <c r="AX7" s="101"/>
      <c r="AY7" s="101"/>
      <c r="AZ7" s="101"/>
      <c r="BA7" s="101"/>
      <c r="BB7" s="101"/>
      <c r="BC7" s="101"/>
      <c r="BD7" s="101"/>
      <c r="BE7" s="101"/>
      <c r="BF7" s="101"/>
      <c r="BG7" s="101"/>
      <c r="BH7" s="101"/>
      <c r="BI7" s="101"/>
      <c r="BJ7" s="101"/>
      <c r="BK7" s="101"/>
      <c r="BL7" s="101"/>
      <c r="BM7" s="99"/>
      <c r="BN7" s="99"/>
      <c r="BO7" s="126"/>
      <c r="BP7" s="112">
        <v>1900</v>
      </c>
    </row>
    <row r="8" spans="1:68" s="92" customFormat="1">
      <c r="A8" s="128"/>
      <c r="B8" s="113">
        <v>1901</v>
      </c>
      <c r="C8" s="101" t="s">
        <v>24</v>
      </c>
      <c r="D8" s="101" t="s">
        <v>24</v>
      </c>
      <c r="E8" s="101" t="s">
        <v>24</v>
      </c>
      <c r="F8" s="101" t="s">
        <v>24</v>
      </c>
      <c r="G8" s="101" t="s">
        <v>24</v>
      </c>
      <c r="H8" s="101" t="s">
        <v>24</v>
      </c>
      <c r="I8" s="101" t="s">
        <v>24</v>
      </c>
      <c r="J8" s="101" t="s">
        <v>24</v>
      </c>
      <c r="K8" s="101" t="s">
        <v>24</v>
      </c>
      <c r="L8" s="101" t="s">
        <v>24</v>
      </c>
      <c r="M8" s="101" t="s">
        <v>24</v>
      </c>
      <c r="N8" s="101" t="s">
        <v>24</v>
      </c>
      <c r="O8" s="101" t="s">
        <v>24</v>
      </c>
      <c r="P8" s="101" t="s">
        <v>24</v>
      </c>
      <c r="Q8" s="101" t="s">
        <v>24</v>
      </c>
      <c r="R8" s="101" t="s">
        <v>24</v>
      </c>
      <c r="S8" s="101" t="s">
        <v>24</v>
      </c>
      <c r="T8" s="101" t="s">
        <v>24</v>
      </c>
      <c r="U8" s="126"/>
      <c r="V8" s="131" t="s">
        <v>24</v>
      </c>
      <c r="W8" s="126"/>
      <c r="X8" s="113">
        <v>1901</v>
      </c>
      <c r="Y8" s="101" t="s">
        <v>24</v>
      </c>
      <c r="Z8" s="101" t="s">
        <v>24</v>
      </c>
      <c r="AA8" s="101" t="s">
        <v>24</v>
      </c>
      <c r="AB8" s="101" t="s">
        <v>24</v>
      </c>
      <c r="AC8" s="101" t="s">
        <v>24</v>
      </c>
      <c r="AD8" s="101" t="s">
        <v>24</v>
      </c>
      <c r="AE8" s="101" t="s">
        <v>24</v>
      </c>
      <c r="AF8" s="101" t="s">
        <v>24</v>
      </c>
      <c r="AG8" s="101" t="s">
        <v>24</v>
      </c>
      <c r="AH8" s="101" t="s">
        <v>24</v>
      </c>
      <c r="AI8" s="101" t="s">
        <v>24</v>
      </c>
      <c r="AJ8" s="101" t="s">
        <v>24</v>
      </c>
      <c r="AK8" s="101" t="s">
        <v>24</v>
      </c>
      <c r="AL8" s="101" t="s">
        <v>24</v>
      </c>
      <c r="AM8" s="101" t="s">
        <v>24</v>
      </c>
      <c r="AN8" s="101" t="s">
        <v>24</v>
      </c>
      <c r="AO8" s="101" t="s">
        <v>24</v>
      </c>
      <c r="AP8" s="101" t="s">
        <v>24</v>
      </c>
      <c r="AQ8" s="98"/>
      <c r="AR8" s="98"/>
      <c r="AS8" s="126"/>
      <c r="AT8" s="113">
        <v>1901</v>
      </c>
      <c r="AU8" s="101"/>
      <c r="AV8" s="101"/>
      <c r="AW8" s="101"/>
      <c r="AX8" s="101"/>
      <c r="AY8" s="101"/>
      <c r="AZ8" s="101"/>
      <c r="BA8" s="101"/>
      <c r="BB8" s="101"/>
      <c r="BC8" s="101"/>
      <c r="BD8" s="101"/>
      <c r="BE8" s="101"/>
      <c r="BF8" s="101"/>
      <c r="BG8" s="101"/>
      <c r="BH8" s="101"/>
      <c r="BI8" s="101"/>
      <c r="BJ8" s="101"/>
      <c r="BK8" s="101"/>
      <c r="BL8" s="101"/>
      <c r="BM8" s="99"/>
      <c r="BN8" s="98"/>
      <c r="BO8" s="126"/>
      <c r="BP8" s="113">
        <v>1901</v>
      </c>
    </row>
    <row r="9" spans="1:68" s="92" customFormat="1">
      <c r="A9" s="128"/>
      <c r="B9" s="113">
        <v>1902</v>
      </c>
      <c r="C9" s="101" t="s">
        <v>24</v>
      </c>
      <c r="D9" s="101" t="s">
        <v>24</v>
      </c>
      <c r="E9" s="101" t="s">
        <v>24</v>
      </c>
      <c r="F9" s="101" t="s">
        <v>24</v>
      </c>
      <c r="G9" s="101" t="s">
        <v>24</v>
      </c>
      <c r="H9" s="101" t="s">
        <v>24</v>
      </c>
      <c r="I9" s="101" t="s">
        <v>24</v>
      </c>
      <c r="J9" s="101" t="s">
        <v>24</v>
      </c>
      <c r="K9" s="101" t="s">
        <v>24</v>
      </c>
      <c r="L9" s="101" t="s">
        <v>24</v>
      </c>
      <c r="M9" s="101" t="s">
        <v>24</v>
      </c>
      <c r="N9" s="101" t="s">
        <v>24</v>
      </c>
      <c r="O9" s="101" t="s">
        <v>24</v>
      </c>
      <c r="P9" s="101" t="s">
        <v>24</v>
      </c>
      <c r="Q9" s="101" t="s">
        <v>24</v>
      </c>
      <c r="R9" s="101" t="s">
        <v>24</v>
      </c>
      <c r="S9" s="101" t="s">
        <v>24</v>
      </c>
      <c r="T9" s="101" t="s">
        <v>24</v>
      </c>
      <c r="U9" s="98"/>
      <c r="V9" s="98" t="s">
        <v>24</v>
      </c>
      <c r="W9" s="126"/>
      <c r="X9" s="113">
        <v>1902</v>
      </c>
      <c r="Y9" s="101" t="s">
        <v>24</v>
      </c>
      <c r="Z9" s="101" t="s">
        <v>24</v>
      </c>
      <c r="AA9" s="101" t="s">
        <v>24</v>
      </c>
      <c r="AB9" s="101" t="s">
        <v>24</v>
      </c>
      <c r="AC9" s="101" t="s">
        <v>24</v>
      </c>
      <c r="AD9" s="101" t="s">
        <v>24</v>
      </c>
      <c r="AE9" s="101" t="s">
        <v>24</v>
      </c>
      <c r="AF9" s="101" t="s">
        <v>24</v>
      </c>
      <c r="AG9" s="101" t="s">
        <v>24</v>
      </c>
      <c r="AH9" s="101" t="s">
        <v>24</v>
      </c>
      <c r="AI9" s="101" t="s">
        <v>24</v>
      </c>
      <c r="AJ9" s="101" t="s">
        <v>24</v>
      </c>
      <c r="AK9" s="101" t="s">
        <v>24</v>
      </c>
      <c r="AL9" s="101" t="s">
        <v>24</v>
      </c>
      <c r="AM9" s="101" t="s">
        <v>24</v>
      </c>
      <c r="AN9" s="101" t="s">
        <v>24</v>
      </c>
      <c r="AO9" s="101" t="s">
        <v>24</v>
      </c>
      <c r="AP9" s="101" t="s">
        <v>24</v>
      </c>
      <c r="AQ9" s="98"/>
      <c r="AR9" s="98"/>
      <c r="AS9" s="126"/>
      <c r="AT9" s="113">
        <v>1902</v>
      </c>
      <c r="AU9" s="101"/>
      <c r="AV9" s="101"/>
      <c r="AW9" s="101"/>
      <c r="AX9" s="101"/>
      <c r="AY9" s="101"/>
      <c r="AZ9" s="101"/>
      <c r="BA9" s="101"/>
      <c r="BB9" s="101"/>
      <c r="BC9" s="101"/>
      <c r="BD9" s="101"/>
      <c r="BE9" s="101"/>
      <c r="BF9" s="101"/>
      <c r="BG9" s="101"/>
      <c r="BH9" s="101"/>
      <c r="BI9" s="101"/>
      <c r="BJ9" s="101"/>
      <c r="BK9" s="101"/>
      <c r="BL9" s="101"/>
      <c r="BM9" s="99"/>
      <c r="BN9" s="98"/>
      <c r="BO9" s="126"/>
      <c r="BP9" s="113">
        <v>1902</v>
      </c>
    </row>
    <row r="10" spans="1:68" s="92" customFormat="1">
      <c r="A10" s="128"/>
      <c r="B10" s="113">
        <v>1903</v>
      </c>
      <c r="C10" s="126" t="s">
        <v>24</v>
      </c>
      <c r="D10" s="101" t="s">
        <v>24</v>
      </c>
      <c r="E10" s="101" t="s">
        <v>24</v>
      </c>
      <c r="F10" s="101"/>
      <c r="G10" s="101" t="s">
        <v>24</v>
      </c>
      <c r="H10" s="101" t="s">
        <v>24</v>
      </c>
      <c r="I10" s="101" t="s">
        <v>24</v>
      </c>
      <c r="J10" s="101" t="s">
        <v>24</v>
      </c>
      <c r="K10" s="101" t="s">
        <v>24</v>
      </c>
      <c r="L10" s="101" t="s">
        <v>24</v>
      </c>
      <c r="M10" s="101" t="s">
        <v>24</v>
      </c>
      <c r="N10" s="101" t="s">
        <v>24</v>
      </c>
      <c r="O10" s="101" t="s">
        <v>24</v>
      </c>
      <c r="P10" s="101" t="s">
        <v>24</v>
      </c>
      <c r="Q10" s="101" t="s">
        <v>24</v>
      </c>
      <c r="R10" s="101" t="s">
        <v>24</v>
      </c>
      <c r="S10" s="101" t="s">
        <v>24</v>
      </c>
      <c r="T10" s="101" t="s">
        <v>24</v>
      </c>
      <c r="U10" s="98"/>
      <c r="V10" s="98" t="s">
        <v>24</v>
      </c>
      <c r="W10" s="126"/>
      <c r="X10" s="113">
        <v>1903</v>
      </c>
      <c r="Y10" s="101" t="s">
        <v>24</v>
      </c>
      <c r="Z10" s="101" t="s">
        <v>24</v>
      </c>
      <c r="AA10" s="101" t="s">
        <v>24</v>
      </c>
      <c r="AB10" s="101" t="s">
        <v>24</v>
      </c>
      <c r="AC10" s="101" t="s">
        <v>24</v>
      </c>
      <c r="AD10" s="101" t="s">
        <v>24</v>
      </c>
      <c r="AE10" s="101" t="s">
        <v>24</v>
      </c>
      <c r="AF10" s="101" t="s">
        <v>24</v>
      </c>
      <c r="AG10" s="101" t="s">
        <v>24</v>
      </c>
      <c r="AH10" s="101" t="s">
        <v>24</v>
      </c>
      <c r="AI10" s="101" t="s">
        <v>24</v>
      </c>
      <c r="AJ10" s="101" t="s">
        <v>24</v>
      </c>
      <c r="AK10" s="101" t="s">
        <v>24</v>
      </c>
      <c r="AL10" s="101" t="s">
        <v>24</v>
      </c>
      <c r="AM10" s="101" t="s">
        <v>24</v>
      </c>
      <c r="AN10" s="101" t="s">
        <v>24</v>
      </c>
      <c r="AO10" s="101" t="s">
        <v>24</v>
      </c>
      <c r="AP10" s="101" t="s">
        <v>24</v>
      </c>
      <c r="AQ10" s="98"/>
      <c r="AR10" s="98"/>
      <c r="AS10" s="126"/>
      <c r="AT10" s="113">
        <v>1903</v>
      </c>
      <c r="AU10" s="101"/>
      <c r="AV10" s="101"/>
      <c r="AW10" s="101"/>
      <c r="AX10" s="101"/>
      <c r="AY10" s="101"/>
      <c r="AZ10" s="101"/>
      <c r="BA10" s="101"/>
      <c r="BB10" s="101"/>
      <c r="BC10" s="101"/>
      <c r="BD10" s="101"/>
      <c r="BE10" s="101"/>
      <c r="BF10" s="101"/>
      <c r="BG10" s="101"/>
      <c r="BH10" s="101"/>
      <c r="BI10" s="101"/>
      <c r="BJ10" s="101"/>
      <c r="BK10" s="101"/>
      <c r="BL10" s="101"/>
      <c r="BM10" s="99"/>
      <c r="BN10" s="98"/>
      <c r="BO10" s="126"/>
      <c r="BP10" s="113">
        <v>1903</v>
      </c>
    </row>
    <row r="11" spans="1:68" s="92" customFormat="1">
      <c r="A11" s="128"/>
      <c r="B11" s="113">
        <v>1904</v>
      </c>
      <c r="C11" s="101" t="s">
        <v>24</v>
      </c>
      <c r="D11" s="101" t="s">
        <v>24</v>
      </c>
      <c r="E11" s="101" t="s">
        <v>24</v>
      </c>
      <c r="F11" s="101" t="s">
        <v>24</v>
      </c>
      <c r="G11" s="101" t="s">
        <v>24</v>
      </c>
      <c r="H11" s="101" t="s">
        <v>24</v>
      </c>
      <c r="I11" s="101" t="s">
        <v>24</v>
      </c>
      <c r="J11" s="101" t="s">
        <v>24</v>
      </c>
      <c r="K11" s="101" t="s">
        <v>24</v>
      </c>
      <c r="L11" s="101" t="s">
        <v>24</v>
      </c>
      <c r="M11" s="101" t="s">
        <v>24</v>
      </c>
      <c r="N11" s="101" t="s">
        <v>24</v>
      </c>
      <c r="O11" s="101" t="s">
        <v>24</v>
      </c>
      <c r="P11" s="101" t="s">
        <v>24</v>
      </c>
      <c r="Q11" s="101" t="s">
        <v>24</v>
      </c>
      <c r="R11" s="101" t="s">
        <v>24</v>
      </c>
      <c r="S11" s="101" t="s">
        <v>24</v>
      </c>
      <c r="T11" s="101" t="s">
        <v>24</v>
      </c>
      <c r="U11" s="98"/>
      <c r="V11" s="98" t="s">
        <v>24</v>
      </c>
      <c r="W11" s="126"/>
      <c r="X11" s="113">
        <v>1904</v>
      </c>
      <c r="Y11" s="101" t="s">
        <v>24</v>
      </c>
      <c r="Z11" s="101" t="s">
        <v>24</v>
      </c>
      <c r="AA11" s="101" t="s">
        <v>24</v>
      </c>
      <c r="AB11" s="101" t="s">
        <v>24</v>
      </c>
      <c r="AC11" s="101" t="s">
        <v>24</v>
      </c>
      <c r="AD11" s="101" t="s">
        <v>24</v>
      </c>
      <c r="AE11" s="101" t="s">
        <v>24</v>
      </c>
      <c r="AF11" s="101" t="s">
        <v>24</v>
      </c>
      <c r="AG11" s="101" t="s">
        <v>24</v>
      </c>
      <c r="AH11" s="101" t="s">
        <v>24</v>
      </c>
      <c r="AI11" s="101" t="s">
        <v>24</v>
      </c>
      <c r="AJ11" s="101" t="s">
        <v>24</v>
      </c>
      <c r="AK11" s="101" t="s">
        <v>24</v>
      </c>
      <c r="AL11" s="101" t="s">
        <v>24</v>
      </c>
      <c r="AM11" s="101" t="s">
        <v>24</v>
      </c>
      <c r="AN11" s="101" t="s">
        <v>24</v>
      </c>
      <c r="AO11" s="101" t="s">
        <v>24</v>
      </c>
      <c r="AP11" s="101" t="s">
        <v>24</v>
      </c>
      <c r="AQ11" s="98"/>
      <c r="AR11" s="98"/>
      <c r="AS11" s="126"/>
      <c r="AT11" s="113">
        <v>1904</v>
      </c>
      <c r="AU11" s="101"/>
      <c r="AV11" s="101"/>
      <c r="AW11" s="101"/>
      <c r="AX11" s="101"/>
      <c r="AY11" s="101"/>
      <c r="AZ11" s="101"/>
      <c r="BA11" s="101"/>
      <c r="BB11" s="101"/>
      <c r="BC11" s="101"/>
      <c r="BD11" s="101"/>
      <c r="BE11" s="101"/>
      <c r="BF11" s="101"/>
      <c r="BG11" s="101"/>
      <c r="BH11" s="101"/>
      <c r="BI11" s="101"/>
      <c r="BJ11" s="101"/>
      <c r="BK11" s="101"/>
      <c r="BL11" s="101"/>
      <c r="BM11" s="99"/>
      <c r="BN11" s="98"/>
      <c r="BO11" s="126"/>
      <c r="BP11" s="113">
        <v>1904</v>
      </c>
    </row>
    <row r="12" spans="1:68" s="92" customFormat="1">
      <c r="A12" s="128"/>
      <c r="B12" s="113">
        <v>1905</v>
      </c>
      <c r="C12" s="101" t="s">
        <v>24</v>
      </c>
      <c r="D12" s="101" t="s">
        <v>24</v>
      </c>
      <c r="E12" s="101" t="s">
        <v>24</v>
      </c>
      <c r="F12" s="101" t="s">
        <v>24</v>
      </c>
      <c r="G12" s="101" t="s">
        <v>24</v>
      </c>
      <c r="H12" s="101" t="s">
        <v>24</v>
      </c>
      <c r="I12" s="101" t="s">
        <v>24</v>
      </c>
      <c r="J12" s="101" t="s">
        <v>24</v>
      </c>
      <c r="K12" s="101" t="s">
        <v>24</v>
      </c>
      <c r="L12" s="101" t="s">
        <v>24</v>
      </c>
      <c r="M12" s="101" t="s">
        <v>24</v>
      </c>
      <c r="N12" s="101" t="s">
        <v>24</v>
      </c>
      <c r="O12" s="101" t="s">
        <v>24</v>
      </c>
      <c r="P12" s="101" t="s">
        <v>24</v>
      </c>
      <c r="Q12" s="101" t="s">
        <v>24</v>
      </c>
      <c r="R12" s="101" t="s">
        <v>24</v>
      </c>
      <c r="S12" s="101" t="s">
        <v>24</v>
      </c>
      <c r="T12" s="101" t="s">
        <v>24</v>
      </c>
      <c r="U12" s="98"/>
      <c r="V12" s="98" t="s">
        <v>24</v>
      </c>
      <c r="W12" s="126"/>
      <c r="X12" s="113">
        <v>1905</v>
      </c>
      <c r="Y12" s="101" t="s">
        <v>24</v>
      </c>
      <c r="Z12" s="101" t="s">
        <v>24</v>
      </c>
      <c r="AA12" s="101" t="s">
        <v>24</v>
      </c>
      <c r="AB12" s="101" t="s">
        <v>24</v>
      </c>
      <c r="AC12" s="101" t="s">
        <v>24</v>
      </c>
      <c r="AD12" s="101" t="s">
        <v>24</v>
      </c>
      <c r="AE12" s="101" t="s">
        <v>24</v>
      </c>
      <c r="AF12" s="101" t="s">
        <v>24</v>
      </c>
      <c r="AG12" s="101" t="s">
        <v>24</v>
      </c>
      <c r="AH12" s="101" t="s">
        <v>24</v>
      </c>
      <c r="AI12" s="101" t="s">
        <v>24</v>
      </c>
      <c r="AJ12" s="101" t="s">
        <v>24</v>
      </c>
      <c r="AK12" s="101" t="s">
        <v>24</v>
      </c>
      <c r="AL12" s="101" t="s">
        <v>24</v>
      </c>
      <c r="AM12" s="101" t="s">
        <v>24</v>
      </c>
      <c r="AN12" s="101" t="s">
        <v>24</v>
      </c>
      <c r="AO12" s="101" t="s">
        <v>24</v>
      </c>
      <c r="AP12" s="101" t="s">
        <v>24</v>
      </c>
      <c r="AQ12" s="126"/>
      <c r="AR12" s="98"/>
      <c r="AS12" s="126"/>
      <c r="AT12" s="113">
        <v>1905</v>
      </c>
      <c r="AU12" s="101"/>
      <c r="AV12" s="101"/>
      <c r="AW12" s="101"/>
      <c r="AX12" s="101"/>
      <c r="AY12" s="101"/>
      <c r="AZ12" s="101"/>
      <c r="BA12" s="101"/>
      <c r="BB12" s="101"/>
      <c r="BC12" s="101"/>
      <c r="BD12" s="101"/>
      <c r="BE12" s="101"/>
      <c r="BF12" s="101"/>
      <c r="BG12" s="101"/>
      <c r="BH12" s="101"/>
      <c r="BI12" s="101"/>
      <c r="BJ12" s="101"/>
      <c r="BK12" s="101"/>
      <c r="BL12" s="101"/>
      <c r="BM12" s="99"/>
      <c r="BN12" s="98"/>
      <c r="BO12" s="126"/>
      <c r="BP12" s="113">
        <v>1905</v>
      </c>
    </row>
    <row r="13" spans="1:68" s="92" customFormat="1">
      <c r="A13" s="128"/>
      <c r="B13" s="113">
        <v>1906</v>
      </c>
      <c r="C13" s="101" t="s">
        <v>24</v>
      </c>
      <c r="D13" s="101" t="s">
        <v>24</v>
      </c>
      <c r="E13" s="101" t="s">
        <v>24</v>
      </c>
      <c r="F13" s="101" t="s">
        <v>24</v>
      </c>
      <c r="G13" s="101" t="s">
        <v>24</v>
      </c>
      <c r="H13" s="101" t="s">
        <v>24</v>
      </c>
      <c r="I13" s="101" t="s">
        <v>24</v>
      </c>
      <c r="J13" s="101" t="s">
        <v>24</v>
      </c>
      <c r="K13" s="101" t="s">
        <v>24</v>
      </c>
      <c r="L13" s="101" t="s">
        <v>24</v>
      </c>
      <c r="M13" s="101" t="s">
        <v>24</v>
      </c>
      <c r="N13" s="101" t="s">
        <v>24</v>
      </c>
      <c r="O13" s="101" t="s">
        <v>24</v>
      </c>
      <c r="P13" s="101" t="s">
        <v>24</v>
      </c>
      <c r="Q13" s="101" t="s">
        <v>24</v>
      </c>
      <c r="R13" s="101" t="s">
        <v>24</v>
      </c>
      <c r="S13" s="101" t="s">
        <v>24</v>
      </c>
      <c r="T13" s="101" t="s">
        <v>24</v>
      </c>
      <c r="U13" s="98"/>
      <c r="V13" s="98" t="s">
        <v>24</v>
      </c>
      <c r="W13" s="126"/>
      <c r="X13" s="113">
        <v>1906</v>
      </c>
      <c r="Y13" s="101" t="s">
        <v>24</v>
      </c>
      <c r="Z13" s="101" t="s">
        <v>24</v>
      </c>
      <c r="AA13" s="101" t="s">
        <v>24</v>
      </c>
      <c r="AB13" s="101" t="s">
        <v>24</v>
      </c>
      <c r="AC13" s="101" t="s">
        <v>24</v>
      </c>
      <c r="AD13" s="101" t="s">
        <v>24</v>
      </c>
      <c r="AE13" s="101" t="s">
        <v>24</v>
      </c>
      <c r="AF13" s="101" t="s">
        <v>24</v>
      </c>
      <c r="AG13" s="101" t="s">
        <v>24</v>
      </c>
      <c r="AH13" s="101" t="s">
        <v>24</v>
      </c>
      <c r="AI13" s="101" t="s">
        <v>24</v>
      </c>
      <c r="AJ13" s="101" t="s">
        <v>24</v>
      </c>
      <c r="AK13" s="101" t="s">
        <v>24</v>
      </c>
      <c r="AL13" s="101" t="s">
        <v>24</v>
      </c>
      <c r="AM13" s="101" t="s">
        <v>24</v>
      </c>
      <c r="AN13" s="101" t="s">
        <v>24</v>
      </c>
      <c r="AO13" s="101" t="s">
        <v>24</v>
      </c>
      <c r="AP13" s="101" t="s">
        <v>24</v>
      </c>
      <c r="AQ13" s="126"/>
      <c r="AR13" s="98"/>
      <c r="AS13" s="126"/>
      <c r="AT13" s="113">
        <v>1906</v>
      </c>
      <c r="AU13" s="101"/>
      <c r="AV13" s="101"/>
      <c r="AW13" s="101"/>
      <c r="AX13" s="101"/>
      <c r="AY13" s="101"/>
      <c r="AZ13" s="101"/>
      <c r="BA13" s="101"/>
      <c r="BB13" s="101"/>
      <c r="BC13" s="101"/>
      <c r="BD13" s="101"/>
      <c r="BE13" s="101"/>
      <c r="BF13" s="101"/>
      <c r="BG13" s="101"/>
      <c r="BH13" s="101"/>
      <c r="BI13" s="101"/>
      <c r="BJ13" s="101"/>
      <c r="BK13" s="101"/>
      <c r="BL13" s="101"/>
      <c r="BM13" s="99"/>
      <c r="BN13" s="98"/>
      <c r="BO13" s="126"/>
      <c r="BP13" s="113">
        <v>1906</v>
      </c>
    </row>
    <row r="14" spans="1:68" s="92" customFormat="1">
      <c r="A14" s="126"/>
      <c r="B14" s="114">
        <v>1907</v>
      </c>
      <c r="C14" s="100" t="s">
        <v>24</v>
      </c>
      <c r="D14" s="100" t="s">
        <v>24</v>
      </c>
      <c r="E14" s="100" t="s">
        <v>24</v>
      </c>
      <c r="F14" s="100" t="s">
        <v>24</v>
      </c>
      <c r="G14" s="100" t="s">
        <v>24</v>
      </c>
      <c r="H14" s="100" t="s">
        <v>24</v>
      </c>
      <c r="I14" s="100" t="s">
        <v>24</v>
      </c>
      <c r="J14" s="100" t="s">
        <v>24</v>
      </c>
      <c r="K14" s="100" t="s">
        <v>24</v>
      </c>
      <c r="L14" s="100" t="s">
        <v>24</v>
      </c>
      <c r="M14" s="100" t="s">
        <v>24</v>
      </c>
      <c r="N14" s="100" t="s">
        <v>24</v>
      </c>
      <c r="O14" s="100" t="s">
        <v>24</v>
      </c>
      <c r="P14" s="100" t="s">
        <v>24</v>
      </c>
      <c r="Q14" s="100" t="s">
        <v>24</v>
      </c>
      <c r="R14" s="100" t="s">
        <v>24</v>
      </c>
      <c r="S14" s="100" t="s">
        <v>24</v>
      </c>
      <c r="T14" s="100" t="s">
        <v>24</v>
      </c>
      <c r="U14" s="100" t="s">
        <v>24</v>
      </c>
      <c r="V14" s="100" t="s">
        <v>24</v>
      </c>
      <c r="W14" s="126"/>
      <c r="X14" s="114">
        <v>1907</v>
      </c>
      <c r="Y14" s="100" t="s">
        <v>24</v>
      </c>
      <c r="Z14" s="100" t="s">
        <v>24</v>
      </c>
      <c r="AA14" s="100" t="s">
        <v>24</v>
      </c>
      <c r="AB14" s="100" t="s">
        <v>24</v>
      </c>
      <c r="AC14" s="100" t="s">
        <v>24</v>
      </c>
      <c r="AD14" s="100" t="s">
        <v>24</v>
      </c>
      <c r="AE14" s="100" t="s">
        <v>24</v>
      </c>
      <c r="AF14" s="100" t="s">
        <v>24</v>
      </c>
      <c r="AG14" s="100" t="s">
        <v>24</v>
      </c>
      <c r="AH14" s="100" t="s">
        <v>24</v>
      </c>
      <c r="AI14" s="100" t="s">
        <v>24</v>
      </c>
      <c r="AJ14" s="100" t="s">
        <v>24</v>
      </c>
      <c r="AK14" s="100" t="s">
        <v>24</v>
      </c>
      <c r="AL14" s="100" t="s">
        <v>24</v>
      </c>
      <c r="AM14" s="100" t="s">
        <v>24</v>
      </c>
      <c r="AN14" s="100" t="s">
        <v>24</v>
      </c>
      <c r="AO14" s="100" t="s">
        <v>24</v>
      </c>
      <c r="AP14" s="100" t="s">
        <v>24</v>
      </c>
      <c r="AQ14" s="100" t="s">
        <v>24</v>
      </c>
      <c r="AR14" s="100" t="s">
        <v>24</v>
      </c>
      <c r="AS14" s="126"/>
      <c r="AT14" s="114">
        <v>1907</v>
      </c>
      <c r="AU14" s="100" t="s">
        <v>24</v>
      </c>
      <c r="AV14" s="100" t="s">
        <v>24</v>
      </c>
      <c r="AW14" s="100" t="s">
        <v>24</v>
      </c>
      <c r="AX14" s="100" t="s">
        <v>24</v>
      </c>
      <c r="AY14" s="100" t="s">
        <v>24</v>
      </c>
      <c r="AZ14" s="100" t="s">
        <v>24</v>
      </c>
      <c r="BA14" s="100" t="s">
        <v>24</v>
      </c>
      <c r="BB14" s="100" t="s">
        <v>24</v>
      </c>
      <c r="BC14" s="100" t="s">
        <v>24</v>
      </c>
      <c r="BD14" s="100" t="s">
        <v>24</v>
      </c>
      <c r="BE14" s="100" t="s">
        <v>24</v>
      </c>
      <c r="BF14" s="100" t="s">
        <v>24</v>
      </c>
      <c r="BG14" s="100" t="s">
        <v>24</v>
      </c>
      <c r="BH14" s="100" t="s">
        <v>24</v>
      </c>
      <c r="BI14" s="100" t="s">
        <v>24</v>
      </c>
      <c r="BJ14" s="100" t="s">
        <v>24</v>
      </c>
      <c r="BK14" s="100" t="s">
        <v>24</v>
      </c>
      <c r="BL14" s="100" t="s">
        <v>24</v>
      </c>
      <c r="BM14" s="100" t="s">
        <v>24</v>
      </c>
      <c r="BN14" s="100" t="s">
        <v>24</v>
      </c>
      <c r="BO14" s="126"/>
      <c r="BP14" s="113">
        <v>1907</v>
      </c>
    </row>
    <row r="15" spans="1:68" s="92" customFormat="1">
      <c r="A15" s="126"/>
      <c r="B15" s="114">
        <v>1908</v>
      </c>
      <c r="C15" s="100" t="s">
        <v>24</v>
      </c>
      <c r="D15" s="100" t="s">
        <v>24</v>
      </c>
      <c r="E15" s="100" t="s">
        <v>24</v>
      </c>
      <c r="F15" s="100" t="s">
        <v>24</v>
      </c>
      <c r="G15" s="100" t="s">
        <v>24</v>
      </c>
      <c r="H15" s="100" t="s">
        <v>24</v>
      </c>
      <c r="I15" s="100" t="s">
        <v>24</v>
      </c>
      <c r="J15" s="100" t="s">
        <v>24</v>
      </c>
      <c r="K15" s="100" t="s">
        <v>24</v>
      </c>
      <c r="L15" s="100" t="s">
        <v>24</v>
      </c>
      <c r="M15" s="100" t="s">
        <v>24</v>
      </c>
      <c r="N15" s="100" t="s">
        <v>24</v>
      </c>
      <c r="O15" s="100" t="s">
        <v>24</v>
      </c>
      <c r="P15" s="100" t="s">
        <v>24</v>
      </c>
      <c r="Q15" s="100" t="s">
        <v>24</v>
      </c>
      <c r="R15" s="100" t="s">
        <v>24</v>
      </c>
      <c r="S15" s="100" t="s">
        <v>24</v>
      </c>
      <c r="T15" s="100" t="s">
        <v>24</v>
      </c>
      <c r="U15" s="100" t="s">
        <v>24</v>
      </c>
      <c r="V15" s="100" t="s">
        <v>24</v>
      </c>
      <c r="W15" s="126"/>
      <c r="X15" s="114">
        <v>1908</v>
      </c>
      <c r="Y15" s="100" t="s">
        <v>24</v>
      </c>
      <c r="Z15" s="100" t="s">
        <v>24</v>
      </c>
      <c r="AA15" s="100" t="s">
        <v>24</v>
      </c>
      <c r="AB15" s="100" t="s">
        <v>24</v>
      </c>
      <c r="AC15" s="100" t="s">
        <v>24</v>
      </c>
      <c r="AD15" s="100" t="s">
        <v>24</v>
      </c>
      <c r="AE15" s="100" t="s">
        <v>24</v>
      </c>
      <c r="AF15" s="100" t="s">
        <v>24</v>
      </c>
      <c r="AG15" s="100" t="s">
        <v>24</v>
      </c>
      <c r="AH15" s="100" t="s">
        <v>24</v>
      </c>
      <c r="AI15" s="100" t="s">
        <v>24</v>
      </c>
      <c r="AJ15" s="100" t="s">
        <v>24</v>
      </c>
      <c r="AK15" s="100" t="s">
        <v>24</v>
      </c>
      <c r="AL15" s="100" t="s">
        <v>24</v>
      </c>
      <c r="AM15" s="100" t="s">
        <v>24</v>
      </c>
      <c r="AN15" s="100" t="s">
        <v>24</v>
      </c>
      <c r="AO15" s="100" t="s">
        <v>24</v>
      </c>
      <c r="AP15" s="100" t="s">
        <v>24</v>
      </c>
      <c r="AQ15" s="100" t="s">
        <v>24</v>
      </c>
      <c r="AR15" s="100" t="s">
        <v>24</v>
      </c>
      <c r="AS15" s="126"/>
      <c r="AT15" s="114">
        <v>1908</v>
      </c>
      <c r="AU15" s="100" t="s">
        <v>24</v>
      </c>
      <c r="AV15" s="100" t="s">
        <v>24</v>
      </c>
      <c r="AW15" s="100" t="s">
        <v>24</v>
      </c>
      <c r="AX15" s="100" t="s">
        <v>24</v>
      </c>
      <c r="AY15" s="100" t="s">
        <v>24</v>
      </c>
      <c r="AZ15" s="100" t="s">
        <v>24</v>
      </c>
      <c r="BA15" s="100" t="s">
        <v>24</v>
      </c>
      <c r="BB15" s="100" t="s">
        <v>24</v>
      </c>
      <c r="BC15" s="100" t="s">
        <v>24</v>
      </c>
      <c r="BD15" s="100" t="s">
        <v>24</v>
      </c>
      <c r="BE15" s="100" t="s">
        <v>24</v>
      </c>
      <c r="BF15" s="100" t="s">
        <v>24</v>
      </c>
      <c r="BG15" s="100" t="s">
        <v>24</v>
      </c>
      <c r="BH15" s="100" t="s">
        <v>24</v>
      </c>
      <c r="BI15" s="100" t="s">
        <v>24</v>
      </c>
      <c r="BJ15" s="100" t="s">
        <v>24</v>
      </c>
      <c r="BK15" s="100" t="s">
        <v>24</v>
      </c>
      <c r="BL15" s="100" t="s">
        <v>24</v>
      </c>
      <c r="BM15" s="100" t="s">
        <v>24</v>
      </c>
      <c r="BN15" s="100" t="s">
        <v>24</v>
      </c>
      <c r="BO15" s="126"/>
      <c r="BP15" s="113">
        <v>1908</v>
      </c>
    </row>
    <row r="16" spans="1:68" s="92" customFormat="1">
      <c r="A16" s="126"/>
      <c r="B16" s="114">
        <v>1909</v>
      </c>
      <c r="C16" s="100" t="s">
        <v>24</v>
      </c>
      <c r="D16" s="100" t="s">
        <v>24</v>
      </c>
      <c r="E16" s="100" t="s">
        <v>24</v>
      </c>
      <c r="F16" s="100" t="s">
        <v>24</v>
      </c>
      <c r="G16" s="100" t="s">
        <v>24</v>
      </c>
      <c r="H16" s="100" t="s">
        <v>24</v>
      </c>
      <c r="I16" s="100" t="s">
        <v>24</v>
      </c>
      <c r="J16" s="100" t="s">
        <v>24</v>
      </c>
      <c r="K16" s="100" t="s">
        <v>24</v>
      </c>
      <c r="L16" s="100" t="s">
        <v>24</v>
      </c>
      <c r="M16" s="100" t="s">
        <v>24</v>
      </c>
      <c r="N16" s="100" t="s">
        <v>24</v>
      </c>
      <c r="O16" s="100" t="s">
        <v>24</v>
      </c>
      <c r="P16" s="100" t="s">
        <v>24</v>
      </c>
      <c r="Q16" s="100" t="s">
        <v>24</v>
      </c>
      <c r="R16" s="100" t="s">
        <v>24</v>
      </c>
      <c r="S16" s="100" t="s">
        <v>24</v>
      </c>
      <c r="T16" s="100" t="s">
        <v>24</v>
      </c>
      <c r="U16" s="100" t="s">
        <v>24</v>
      </c>
      <c r="V16" s="100" t="s">
        <v>24</v>
      </c>
      <c r="W16" s="126"/>
      <c r="X16" s="114">
        <v>1909</v>
      </c>
      <c r="Y16" s="100" t="s">
        <v>24</v>
      </c>
      <c r="Z16" s="100" t="s">
        <v>24</v>
      </c>
      <c r="AA16" s="100" t="s">
        <v>24</v>
      </c>
      <c r="AB16" s="100" t="s">
        <v>24</v>
      </c>
      <c r="AC16" s="100" t="s">
        <v>24</v>
      </c>
      <c r="AD16" s="100" t="s">
        <v>24</v>
      </c>
      <c r="AE16" s="100" t="s">
        <v>24</v>
      </c>
      <c r="AF16" s="100" t="s">
        <v>24</v>
      </c>
      <c r="AG16" s="100" t="s">
        <v>24</v>
      </c>
      <c r="AH16" s="100" t="s">
        <v>24</v>
      </c>
      <c r="AI16" s="100" t="s">
        <v>24</v>
      </c>
      <c r="AJ16" s="100" t="s">
        <v>24</v>
      </c>
      <c r="AK16" s="100" t="s">
        <v>24</v>
      </c>
      <c r="AL16" s="100" t="s">
        <v>24</v>
      </c>
      <c r="AM16" s="100" t="s">
        <v>24</v>
      </c>
      <c r="AN16" s="100" t="s">
        <v>24</v>
      </c>
      <c r="AO16" s="100" t="s">
        <v>24</v>
      </c>
      <c r="AP16" s="100" t="s">
        <v>24</v>
      </c>
      <c r="AQ16" s="100" t="s">
        <v>24</v>
      </c>
      <c r="AR16" s="100" t="s">
        <v>24</v>
      </c>
      <c r="AS16" s="126"/>
      <c r="AT16" s="114">
        <v>1909</v>
      </c>
      <c r="AU16" s="100" t="s">
        <v>24</v>
      </c>
      <c r="AV16" s="100" t="s">
        <v>24</v>
      </c>
      <c r="AW16" s="100" t="s">
        <v>24</v>
      </c>
      <c r="AX16" s="100" t="s">
        <v>24</v>
      </c>
      <c r="AY16" s="100" t="s">
        <v>24</v>
      </c>
      <c r="AZ16" s="100" t="s">
        <v>24</v>
      </c>
      <c r="BA16" s="100" t="s">
        <v>24</v>
      </c>
      <c r="BB16" s="100" t="s">
        <v>24</v>
      </c>
      <c r="BC16" s="100" t="s">
        <v>24</v>
      </c>
      <c r="BD16" s="100" t="s">
        <v>24</v>
      </c>
      <c r="BE16" s="100" t="s">
        <v>24</v>
      </c>
      <c r="BF16" s="100" t="s">
        <v>24</v>
      </c>
      <c r="BG16" s="100" t="s">
        <v>24</v>
      </c>
      <c r="BH16" s="100" t="s">
        <v>24</v>
      </c>
      <c r="BI16" s="100" t="s">
        <v>24</v>
      </c>
      <c r="BJ16" s="100" t="s">
        <v>24</v>
      </c>
      <c r="BK16" s="100" t="s">
        <v>24</v>
      </c>
      <c r="BL16" s="100" t="s">
        <v>24</v>
      </c>
      <c r="BM16" s="100" t="s">
        <v>24</v>
      </c>
      <c r="BN16" s="100" t="s">
        <v>24</v>
      </c>
      <c r="BO16" s="126"/>
      <c r="BP16" s="113">
        <v>1909</v>
      </c>
    </row>
    <row r="17" spans="1:68" s="92" customFormat="1">
      <c r="A17" s="126"/>
      <c r="B17" s="114">
        <v>1910</v>
      </c>
      <c r="C17" s="100" t="s">
        <v>24</v>
      </c>
      <c r="D17" s="100" t="s">
        <v>24</v>
      </c>
      <c r="E17" s="100" t="s">
        <v>24</v>
      </c>
      <c r="F17" s="100" t="s">
        <v>24</v>
      </c>
      <c r="G17" s="100" t="s">
        <v>24</v>
      </c>
      <c r="H17" s="100" t="s">
        <v>24</v>
      </c>
      <c r="I17" s="100" t="s">
        <v>24</v>
      </c>
      <c r="J17" s="100" t="s">
        <v>24</v>
      </c>
      <c r="K17" s="100" t="s">
        <v>24</v>
      </c>
      <c r="L17" s="100" t="s">
        <v>24</v>
      </c>
      <c r="M17" s="100" t="s">
        <v>24</v>
      </c>
      <c r="N17" s="100" t="s">
        <v>24</v>
      </c>
      <c r="O17" s="100" t="s">
        <v>24</v>
      </c>
      <c r="P17" s="100" t="s">
        <v>24</v>
      </c>
      <c r="Q17" s="100" t="s">
        <v>24</v>
      </c>
      <c r="R17" s="100" t="s">
        <v>24</v>
      </c>
      <c r="S17" s="100" t="s">
        <v>24</v>
      </c>
      <c r="T17" s="100" t="s">
        <v>24</v>
      </c>
      <c r="U17" s="100" t="s">
        <v>24</v>
      </c>
      <c r="V17" s="100" t="s">
        <v>24</v>
      </c>
      <c r="W17" s="126"/>
      <c r="X17" s="114">
        <v>1910</v>
      </c>
      <c r="Y17" s="100" t="s">
        <v>24</v>
      </c>
      <c r="Z17" s="100" t="s">
        <v>24</v>
      </c>
      <c r="AA17" s="100" t="s">
        <v>24</v>
      </c>
      <c r="AB17" s="100" t="s">
        <v>24</v>
      </c>
      <c r="AC17" s="100" t="s">
        <v>24</v>
      </c>
      <c r="AD17" s="100" t="s">
        <v>24</v>
      </c>
      <c r="AE17" s="100" t="s">
        <v>24</v>
      </c>
      <c r="AF17" s="100" t="s">
        <v>24</v>
      </c>
      <c r="AG17" s="100" t="s">
        <v>24</v>
      </c>
      <c r="AH17" s="100" t="s">
        <v>24</v>
      </c>
      <c r="AI17" s="100" t="s">
        <v>24</v>
      </c>
      <c r="AJ17" s="100" t="s">
        <v>24</v>
      </c>
      <c r="AK17" s="100" t="s">
        <v>24</v>
      </c>
      <c r="AL17" s="100" t="s">
        <v>24</v>
      </c>
      <c r="AM17" s="100" t="s">
        <v>24</v>
      </c>
      <c r="AN17" s="100" t="s">
        <v>24</v>
      </c>
      <c r="AO17" s="100" t="s">
        <v>24</v>
      </c>
      <c r="AP17" s="100" t="s">
        <v>24</v>
      </c>
      <c r="AQ17" s="100" t="s">
        <v>24</v>
      </c>
      <c r="AR17" s="100" t="s">
        <v>24</v>
      </c>
      <c r="AS17" s="126"/>
      <c r="AT17" s="114">
        <v>1910</v>
      </c>
      <c r="AU17" s="100" t="s">
        <v>24</v>
      </c>
      <c r="AV17" s="100" t="s">
        <v>24</v>
      </c>
      <c r="AW17" s="100" t="s">
        <v>24</v>
      </c>
      <c r="AX17" s="100" t="s">
        <v>24</v>
      </c>
      <c r="AY17" s="100" t="s">
        <v>24</v>
      </c>
      <c r="AZ17" s="100" t="s">
        <v>24</v>
      </c>
      <c r="BA17" s="100" t="s">
        <v>24</v>
      </c>
      <c r="BB17" s="100" t="s">
        <v>24</v>
      </c>
      <c r="BC17" s="100" t="s">
        <v>24</v>
      </c>
      <c r="BD17" s="100" t="s">
        <v>24</v>
      </c>
      <c r="BE17" s="100" t="s">
        <v>24</v>
      </c>
      <c r="BF17" s="100" t="s">
        <v>24</v>
      </c>
      <c r="BG17" s="100" t="s">
        <v>24</v>
      </c>
      <c r="BH17" s="100" t="s">
        <v>24</v>
      </c>
      <c r="BI17" s="100" t="s">
        <v>24</v>
      </c>
      <c r="BJ17" s="100" t="s">
        <v>24</v>
      </c>
      <c r="BK17" s="100" t="s">
        <v>24</v>
      </c>
      <c r="BL17" s="100" t="s">
        <v>24</v>
      </c>
      <c r="BM17" s="100" t="s">
        <v>24</v>
      </c>
      <c r="BN17" s="100" t="s">
        <v>24</v>
      </c>
      <c r="BO17" s="126"/>
      <c r="BP17" s="114">
        <v>1910</v>
      </c>
    </row>
    <row r="18" spans="1:68" s="92" customFormat="1">
      <c r="A18" s="126"/>
      <c r="B18" s="114">
        <v>1911</v>
      </c>
      <c r="C18" s="100" t="s">
        <v>24</v>
      </c>
      <c r="D18" s="100" t="s">
        <v>24</v>
      </c>
      <c r="E18" s="100" t="s">
        <v>24</v>
      </c>
      <c r="F18" s="100" t="s">
        <v>24</v>
      </c>
      <c r="G18" s="100" t="s">
        <v>24</v>
      </c>
      <c r="H18" s="100" t="s">
        <v>24</v>
      </c>
      <c r="I18" s="100" t="s">
        <v>24</v>
      </c>
      <c r="J18" s="100" t="s">
        <v>24</v>
      </c>
      <c r="K18" s="100" t="s">
        <v>24</v>
      </c>
      <c r="L18" s="100" t="s">
        <v>24</v>
      </c>
      <c r="M18" s="100" t="s">
        <v>24</v>
      </c>
      <c r="N18" s="100" t="s">
        <v>24</v>
      </c>
      <c r="O18" s="100" t="s">
        <v>24</v>
      </c>
      <c r="P18" s="100" t="s">
        <v>24</v>
      </c>
      <c r="Q18" s="100" t="s">
        <v>24</v>
      </c>
      <c r="R18" s="100" t="s">
        <v>24</v>
      </c>
      <c r="S18" s="100" t="s">
        <v>24</v>
      </c>
      <c r="T18" s="100" t="s">
        <v>24</v>
      </c>
      <c r="U18" s="100" t="s">
        <v>24</v>
      </c>
      <c r="V18" s="100" t="s">
        <v>24</v>
      </c>
      <c r="W18" s="126"/>
      <c r="X18" s="114">
        <v>1911</v>
      </c>
      <c r="Y18" s="100" t="s">
        <v>24</v>
      </c>
      <c r="Z18" s="100" t="s">
        <v>24</v>
      </c>
      <c r="AA18" s="100" t="s">
        <v>24</v>
      </c>
      <c r="AB18" s="100" t="s">
        <v>24</v>
      </c>
      <c r="AC18" s="100" t="s">
        <v>24</v>
      </c>
      <c r="AD18" s="100" t="s">
        <v>24</v>
      </c>
      <c r="AE18" s="100" t="s">
        <v>24</v>
      </c>
      <c r="AF18" s="100" t="s">
        <v>24</v>
      </c>
      <c r="AG18" s="100" t="s">
        <v>24</v>
      </c>
      <c r="AH18" s="100" t="s">
        <v>24</v>
      </c>
      <c r="AI18" s="100" t="s">
        <v>24</v>
      </c>
      <c r="AJ18" s="100" t="s">
        <v>24</v>
      </c>
      <c r="AK18" s="100" t="s">
        <v>24</v>
      </c>
      <c r="AL18" s="100" t="s">
        <v>24</v>
      </c>
      <c r="AM18" s="100" t="s">
        <v>24</v>
      </c>
      <c r="AN18" s="100" t="s">
        <v>24</v>
      </c>
      <c r="AO18" s="100" t="s">
        <v>24</v>
      </c>
      <c r="AP18" s="100" t="s">
        <v>24</v>
      </c>
      <c r="AQ18" s="100" t="s">
        <v>24</v>
      </c>
      <c r="AR18" s="100" t="s">
        <v>24</v>
      </c>
      <c r="AS18" s="126"/>
      <c r="AT18" s="114">
        <v>1911</v>
      </c>
      <c r="AU18" s="100" t="s">
        <v>24</v>
      </c>
      <c r="AV18" s="100" t="s">
        <v>24</v>
      </c>
      <c r="AW18" s="100" t="s">
        <v>24</v>
      </c>
      <c r="AX18" s="100" t="s">
        <v>24</v>
      </c>
      <c r="AY18" s="100" t="s">
        <v>24</v>
      </c>
      <c r="AZ18" s="100" t="s">
        <v>24</v>
      </c>
      <c r="BA18" s="100" t="s">
        <v>24</v>
      </c>
      <c r="BB18" s="100" t="s">
        <v>24</v>
      </c>
      <c r="BC18" s="100" t="s">
        <v>24</v>
      </c>
      <c r="BD18" s="100" t="s">
        <v>24</v>
      </c>
      <c r="BE18" s="100" t="s">
        <v>24</v>
      </c>
      <c r="BF18" s="100" t="s">
        <v>24</v>
      </c>
      <c r="BG18" s="100" t="s">
        <v>24</v>
      </c>
      <c r="BH18" s="100" t="s">
        <v>24</v>
      </c>
      <c r="BI18" s="100" t="s">
        <v>24</v>
      </c>
      <c r="BJ18" s="100" t="s">
        <v>24</v>
      </c>
      <c r="BK18" s="100" t="s">
        <v>24</v>
      </c>
      <c r="BL18" s="100" t="s">
        <v>24</v>
      </c>
      <c r="BM18" s="100" t="s">
        <v>24</v>
      </c>
      <c r="BN18" s="100" t="s">
        <v>24</v>
      </c>
      <c r="BO18" s="126"/>
      <c r="BP18" s="114">
        <v>1911</v>
      </c>
    </row>
    <row r="19" spans="1:68" s="92" customFormat="1">
      <c r="A19" s="126"/>
      <c r="B19" s="114">
        <v>1912</v>
      </c>
      <c r="C19" s="100" t="s">
        <v>24</v>
      </c>
      <c r="D19" s="100" t="s">
        <v>24</v>
      </c>
      <c r="E19" s="100" t="s">
        <v>24</v>
      </c>
      <c r="F19" s="100" t="s">
        <v>24</v>
      </c>
      <c r="G19" s="100" t="s">
        <v>24</v>
      </c>
      <c r="H19" s="100" t="s">
        <v>24</v>
      </c>
      <c r="I19" s="100" t="s">
        <v>24</v>
      </c>
      <c r="J19" s="100" t="s">
        <v>24</v>
      </c>
      <c r="K19" s="100" t="s">
        <v>24</v>
      </c>
      <c r="L19" s="100" t="s">
        <v>24</v>
      </c>
      <c r="M19" s="100" t="s">
        <v>24</v>
      </c>
      <c r="N19" s="100" t="s">
        <v>24</v>
      </c>
      <c r="O19" s="100" t="s">
        <v>24</v>
      </c>
      <c r="P19" s="100" t="s">
        <v>24</v>
      </c>
      <c r="Q19" s="100" t="s">
        <v>24</v>
      </c>
      <c r="R19" s="100" t="s">
        <v>24</v>
      </c>
      <c r="S19" s="100" t="s">
        <v>24</v>
      </c>
      <c r="T19" s="100" t="s">
        <v>24</v>
      </c>
      <c r="U19" s="100" t="s">
        <v>24</v>
      </c>
      <c r="V19" s="100" t="s">
        <v>24</v>
      </c>
      <c r="W19" s="126"/>
      <c r="X19" s="114">
        <v>1912</v>
      </c>
      <c r="Y19" s="100" t="s">
        <v>24</v>
      </c>
      <c r="Z19" s="100" t="s">
        <v>24</v>
      </c>
      <c r="AA19" s="100" t="s">
        <v>24</v>
      </c>
      <c r="AB19" s="100" t="s">
        <v>24</v>
      </c>
      <c r="AC19" s="100" t="s">
        <v>24</v>
      </c>
      <c r="AD19" s="100" t="s">
        <v>24</v>
      </c>
      <c r="AE19" s="100" t="s">
        <v>24</v>
      </c>
      <c r="AF19" s="100" t="s">
        <v>24</v>
      </c>
      <c r="AG19" s="100" t="s">
        <v>24</v>
      </c>
      <c r="AH19" s="100" t="s">
        <v>24</v>
      </c>
      <c r="AI19" s="100" t="s">
        <v>24</v>
      </c>
      <c r="AJ19" s="100" t="s">
        <v>24</v>
      </c>
      <c r="AK19" s="100" t="s">
        <v>24</v>
      </c>
      <c r="AL19" s="100" t="s">
        <v>24</v>
      </c>
      <c r="AM19" s="100" t="s">
        <v>24</v>
      </c>
      <c r="AN19" s="100" t="s">
        <v>24</v>
      </c>
      <c r="AO19" s="100" t="s">
        <v>24</v>
      </c>
      <c r="AP19" s="100" t="s">
        <v>24</v>
      </c>
      <c r="AQ19" s="100" t="s">
        <v>24</v>
      </c>
      <c r="AR19" s="100" t="s">
        <v>24</v>
      </c>
      <c r="AS19" s="126"/>
      <c r="AT19" s="114">
        <v>1912</v>
      </c>
      <c r="AU19" s="100" t="s">
        <v>24</v>
      </c>
      <c r="AV19" s="100" t="s">
        <v>24</v>
      </c>
      <c r="AW19" s="100" t="s">
        <v>24</v>
      </c>
      <c r="AX19" s="100" t="s">
        <v>24</v>
      </c>
      <c r="AY19" s="100" t="s">
        <v>24</v>
      </c>
      <c r="AZ19" s="100" t="s">
        <v>24</v>
      </c>
      <c r="BA19" s="100" t="s">
        <v>24</v>
      </c>
      <c r="BB19" s="100" t="s">
        <v>24</v>
      </c>
      <c r="BC19" s="100" t="s">
        <v>24</v>
      </c>
      <c r="BD19" s="100" t="s">
        <v>24</v>
      </c>
      <c r="BE19" s="100" t="s">
        <v>24</v>
      </c>
      <c r="BF19" s="100" t="s">
        <v>24</v>
      </c>
      <c r="BG19" s="100" t="s">
        <v>24</v>
      </c>
      <c r="BH19" s="100" t="s">
        <v>24</v>
      </c>
      <c r="BI19" s="100" t="s">
        <v>24</v>
      </c>
      <c r="BJ19" s="100" t="s">
        <v>24</v>
      </c>
      <c r="BK19" s="100" t="s">
        <v>24</v>
      </c>
      <c r="BL19" s="100" t="s">
        <v>24</v>
      </c>
      <c r="BM19" s="100" t="s">
        <v>24</v>
      </c>
      <c r="BN19" s="100" t="s">
        <v>24</v>
      </c>
      <c r="BO19" s="126"/>
      <c r="BP19" s="114">
        <v>1912</v>
      </c>
    </row>
    <row r="20" spans="1:68" s="92" customFormat="1">
      <c r="A20" s="126"/>
      <c r="B20" s="114">
        <v>1913</v>
      </c>
      <c r="C20" s="100" t="s">
        <v>24</v>
      </c>
      <c r="D20" s="100" t="s">
        <v>24</v>
      </c>
      <c r="E20" s="100" t="s">
        <v>24</v>
      </c>
      <c r="F20" s="100" t="s">
        <v>24</v>
      </c>
      <c r="G20" s="100" t="s">
        <v>24</v>
      </c>
      <c r="H20" s="100" t="s">
        <v>24</v>
      </c>
      <c r="I20" s="100" t="s">
        <v>24</v>
      </c>
      <c r="J20" s="100" t="s">
        <v>24</v>
      </c>
      <c r="K20" s="100" t="s">
        <v>24</v>
      </c>
      <c r="L20" s="100" t="s">
        <v>24</v>
      </c>
      <c r="M20" s="100" t="s">
        <v>24</v>
      </c>
      <c r="N20" s="100" t="s">
        <v>24</v>
      </c>
      <c r="O20" s="100" t="s">
        <v>24</v>
      </c>
      <c r="P20" s="100" t="s">
        <v>24</v>
      </c>
      <c r="Q20" s="100" t="s">
        <v>24</v>
      </c>
      <c r="R20" s="100" t="s">
        <v>24</v>
      </c>
      <c r="S20" s="100" t="s">
        <v>24</v>
      </c>
      <c r="T20" s="100" t="s">
        <v>24</v>
      </c>
      <c r="U20" s="100" t="s">
        <v>24</v>
      </c>
      <c r="V20" s="100" t="s">
        <v>24</v>
      </c>
      <c r="W20" s="126"/>
      <c r="X20" s="114">
        <v>1913</v>
      </c>
      <c r="Y20" s="100" t="s">
        <v>24</v>
      </c>
      <c r="Z20" s="100" t="s">
        <v>24</v>
      </c>
      <c r="AA20" s="100" t="s">
        <v>24</v>
      </c>
      <c r="AB20" s="100" t="s">
        <v>24</v>
      </c>
      <c r="AC20" s="100" t="s">
        <v>24</v>
      </c>
      <c r="AD20" s="100" t="s">
        <v>24</v>
      </c>
      <c r="AE20" s="100" t="s">
        <v>24</v>
      </c>
      <c r="AF20" s="100" t="s">
        <v>24</v>
      </c>
      <c r="AG20" s="100" t="s">
        <v>24</v>
      </c>
      <c r="AH20" s="100" t="s">
        <v>24</v>
      </c>
      <c r="AI20" s="100" t="s">
        <v>24</v>
      </c>
      <c r="AJ20" s="100" t="s">
        <v>24</v>
      </c>
      <c r="AK20" s="100" t="s">
        <v>24</v>
      </c>
      <c r="AL20" s="100" t="s">
        <v>24</v>
      </c>
      <c r="AM20" s="100" t="s">
        <v>24</v>
      </c>
      <c r="AN20" s="100" t="s">
        <v>24</v>
      </c>
      <c r="AO20" s="100" t="s">
        <v>24</v>
      </c>
      <c r="AP20" s="100" t="s">
        <v>24</v>
      </c>
      <c r="AQ20" s="100" t="s">
        <v>24</v>
      </c>
      <c r="AR20" s="100" t="s">
        <v>24</v>
      </c>
      <c r="AS20" s="126"/>
      <c r="AT20" s="114">
        <v>1913</v>
      </c>
      <c r="AU20" s="100" t="s">
        <v>24</v>
      </c>
      <c r="AV20" s="100" t="s">
        <v>24</v>
      </c>
      <c r="AW20" s="100" t="s">
        <v>24</v>
      </c>
      <c r="AX20" s="100" t="s">
        <v>24</v>
      </c>
      <c r="AY20" s="100" t="s">
        <v>24</v>
      </c>
      <c r="AZ20" s="100" t="s">
        <v>24</v>
      </c>
      <c r="BA20" s="100" t="s">
        <v>24</v>
      </c>
      <c r="BB20" s="100" t="s">
        <v>24</v>
      </c>
      <c r="BC20" s="100" t="s">
        <v>24</v>
      </c>
      <c r="BD20" s="100" t="s">
        <v>24</v>
      </c>
      <c r="BE20" s="100" t="s">
        <v>24</v>
      </c>
      <c r="BF20" s="100" t="s">
        <v>24</v>
      </c>
      <c r="BG20" s="100" t="s">
        <v>24</v>
      </c>
      <c r="BH20" s="100" t="s">
        <v>24</v>
      </c>
      <c r="BI20" s="100" t="s">
        <v>24</v>
      </c>
      <c r="BJ20" s="100" t="s">
        <v>24</v>
      </c>
      <c r="BK20" s="100" t="s">
        <v>24</v>
      </c>
      <c r="BL20" s="100" t="s">
        <v>24</v>
      </c>
      <c r="BM20" s="100" t="s">
        <v>24</v>
      </c>
      <c r="BN20" s="100" t="s">
        <v>24</v>
      </c>
      <c r="BO20" s="126"/>
      <c r="BP20" s="114">
        <v>1913</v>
      </c>
    </row>
    <row r="21" spans="1:68" s="92" customFormat="1">
      <c r="A21" s="126"/>
      <c r="B21" s="114">
        <v>1914</v>
      </c>
      <c r="C21" s="100" t="s">
        <v>24</v>
      </c>
      <c r="D21" s="100" t="s">
        <v>24</v>
      </c>
      <c r="E21" s="100" t="s">
        <v>24</v>
      </c>
      <c r="F21" s="100" t="s">
        <v>24</v>
      </c>
      <c r="G21" s="100" t="s">
        <v>24</v>
      </c>
      <c r="H21" s="100" t="s">
        <v>24</v>
      </c>
      <c r="I21" s="100" t="s">
        <v>24</v>
      </c>
      <c r="J21" s="100" t="s">
        <v>24</v>
      </c>
      <c r="K21" s="100" t="s">
        <v>24</v>
      </c>
      <c r="L21" s="100" t="s">
        <v>24</v>
      </c>
      <c r="M21" s="100" t="s">
        <v>24</v>
      </c>
      <c r="N21" s="100" t="s">
        <v>24</v>
      </c>
      <c r="O21" s="100" t="s">
        <v>24</v>
      </c>
      <c r="P21" s="100" t="s">
        <v>24</v>
      </c>
      <c r="Q21" s="100" t="s">
        <v>24</v>
      </c>
      <c r="R21" s="100" t="s">
        <v>24</v>
      </c>
      <c r="S21" s="100" t="s">
        <v>24</v>
      </c>
      <c r="T21" s="100" t="s">
        <v>24</v>
      </c>
      <c r="U21" s="100" t="s">
        <v>24</v>
      </c>
      <c r="V21" s="100" t="s">
        <v>24</v>
      </c>
      <c r="W21" s="126"/>
      <c r="X21" s="114">
        <v>1914</v>
      </c>
      <c r="Y21" s="100" t="s">
        <v>24</v>
      </c>
      <c r="Z21" s="100" t="s">
        <v>24</v>
      </c>
      <c r="AA21" s="100" t="s">
        <v>24</v>
      </c>
      <c r="AB21" s="100" t="s">
        <v>24</v>
      </c>
      <c r="AC21" s="100" t="s">
        <v>24</v>
      </c>
      <c r="AD21" s="100" t="s">
        <v>24</v>
      </c>
      <c r="AE21" s="100" t="s">
        <v>24</v>
      </c>
      <c r="AF21" s="100" t="s">
        <v>24</v>
      </c>
      <c r="AG21" s="100" t="s">
        <v>24</v>
      </c>
      <c r="AH21" s="100" t="s">
        <v>24</v>
      </c>
      <c r="AI21" s="100" t="s">
        <v>24</v>
      </c>
      <c r="AJ21" s="100" t="s">
        <v>24</v>
      </c>
      <c r="AK21" s="100" t="s">
        <v>24</v>
      </c>
      <c r="AL21" s="100" t="s">
        <v>24</v>
      </c>
      <c r="AM21" s="100" t="s">
        <v>24</v>
      </c>
      <c r="AN21" s="100" t="s">
        <v>24</v>
      </c>
      <c r="AO21" s="100" t="s">
        <v>24</v>
      </c>
      <c r="AP21" s="100" t="s">
        <v>24</v>
      </c>
      <c r="AQ21" s="100" t="s">
        <v>24</v>
      </c>
      <c r="AR21" s="100" t="s">
        <v>24</v>
      </c>
      <c r="AS21" s="126"/>
      <c r="AT21" s="114">
        <v>1914</v>
      </c>
      <c r="AU21" s="100" t="s">
        <v>24</v>
      </c>
      <c r="AV21" s="100" t="s">
        <v>24</v>
      </c>
      <c r="AW21" s="100" t="s">
        <v>24</v>
      </c>
      <c r="AX21" s="100" t="s">
        <v>24</v>
      </c>
      <c r="AY21" s="100" t="s">
        <v>24</v>
      </c>
      <c r="AZ21" s="100" t="s">
        <v>24</v>
      </c>
      <c r="BA21" s="100" t="s">
        <v>24</v>
      </c>
      <c r="BB21" s="100" t="s">
        <v>24</v>
      </c>
      <c r="BC21" s="100" t="s">
        <v>24</v>
      </c>
      <c r="BD21" s="100" t="s">
        <v>24</v>
      </c>
      <c r="BE21" s="100" t="s">
        <v>24</v>
      </c>
      <c r="BF21" s="100" t="s">
        <v>24</v>
      </c>
      <c r="BG21" s="100" t="s">
        <v>24</v>
      </c>
      <c r="BH21" s="100" t="s">
        <v>24</v>
      </c>
      <c r="BI21" s="100" t="s">
        <v>24</v>
      </c>
      <c r="BJ21" s="100" t="s">
        <v>24</v>
      </c>
      <c r="BK21" s="100" t="s">
        <v>24</v>
      </c>
      <c r="BL21" s="100" t="s">
        <v>24</v>
      </c>
      <c r="BM21" s="100" t="s">
        <v>24</v>
      </c>
      <c r="BN21" s="100" t="s">
        <v>24</v>
      </c>
      <c r="BO21" s="126"/>
      <c r="BP21" s="114">
        <v>1914</v>
      </c>
    </row>
    <row r="22" spans="1:68" s="92" customFormat="1">
      <c r="A22" s="126"/>
      <c r="B22" s="114">
        <v>1915</v>
      </c>
      <c r="C22" s="100" t="s">
        <v>24</v>
      </c>
      <c r="D22" s="100" t="s">
        <v>24</v>
      </c>
      <c r="E22" s="100" t="s">
        <v>24</v>
      </c>
      <c r="F22" s="100" t="s">
        <v>24</v>
      </c>
      <c r="G22" s="100" t="s">
        <v>24</v>
      </c>
      <c r="H22" s="100" t="s">
        <v>24</v>
      </c>
      <c r="I22" s="100" t="s">
        <v>24</v>
      </c>
      <c r="J22" s="100" t="s">
        <v>24</v>
      </c>
      <c r="K22" s="100" t="s">
        <v>24</v>
      </c>
      <c r="L22" s="100" t="s">
        <v>24</v>
      </c>
      <c r="M22" s="100" t="s">
        <v>24</v>
      </c>
      <c r="N22" s="100" t="s">
        <v>24</v>
      </c>
      <c r="O22" s="100" t="s">
        <v>24</v>
      </c>
      <c r="P22" s="100" t="s">
        <v>24</v>
      </c>
      <c r="Q22" s="100" t="s">
        <v>24</v>
      </c>
      <c r="R22" s="100" t="s">
        <v>24</v>
      </c>
      <c r="S22" s="100" t="s">
        <v>24</v>
      </c>
      <c r="T22" s="100" t="s">
        <v>24</v>
      </c>
      <c r="U22" s="100" t="s">
        <v>24</v>
      </c>
      <c r="V22" s="100" t="s">
        <v>24</v>
      </c>
      <c r="W22" s="126"/>
      <c r="X22" s="114">
        <v>1915</v>
      </c>
      <c r="Y22" s="100" t="s">
        <v>24</v>
      </c>
      <c r="Z22" s="100" t="s">
        <v>24</v>
      </c>
      <c r="AA22" s="100" t="s">
        <v>24</v>
      </c>
      <c r="AB22" s="100" t="s">
        <v>24</v>
      </c>
      <c r="AC22" s="100" t="s">
        <v>24</v>
      </c>
      <c r="AD22" s="100" t="s">
        <v>24</v>
      </c>
      <c r="AE22" s="100" t="s">
        <v>24</v>
      </c>
      <c r="AF22" s="100" t="s">
        <v>24</v>
      </c>
      <c r="AG22" s="100" t="s">
        <v>24</v>
      </c>
      <c r="AH22" s="100" t="s">
        <v>24</v>
      </c>
      <c r="AI22" s="100" t="s">
        <v>24</v>
      </c>
      <c r="AJ22" s="100" t="s">
        <v>24</v>
      </c>
      <c r="AK22" s="100" t="s">
        <v>24</v>
      </c>
      <c r="AL22" s="100" t="s">
        <v>24</v>
      </c>
      <c r="AM22" s="100" t="s">
        <v>24</v>
      </c>
      <c r="AN22" s="100" t="s">
        <v>24</v>
      </c>
      <c r="AO22" s="100" t="s">
        <v>24</v>
      </c>
      <c r="AP22" s="100" t="s">
        <v>24</v>
      </c>
      <c r="AQ22" s="100" t="s">
        <v>24</v>
      </c>
      <c r="AR22" s="100" t="s">
        <v>24</v>
      </c>
      <c r="AS22" s="126"/>
      <c r="AT22" s="114">
        <v>1915</v>
      </c>
      <c r="AU22" s="100" t="s">
        <v>24</v>
      </c>
      <c r="AV22" s="100" t="s">
        <v>24</v>
      </c>
      <c r="AW22" s="100" t="s">
        <v>24</v>
      </c>
      <c r="AX22" s="100" t="s">
        <v>24</v>
      </c>
      <c r="AY22" s="100" t="s">
        <v>24</v>
      </c>
      <c r="AZ22" s="100" t="s">
        <v>24</v>
      </c>
      <c r="BA22" s="100" t="s">
        <v>24</v>
      </c>
      <c r="BB22" s="100" t="s">
        <v>24</v>
      </c>
      <c r="BC22" s="100" t="s">
        <v>24</v>
      </c>
      <c r="BD22" s="100" t="s">
        <v>24</v>
      </c>
      <c r="BE22" s="100" t="s">
        <v>24</v>
      </c>
      <c r="BF22" s="100" t="s">
        <v>24</v>
      </c>
      <c r="BG22" s="100" t="s">
        <v>24</v>
      </c>
      <c r="BH22" s="100" t="s">
        <v>24</v>
      </c>
      <c r="BI22" s="100" t="s">
        <v>24</v>
      </c>
      <c r="BJ22" s="100" t="s">
        <v>24</v>
      </c>
      <c r="BK22" s="100" t="s">
        <v>24</v>
      </c>
      <c r="BL22" s="100" t="s">
        <v>24</v>
      </c>
      <c r="BM22" s="100" t="s">
        <v>24</v>
      </c>
      <c r="BN22" s="100" t="s">
        <v>24</v>
      </c>
      <c r="BO22" s="126"/>
      <c r="BP22" s="114">
        <v>1915</v>
      </c>
    </row>
    <row r="23" spans="1:68" s="92" customFormat="1">
      <c r="A23" s="126"/>
      <c r="B23" s="114">
        <v>1916</v>
      </c>
      <c r="C23" s="100" t="s">
        <v>24</v>
      </c>
      <c r="D23" s="100" t="s">
        <v>24</v>
      </c>
      <c r="E23" s="100" t="s">
        <v>24</v>
      </c>
      <c r="F23" s="100" t="s">
        <v>24</v>
      </c>
      <c r="G23" s="100" t="s">
        <v>24</v>
      </c>
      <c r="H23" s="100" t="s">
        <v>24</v>
      </c>
      <c r="I23" s="100" t="s">
        <v>24</v>
      </c>
      <c r="J23" s="100" t="s">
        <v>24</v>
      </c>
      <c r="K23" s="100" t="s">
        <v>24</v>
      </c>
      <c r="L23" s="100" t="s">
        <v>24</v>
      </c>
      <c r="M23" s="100" t="s">
        <v>24</v>
      </c>
      <c r="N23" s="100" t="s">
        <v>24</v>
      </c>
      <c r="O23" s="100" t="s">
        <v>24</v>
      </c>
      <c r="P23" s="100" t="s">
        <v>24</v>
      </c>
      <c r="Q23" s="100" t="s">
        <v>24</v>
      </c>
      <c r="R23" s="100" t="s">
        <v>24</v>
      </c>
      <c r="S23" s="100" t="s">
        <v>24</v>
      </c>
      <c r="T23" s="100" t="s">
        <v>24</v>
      </c>
      <c r="U23" s="100" t="s">
        <v>24</v>
      </c>
      <c r="V23" s="100" t="s">
        <v>24</v>
      </c>
      <c r="W23" s="126"/>
      <c r="X23" s="114">
        <v>1916</v>
      </c>
      <c r="Y23" s="100" t="s">
        <v>24</v>
      </c>
      <c r="Z23" s="100" t="s">
        <v>24</v>
      </c>
      <c r="AA23" s="100" t="s">
        <v>24</v>
      </c>
      <c r="AB23" s="100" t="s">
        <v>24</v>
      </c>
      <c r="AC23" s="100" t="s">
        <v>24</v>
      </c>
      <c r="AD23" s="100" t="s">
        <v>24</v>
      </c>
      <c r="AE23" s="100" t="s">
        <v>24</v>
      </c>
      <c r="AF23" s="100" t="s">
        <v>24</v>
      </c>
      <c r="AG23" s="100" t="s">
        <v>24</v>
      </c>
      <c r="AH23" s="100" t="s">
        <v>24</v>
      </c>
      <c r="AI23" s="100" t="s">
        <v>24</v>
      </c>
      <c r="AJ23" s="100" t="s">
        <v>24</v>
      </c>
      <c r="AK23" s="100" t="s">
        <v>24</v>
      </c>
      <c r="AL23" s="100" t="s">
        <v>24</v>
      </c>
      <c r="AM23" s="100" t="s">
        <v>24</v>
      </c>
      <c r="AN23" s="100" t="s">
        <v>24</v>
      </c>
      <c r="AO23" s="100" t="s">
        <v>24</v>
      </c>
      <c r="AP23" s="100" t="s">
        <v>24</v>
      </c>
      <c r="AQ23" s="100" t="s">
        <v>24</v>
      </c>
      <c r="AR23" s="100" t="s">
        <v>24</v>
      </c>
      <c r="AS23" s="126"/>
      <c r="AT23" s="114">
        <v>1916</v>
      </c>
      <c r="AU23" s="100" t="s">
        <v>24</v>
      </c>
      <c r="AV23" s="100" t="s">
        <v>24</v>
      </c>
      <c r="AW23" s="100" t="s">
        <v>24</v>
      </c>
      <c r="AX23" s="100" t="s">
        <v>24</v>
      </c>
      <c r="AY23" s="100" t="s">
        <v>24</v>
      </c>
      <c r="AZ23" s="100" t="s">
        <v>24</v>
      </c>
      <c r="BA23" s="100" t="s">
        <v>24</v>
      </c>
      <c r="BB23" s="100" t="s">
        <v>24</v>
      </c>
      <c r="BC23" s="100" t="s">
        <v>24</v>
      </c>
      <c r="BD23" s="100" t="s">
        <v>24</v>
      </c>
      <c r="BE23" s="100" t="s">
        <v>24</v>
      </c>
      <c r="BF23" s="100" t="s">
        <v>24</v>
      </c>
      <c r="BG23" s="100" t="s">
        <v>24</v>
      </c>
      <c r="BH23" s="100" t="s">
        <v>24</v>
      </c>
      <c r="BI23" s="100" t="s">
        <v>24</v>
      </c>
      <c r="BJ23" s="100" t="s">
        <v>24</v>
      </c>
      <c r="BK23" s="100" t="s">
        <v>24</v>
      </c>
      <c r="BL23" s="100" t="s">
        <v>24</v>
      </c>
      <c r="BM23" s="100" t="s">
        <v>24</v>
      </c>
      <c r="BN23" s="100" t="s">
        <v>24</v>
      </c>
      <c r="BO23" s="126"/>
      <c r="BP23" s="114">
        <v>1916</v>
      </c>
    </row>
    <row r="24" spans="1:68" s="92" customFormat="1">
      <c r="A24" s="126"/>
      <c r="B24" s="114">
        <v>1917</v>
      </c>
      <c r="C24" s="100" t="s">
        <v>24</v>
      </c>
      <c r="D24" s="100" t="s">
        <v>24</v>
      </c>
      <c r="E24" s="100" t="s">
        <v>24</v>
      </c>
      <c r="F24" s="100" t="s">
        <v>24</v>
      </c>
      <c r="G24" s="100" t="s">
        <v>24</v>
      </c>
      <c r="H24" s="100" t="s">
        <v>24</v>
      </c>
      <c r="I24" s="100" t="s">
        <v>24</v>
      </c>
      <c r="J24" s="100" t="s">
        <v>24</v>
      </c>
      <c r="K24" s="100" t="s">
        <v>24</v>
      </c>
      <c r="L24" s="100" t="s">
        <v>24</v>
      </c>
      <c r="M24" s="100" t="s">
        <v>24</v>
      </c>
      <c r="N24" s="100" t="s">
        <v>24</v>
      </c>
      <c r="O24" s="100" t="s">
        <v>24</v>
      </c>
      <c r="P24" s="100" t="s">
        <v>24</v>
      </c>
      <c r="Q24" s="100" t="s">
        <v>24</v>
      </c>
      <c r="R24" s="100" t="s">
        <v>24</v>
      </c>
      <c r="S24" s="100" t="s">
        <v>24</v>
      </c>
      <c r="T24" s="100" t="s">
        <v>24</v>
      </c>
      <c r="U24" s="100" t="s">
        <v>24</v>
      </c>
      <c r="V24" s="100" t="s">
        <v>24</v>
      </c>
      <c r="W24" s="126"/>
      <c r="X24" s="114">
        <v>1917</v>
      </c>
      <c r="Y24" s="100" t="s">
        <v>24</v>
      </c>
      <c r="Z24" s="100" t="s">
        <v>24</v>
      </c>
      <c r="AA24" s="100" t="s">
        <v>24</v>
      </c>
      <c r="AB24" s="100" t="s">
        <v>24</v>
      </c>
      <c r="AC24" s="100" t="s">
        <v>24</v>
      </c>
      <c r="AD24" s="100" t="s">
        <v>24</v>
      </c>
      <c r="AE24" s="100" t="s">
        <v>24</v>
      </c>
      <c r="AF24" s="100" t="s">
        <v>24</v>
      </c>
      <c r="AG24" s="100" t="s">
        <v>24</v>
      </c>
      <c r="AH24" s="100" t="s">
        <v>24</v>
      </c>
      <c r="AI24" s="100" t="s">
        <v>24</v>
      </c>
      <c r="AJ24" s="100" t="s">
        <v>24</v>
      </c>
      <c r="AK24" s="100" t="s">
        <v>24</v>
      </c>
      <c r="AL24" s="100" t="s">
        <v>24</v>
      </c>
      <c r="AM24" s="100" t="s">
        <v>24</v>
      </c>
      <c r="AN24" s="100" t="s">
        <v>24</v>
      </c>
      <c r="AO24" s="100" t="s">
        <v>24</v>
      </c>
      <c r="AP24" s="100" t="s">
        <v>24</v>
      </c>
      <c r="AQ24" s="100" t="s">
        <v>24</v>
      </c>
      <c r="AR24" s="100" t="s">
        <v>24</v>
      </c>
      <c r="AS24" s="126"/>
      <c r="AT24" s="114">
        <v>1917</v>
      </c>
      <c r="AU24" s="100" t="s">
        <v>24</v>
      </c>
      <c r="AV24" s="100" t="s">
        <v>24</v>
      </c>
      <c r="AW24" s="100" t="s">
        <v>24</v>
      </c>
      <c r="AX24" s="100" t="s">
        <v>24</v>
      </c>
      <c r="AY24" s="100" t="s">
        <v>24</v>
      </c>
      <c r="AZ24" s="100" t="s">
        <v>24</v>
      </c>
      <c r="BA24" s="100" t="s">
        <v>24</v>
      </c>
      <c r="BB24" s="100" t="s">
        <v>24</v>
      </c>
      <c r="BC24" s="100" t="s">
        <v>24</v>
      </c>
      <c r="BD24" s="100" t="s">
        <v>24</v>
      </c>
      <c r="BE24" s="100" t="s">
        <v>24</v>
      </c>
      <c r="BF24" s="100" t="s">
        <v>24</v>
      </c>
      <c r="BG24" s="100" t="s">
        <v>24</v>
      </c>
      <c r="BH24" s="100" t="s">
        <v>24</v>
      </c>
      <c r="BI24" s="100" t="s">
        <v>24</v>
      </c>
      <c r="BJ24" s="100" t="s">
        <v>24</v>
      </c>
      <c r="BK24" s="100" t="s">
        <v>24</v>
      </c>
      <c r="BL24" s="100" t="s">
        <v>24</v>
      </c>
      <c r="BM24" s="100" t="s">
        <v>24</v>
      </c>
      <c r="BN24" s="100" t="s">
        <v>24</v>
      </c>
      <c r="BO24" s="126"/>
      <c r="BP24" s="114">
        <v>1917</v>
      </c>
    </row>
    <row r="25" spans="1:68" s="92" customFormat="1">
      <c r="A25" s="126"/>
      <c r="B25" s="115">
        <v>1918</v>
      </c>
      <c r="C25" s="100" t="s">
        <v>24</v>
      </c>
      <c r="D25" s="100" t="s">
        <v>24</v>
      </c>
      <c r="E25" s="100" t="s">
        <v>24</v>
      </c>
      <c r="F25" s="100" t="s">
        <v>24</v>
      </c>
      <c r="G25" s="100" t="s">
        <v>24</v>
      </c>
      <c r="H25" s="100" t="s">
        <v>24</v>
      </c>
      <c r="I25" s="100" t="s">
        <v>24</v>
      </c>
      <c r="J25" s="100" t="s">
        <v>24</v>
      </c>
      <c r="K25" s="100" t="s">
        <v>24</v>
      </c>
      <c r="L25" s="100" t="s">
        <v>24</v>
      </c>
      <c r="M25" s="100" t="s">
        <v>24</v>
      </c>
      <c r="N25" s="100" t="s">
        <v>24</v>
      </c>
      <c r="O25" s="100" t="s">
        <v>24</v>
      </c>
      <c r="P25" s="100" t="s">
        <v>24</v>
      </c>
      <c r="Q25" s="100" t="s">
        <v>24</v>
      </c>
      <c r="R25" s="100" t="s">
        <v>24</v>
      </c>
      <c r="S25" s="100" t="s">
        <v>24</v>
      </c>
      <c r="T25" s="100" t="s">
        <v>24</v>
      </c>
      <c r="U25" s="100" t="s">
        <v>24</v>
      </c>
      <c r="V25" s="100" t="s">
        <v>24</v>
      </c>
      <c r="W25" s="126"/>
      <c r="X25" s="115">
        <v>1918</v>
      </c>
      <c r="Y25" s="100" t="s">
        <v>24</v>
      </c>
      <c r="Z25" s="100" t="s">
        <v>24</v>
      </c>
      <c r="AA25" s="100" t="s">
        <v>24</v>
      </c>
      <c r="AB25" s="100" t="s">
        <v>24</v>
      </c>
      <c r="AC25" s="100" t="s">
        <v>24</v>
      </c>
      <c r="AD25" s="100" t="s">
        <v>24</v>
      </c>
      <c r="AE25" s="100" t="s">
        <v>24</v>
      </c>
      <c r="AF25" s="100" t="s">
        <v>24</v>
      </c>
      <c r="AG25" s="100" t="s">
        <v>24</v>
      </c>
      <c r="AH25" s="100" t="s">
        <v>24</v>
      </c>
      <c r="AI25" s="100" t="s">
        <v>24</v>
      </c>
      <c r="AJ25" s="100" t="s">
        <v>24</v>
      </c>
      <c r="AK25" s="100" t="s">
        <v>24</v>
      </c>
      <c r="AL25" s="100" t="s">
        <v>24</v>
      </c>
      <c r="AM25" s="100" t="s">
        <v>24</v>
      </c>
      <c r="AN25" s="100" t="s">
        <v>24</v>
      </c>
      <c r="AO25" s="100" t="s">
        <v>24</v>
      </c>
      <c r="AP25" s="100" t="s">
        <v>24</v>
      </c>
      <c r="AQ25" s="100" t="s">
        <v>24</v>
      </c>
      <c r="AR25" s="100" t="s">
        <v>24</v>
      </c>
      <c r="AS25" s="126"/>
      <c r="AT25" s="115">
        <v>1918</v>
      </c>
      <c r="AU25" s="100" t="s">
        <v>24</v>
      </c>
      <c r="AV25" s="100" t="s">
        <v>24</v>
      </c>
      <c r="AW25" s="100" t="s">
        <v>24</v>
      </c>
      <c r="AX25" s="100" t="s">
        <v>24</v>
      </c>
      <c r="AY25" s="100" t="s">
        <v>24</v>
      </c>
      <c r="AZ25" s="100" t="s">
        <v>24</v>
      </c>
      <c r="BA25" s="100" t="s">
        <v>24</v>
      </c>
      <c r="BB25" s="100" t="s">
        <v>24</v>
      </c>
      <c r="BC25" s="100" t="s">
        <v>24</v>
      </c>
      <c r="BD25" s="100" t="s">
        <v>24</v>
      </c>
      <c r="BE25" s="100" t="s">
        <v>24</v>
      </c>
      <c r="BF25" s="100" t="s">
        <v>24</v>
      </c>
      <c r="BG25" s="100" t="s">
        <v>24</v>
      </c>
      <c r="BH25" s="100" t="s">
        <v>24</v>
      </c>
      <c r="BI25" s="100" t="s">
        <v>24</v>
      </c>
      <c r="BJ25" s="100" t="s">
        <v>24</v>
      </c>
      <c r="BK25" s="100" t="s">
        <v>24</v>
      </c>
      <c r="BL25" s="100" t="s">
        <v>24</v>
      </c>
      <c r="BM25" s="100" t="s">
        <v>24</v>
      </c>
      <c r="BN25" s="100" t="s">
        <v>24</v>
      </c>
      <c r="BO25" s="126"/>
      <c r="BP25" s="115">
        <v>1918</v>
      </c>
    </row>
    <row r="26" spans="1:68" s="92" customFormat="1">
      <c r="A26" s="126"/>
      <c r="B26" s="115">
        <v>1919</v>
      </c>
      <c r="C26" s="100" t="s">
        <v>24</v>
      </c>
      <c r="D26" s="100" t="s">
        <v>24</v>
      </c>
      <c r="E26" s="100" t="s">
        <v>24</v>
      </c>
      <c r="F26" s="100" t="s">
        <v>24</v>
      </c>
      <c r="G26" s="100" t="s">
        <v>24</v>
      </c>
      <c r="H26" s="100" t="s">
        <v>24</v>
      </c>
      <c r="I26" s="100" t="s">
        <v>24</v>
      </c>
      <c r="J26" s="100" t="s">
        <v>24</v>
      </c>
      <c r="K26" s="100" t="s">
        <v>24</v>
      </c>
      <c r="L26" s="100" t="s">
        <v>24</v>
      </c>
      <c r="M26" s="100" t="s">
        <v>24</v>
      </c>
      <c r="N26" s="100" t="s">
        <v>24</v>
      </c>
      <c r="O26" s="100" t="s">
        <v>24</v>
      </c>
      <c r="P26" s="100" t="s">
        <v>24</v>
      </c>
      <c r="Q26" s="100" t="s">
        <v>24</v>
      </c>
      <c r="R26" s="100" t="s">
        <v>24</v>
      </c>
      <c r="S26" s="100" t="s">
        <v>24</v>
      </c>
      <c r="T26" s="100" t="s">
        <v>24</v>
      </c>
      <c r="U26" s="100" t="s">
        <v>24</v>
      </c>
      <c r="V26" s="100" t="s">
        <v>24</v>
      </c>
      <c r="W26" s="126"/>
      <c r="X26" s="115">
        <v>1919</v>
      </c>
      <c r="Y26" s="100" t="s">
        <v>24</v>
      </c>
      <c r="Z26" s="100" t="s">
        <v>24</v>
      </c>
      <c r="AA26" s="100" t="s">
        <v>24</v>
      </c>
      <c r="AB26" s="100" t="s">
        <v>24</v>
      </c>
      <c r="AC26" s="100" t="s">
        <v>24</v>
      </c>
      <c r="AD26" s="100" t="s">
        <v>24</v>
      </c>
      <c r="AE26" s="100" t="s">
        <v>24</v>
      </c>
      <c r="AF26" s="100" t="s">
        <v>24</v>
      </c>
      <c r="AG26" s="100" t="s">
        <v>24</v>
      </c>
      <c r="AH26" s="100" t="s">
        <v>24</v>
      </c>
      <c r="AI26" s="100" t="s">
        <v>24</v>
      </c>
      <c r="AJ26" s="100" t="s">
        <v>24</v>
      </c>
      <c r="AK26" s="100" t="s">
        <v>24</v>
      </c>
      <c r="AL26" s="100" t="s">
        <v>24</v>
      </c>
      <c r="AM26" s="100" t="s">
        <v>24</v>
      </c>
      <c r="AN26" s="100" t="s">
        <v>24</v>
      </c>
      <c r="AO26" s="100" t="s">
        <v>24</v>
      </c>
      <c r="AP26" s="100" t="s">
        <v>24</v>
      </c>
      <c r="AQ26" s="100" t="s">
        <v>24</v>
      </c>
      <c r="AR26" s="100" t="s">
        <v>24</v>
      </c>
      <c r="AS26" s="126"/>
      <c r="AT26" s="115">
        <v>1919</v>
      </c>
      <c r="AU26" s="100" t="s">
        <v>24</v>
      </c>
      <c r="AV26" s="100" t="s">
        <v>24</v>
      </c>
      <c r="AW26" s="100" t="s">
        <v>24</v>
      </c>
      <c r="AX26" s="100" t="s">
        <v>24</v>
      </c>
      <c r="AY26" s="100" t="s">
        <v>24</v>
      </c>
      <c r="AZ26" s="100" t="s">
        <v>24</v>
      </c>
      <c r="BA26" s="100" t="s">
        <v>24</v>
      </c>
      <c r="BB26" s="100" t="s">
        <v>24</v>
      </c>
      <c r="BC26" s="100" t="s">
        <v>24</v>
      </c>
      <c r="BD26" s="100" t="s">
        <v>24</v>
      </c>
      <c r="BE26" s="100" t="s">
        <v>24</v>
      </c>
      <c r="BF26" s="100" t="s">
        <v>24</v>
      </c>
      <c r="BG26" s="100" t="s">
        <v>24</v>
      </c>
      <c r="BH26" s="100" t="s">
        <v>24</v>
      </c>
      <c r="BI26" s="100" t="s">
        <v>24</v>
      </c>
      <c r="BJ26" s="100" t="s">
        <v>24</v>
      </c>
      <c r="BK26" s="100" t="s">
        <v>24</v>
      </c>
      <c r="BL26" s="100" t="s">
        <v>24</v>
      </c>
      <c r="BM26" s="100" t="s">
        <v>24</v>
      </c>
      <c r="BN26" s="100" t="s">
        <v>24</v>
      </c>
      <c r="BO26" s="126"/>
      <c r="BP26" s="115">
        <v>1919</v>
      </c>
    </row>
    <row r="27" spans="1:68" s="92" customFormat="1">
      <c r="A27" s="126"/>
      <c r="B27" s="115">
        <v>1920</v>
      </c>
      <c r="C27" s="100" t="s">
        <v>24</v>
      </c>
      <c r="D27" s="100" t="s">
        <v>24</v>
      </c>
      <c r="E27" s="100" t="s">
        <v>24</v>
      </c>
      <c r="F27" s="100" t="s">
        <v>24</v>
      </c>
      <c r="G27" s="100" t="s">
        <v>24</v>
      </c>
      <c r="H27" s="100" t="s">
        <v>24</v>
      </c>
      <c r="I27" s="100" t="s">
        <v>24</v>
      </c>
      <c r="J27" s="100" t="s">
        <v>24</v>
      </c>
      <c r="K27" s="100" t="s">
        <v>24</v>
      </c>
      <c r="L27" s="100" t="s">
        <v>24</v>
      </c>
      <c r="M27" s="100" t="s">
        <v>24</v>
      </c>
      <c r="N27" s="100" t="s">
        <v>24</v>
      </c>
      <c r="O27" s="100" t="s">
        <v>24</v>
      </c>
      <c r="P27" s="100" t="s">
        <v>24</v>
      </c>
      <c r="Q27" s="100" t="s">
        <v>24</v>
      </c>
      <c r="R27" s="100" t="s">
        <v>24</v>
      </c>
      <c r="S27" s="100" t="s">
        <v>24</v>
      </c>
      <c r="T27" s="100" t="s">
        <v>24</v>
      </c>
      <c r="U27" s="100" t="s">
        <v>24</v>
      </c>
      <c r="V27" s="100" t="s">
        <v>24</v>
      </c>
      <c r="W27" s="126"/>
      <c r="X27" s="115">
        <v>1920</v>
      </c>
      <c r="Y27" s="100" t="s">
        <v>24</v>
      </c>
      <c r="Z27" s="100" t="s">
        <v>24</v>
      </c>
      <c r="AA27" s="100" t="s">
        <v>24</v>
      </c>
      <c r="AB27" s="100" t="s">
        <v>24</v>
      </c>
      <c r="AC27" s="100" t="s">
        <v>24</v>
      </c>
      <c r="AD27" s="100" t="s">
        <v>24</v>
      </c>
      <c r="AE27" s="100" t="s">
        <v>24</v>
      </c>
      <c r="AF27" s="100" t="s">
        <v>24</v>
      </c>
      <c r="AG27" s="100" t="s">
        <v>24</v>
      </c>
      <c r="AH27" s="100" t="s">
        <v>24</v>
      </c>
      <c r="AI27" s="100" t="s">
        <v>24</v>
      </c>
      <c r="AJ27" s="100" t="s">
        <v>24</v>
      </c>
      <c r="AK27" s="100" t="s">
        <v>24</v>
      </c>
      <c r="AL27" s="100" t="s">
        <v>24</v>
      </c>
      <c r="AM27" s="100" t="s">
        <v>24</v>
      </c>
      <c r="AN27" s="100" t="s">
        <v>24</v>
      </c>
      <c r="AO27" s="100" t="s">
        <v>24</v>
      </c>
      <c r="AP27" s="100" t="s">
        <v>24</v>
      </c>
      <c r="AQ27" s="100" t="s">
        <v>24</v>
      </c>
      <c r="AR27" s="100" t="s">
        <v>24</v>
      </c>
      <c r="AS27" s="126"/>
      <c r="AT27" s="115">
        <v>1920</v>
      </c>
      <c r="AU27" s="100" t="s">
        <v>24</v>
      </c>
      <c r="AV27" s="100" t="s">
        <v>24</v>
      </c>
      <c r="AW27" s="100" t="s">
        <v>24</v>
      </c>
      <c r="AX27" s="100" t="s">
        <v>24</v>
      </c>
      <c r="AY27" s="100" t="s">
        <v>24</v>
      </c>
      <c r="AZ27" s="100" t="s">
        <v>24</v>
      </c>
      <c r="BA27" s="100" t="s">
        <v>24</v>
      </c>
      <c r="BB27" s="100" t="s">
        <v>24</v>
      </c>
      <c r="BC27" s="100" t="s">
        <v>24</v>
      </c>
      <c r="BD27" s="100" t="s">
        <v>24</v>
      </c>
      <c r="BE27" s="100" t="s">
        <v>24</v>
      </c>
      <c r="BF27" s="100" t="s">
        <v>24</v>
      </c>
      <c r="BG27" s="100" t="s">
        <v>24</v>
      </c>
      <c r="BH27" s="100" t="s">
        <v>24</v>
      </c>
      <c r="BI27" s="100" t="s">
        <v>24</v>
      </c>
      <c r="BJ27" s="100" t="s">
        <v>24</v>
      </c>
      <c r="BK27" s="100" t="s">
        <v>24</v>
      </c>
      <c r="BL27" s="100" t="s">
        <v>24</v>
      </c>
      <c r="BM27" s="100" t="s">
        <v>24</v>
      </c>
      <c r="BN27" s="100" t="s">
        <v>24</v>
      </c>
      <c r="BO27" s="126"/>
      <c r="BP27" s="115">
        <v>1920</v>
      </c>
    </row>
    <row r="28" spans="1:68">
      <c r="A28" s="128"/>
      <c r="B28" s="116">
        <v>1921</v>
      </c>
      <c r="C28" s="100" t="s">
        <v>24</v>
      </c>
      <c r="D28" s="100" t="s">
        <v>24</v>
      </c>
      <c r="E28" s="100" t="s">
        <v>24</v>
      </c>
      <c r="F28" s="100" t="s">
        <v>24</v>
      </c>
      <c r="G28" s="100" t="s">
        <v>24</v>
      </c>
      <c r="H28" s="100" t="s">
        <v>24</v>
      </c>
      <c r="I28" s="100" t="s">
        <v>24</v>
      </c>
      <c r="J28" s="100" t="s">
        <v>24</v>
      </c>
      <c r="K28" s="100" t="s">
        <v>24</v>
      </c>
      <c r="L28" s="100" t="s">
        <v>24</v>
      </c>
      <c r="M28" s="100" t="s">
        <v>24</v>
      </c>
      <c r="N28" s="100" t="s">
        <v>24</v>
      </c>
      <c r="O28" s="100" t="s">
        <v>24</v>
      </c>
      <c r="P28" s="100" t="s">
        <v>24</v>
      </c>
      <c r="Q28" s="100" t="s">
        <v>24</v>
      </c>
      <c r="R28" s="100" t="s">
        <v>24</v>
      </c>
      <c r="S28" s="100" t="s">
        <v>24</v>
      </c>
      <c r="T28" s="100" t="s">
        <v>24</v>
      </c>
      <c r="U28" s="100" t="s">
        <v>24</v>
      </c>
      <c r="V28" s="100" t="s">
        <v>24</v>
      </c>
      <c r="W28" s="128"/>
      <c r="X28" s="116">
        <v>1921</v>
      </c>
      <c r="Y28" s="100" t="s">
        <v>24</v>
      </c>
      <c r="Z28" s="100" t="s">
        <v>24</v>
      </c>
      <c r="AA28" s="100" t="s">
        <v>24</v>
      </c>
      <c r="AB28" s="100" t="s">
        <v>24</v>
      </c>
      <c r="AC28" s="100" t="s">
        <v>24</v>
      </c>
      <c r="AD28" s="100" t="s">
        <v>24</v>
      </c>
      <c r="AE28" s="100" t="s">
        <v>24</v>
      </c>
      <c r="AF28" s="100" t="s">
        <v>24</v>
      </c>
      <c r="AG28" s="100" t="s">
        <v>24</v>
      </c>
      <c r="AH28" s="100" t="s">
        <v>24</v>
      </c>
      <c r="AI28" s="100" t="s">
        <v>24</v>
      </c>
      <c r="AJ28" s="100" t="s">
        <v>24</v>
      </c>
      <c r="AK28" s="100" t="s">
        <v>24</v>
      </c>
      <c r="AL28" s="100" t="s">
        <v>24</v>
      </c>
      <c r="AM28" s="100" t="s">
        <v>24</v>
      </c>
      <c r="AN28" s="100" t="s">
        <v>24</v>
      </c>
      <c r="AO28" s="100" t="s">
        <v>24</v>
      </c>
      <c r="AP28" s="100" t="s">
        <v>24</v>
      </c>
      <c r="AQ28" s="100" t="s">
        <v>24</v>
      </c>
      <c r="AR28" s="100" t="s">
        <v>24</v>
      </c>
      <c r="AS28" s="128"/>
      <c r="AT28" s="116">
        <v>1921</v>
      </c>
      <c r="AU28" s="100" t="s">
        <v>24</v>
      </c>
      <c r="AV28" s="100" t="s">
        <v>24</v>
      </c>
      <c r="AW28" s="100" t="s">
        <v>24</v>
      </c>
      <c r="AX28" s="100" t="s">
        <v>24</v>
      </c>
      <c r="AY28" s="100" t="s">
        <v>24</v>
      </c>
      <c r="AZ28" s="100" t="s">
        <v>24</v>
      </c>
      <c r="BA28" s="100" t="s">
        <v>24</v>
      </c>
      <c r="BB28" s="100" t="s">
        <v>24</v>
      </c>
      <c r="BC28" s="100" t="s">
        <v>24</v>
      </c>
      <c r="BD28" s="100" t="s">
        <v>24</v>
      </c>
      <c r="BE28" s="100" t="s">
        <v>24</v>
      </c>
      <c r="BF28" s="100" t="s">
        <v>24</v>
      </c>
      <c r="BG28" s="100" t="s">
        <v>24</v>
      </c>
      <c r="BH28" s="100" t="s">
        <v>24</v>
      </c>
      <c r="BI28" s="100" t="s">
        <v>24</v>
      </c>
      <c r="BJ28" s="100" t="s">
        <v>24</v>
      </c>
      <c r="BK28" s="100" t="s">
        <v>24</v>
      </c>
      <c r="BL28" s="100" t="s">
        <v>24</v>
      </c>
      <c r="BM28" s="100" t="s">
        <v>24</v>
      </c>
      <c r="BN28" s="100" t="s">
        <v>24</v>
      </c>
      <c r="BO28" s="128"/>
      <c r="BP28" s="116">
        <v>1921</v>
      </c>
    </row>
    <row r="29" spans="1:68">
      <c r="A29" s="128"/>
      <c r="B29" s="117">
        <v>1922</v>
      </c>
      <c r="C29" s="100" t="s">
        <v>24</v>
      </c>
      <c r="D29" s="100" t="s">
        <v>24</v>
      </c>
      <c r="E29" s="100" t="s">
        <v>24</v>
      </c>
      <c r="F29" s="100" t="s">
        <v>24</v>
      </c>
      <c r="G29" s="100" t="s">
        <v>24</v>
      </c>
      <c r="H29" s="100" t="s">
        <v>24</v>
      </c>
      <c r="I29" s="100" t="s">
        <v>24</v>
      </c>
      <c r="J29" s="100" t="s">
        <v>24</v>
      </c>
      <c r="K29" s="100" t="s">
        <v>24</v>
      </c>
      <c r="L29" s="100" t="s">
        <v>24</v>
      </c>
      <c r="M29" s="100" t="s">
        <v>24</v>
      </c>
      <c r="N29" s="100" t="s">
        <v>24</v>
      </c>
      <c r="O29" s="100" t="s">
        <v>24</v>
      </c>
      <c r="P29" s="100" t="s">
        <v>24</v>
      </c>
      <c r="Q29" s="100" t="s">
        <v>24</v>
      </c>
      <c r="R29" s="100" t="s">
        <v>24</v>
      </c>
      <c r="S29" s="100" t="s">
        <v>24</v>
      </c>
      <c r="T29" s="100" t="s">
        <v>24</v>
      </c>
      <c r="U29" s="100" t="s">
        <v>24</v>
      </c>
      <c r="V29" s="100" t="s">
        <v>24</v>
      </c>
      <c r="W29" s="128"/>
      <c r="X29" s="117">
        <v>1922</v>
      </c>
      <c r="Y29" s="100" t="s">
        <v>24</v>
      </c>
      <c r="Z29" s="100" t="s">
        <v>24</v>
      </c>
      <c r="AA29" s="100" t="s">
        <v>24</v>
      </c>
      <c r="AB29" s="100" t="s">
        <v>24</v>
      </c>
      <c r="AC29" s="100" t="s">
        <v>24</v>
      </c>
      <c r="AD29" s="100" t="s">
        <v>24</v>
      </c>
      <c r="AE29" s="100" t="s">
        <v>24</v>
      </c>
      <c r="AF29" s="100" t="s">
        <v>24</v>
      </c>
      <c r="AG29" s="100" t="s">
        <v>24</v>
      </c>
      <c r="AH29" s="100" t="s">
        <v>24</v>
      </c>
      <c r="AI29" s="100" t="s">
        <v>24</v>
      </c>
      <c r="AJ29" s="100" t="s">
        <v>24</v>
      </c>
      <c r="AK29" s="100" t="s">
        <v>24</v>
      </c>
      <c r="AL29" s="100" t="s">
        <v>24</v>
      </c>
      <c r="AM29" s="100" t="s">
        <v>24</v>
      </c>
      <c r="AN29" s="100" t="s">
        <v>24</v>
      </c>
      <c r="AO29" s="100" t="s">
        <v>24</v>
      </c>
      <c r="AP29" s="100" t="s">
        <v>24</v>
      </c>
      <c r="AQ29" s="100" t="s">
        <v>24</v>
      </c>
      <c r="AR29" s="100" t="s">
        <v>24</v>
      </c>
      <c r="AS29" s="128"/>
      <c r="AT29" s="117">
        <v>1922</v>
      </c>
      <c r="AU29" s="100" t="s">
        <v>24</v>
      </c>
      <c r="AV29" s="100" t="s">
        <v>24</v>
      </c>
      <c r="AW29" s="100" t="s">
        <v>24</v>
      </c>
      <c r="AX29" s="100" t="s">
        <v>24</v>
      </c>
      <c r="AY29" s="100" t="s">
        <v>24</v>
      </c>
      <c r="AZ29" s="100" t="s">
        <v>24</v>
      </c>
      <c r="BA29" s="100" t="s">
        <v>24</v>
      </c>
      <c r="BB29" s="100" t="s">
        <v>24</v>
      </c>
      <c r="BC29" s="100" t="s">
        <v>24</v>
      </c>
      <c r="BD29" s="100" t="s">
        <v>24</v>
      </c>
      <c r="BE29" s="100" t="s">
        <v>24</v>
      </c>
      <c r="BF29" s="100" t="s">
        <v>24</v>
      </c>
      <c r="BG29" s="100" t="s">
        <v>24</v>
      </c>
      <c r="BH29" s="100" t="s">
        <v>24</v>
      </c>
      <c r="BI29" s="100" t="s">
        <v>24</v>
      </c>
      <c r="BJ29" s="100" t="s">
        <v>24</v>
      </c>
      <c r="BK29" s="100" t="s">
        <v>24</v>
      </c>
      <c r="BL29" s="100" t="s">
        <v>24</v>
      </c>
      <c r="BM29" s="100" t="s">
        <v>24</v>
      </c>
      <c r="BN29" s="100" t="s">
        <v>24</v>
      </c>
      <c r="BO29" s="128"/>
      <c r="BP29" s="117">
        <v>1922</v>
      </c>
    </row>
    <row r="30" spans="1:68">
      <c r="A30" s="128"/>
      <c r="B30" s="117">
        <v>1923</v>
      </c>
      <c r="C30" s="100" t="s">
        <v>24</v>
      </c>
      <c r="D30" s="100" t="s">
        <v>24</v>
      </c>
      <c r="E30" s="100" t="s">
        <v>24</v>
      </c>
      <c r="F30" s="100" t="s">
        <v>24</v>
      </c>
      <c r="G30" s="100" t="s">
        <v>24</v>
      </c>
      <c r="H30" s="100" t="s">
        <v>24</v>
      </c>
      <c r="I30" s="100" t="s">
        <v>24</v>
      </c>
      <c r="J30" s="100" t="s">
        <v>24</v>
      </c>
      <c r="K30" s="100" t="s">
        <v>24</v>
      </c>
      <c r="L30" s="100" t="s">
        <v>24</v>
      </c>
      <c r="M30" s="100" t="s">
        <v>24</v>
      </c>
      <c r="N30" s="100" t="s">
        <v>24</v>
      </c>
      <c r="O30" s="100" t="s">
        <v>24</v>
      </c>
      <c r="P30" s="100" t="s">
        <v>24</v>
      </c>
      <c r="Q30" s="100" t="s">
        <v>24</v>
      </c>
      <c r="R30" s="100" t="s">
        <v>24</v>
      </c>
      <c r="S30" s="100" t="s">
        <v>24</v>
      </c>
      <c r="T30" s="100" t="s">
        <v>24</v>
      </c>
      <c r="U30" s="100" t="s">
        <v>24</v>
      </c>
      <c r="V30" s="100" t="s">
        <v>24</v>
      </c>
      <c r="W30" s="128"/>
      <c r="X30" s="117">
        <v>1923</v>
      </c>
      <c r="Y30" s="100" t="s">
        <v>24</v>
      </c>
      <c r="Z30" s="100" t="s">
        <v>24</v>
      </c>
      <c r="AA30" s="100" t="s">
        <v>24</v>
      </c>
      <c r="AB30" s="100" t="s">
        <v>24</v>
      </c>
      <c r="AC30" s="100" t="s">
        <v>24</v>
      </c>
      <c r="AD30" s="100" t="s">
        <v>24</v>
      </c>
      <c r="AE30" s="100" t="s">
        <v>24</v>
      </c>
      <c r="AF30" s="100" t="s">
        <v>24</v>
      </c>
      <c r="AG30" s="100" t="s">
        <v>24</v>
      </c>
      <c r="AH30" s="100" t="s">
        <v>24</v>
      </c>
      <c r="AI30" s="100" t="s">
        <v>24</v>
      </c>
      <c r="AJ30" s="100" t="s">
        <v>24</v>
      </c>
      <c r="AK30" s="100" t="s">
        <v>24</v>
      </c>
      <c r="AL30" s="100" t="s">
        <v>24</v>
      </c>
      <c r="AM30" s="100" t="s">
        <v>24</v>
      </c>
      <c r="AN30" s="100" t="s">
        <v>24</v>
      </c>
      <c r="AO30" s="100" t="s">
        <v>24</v>
      </c>
      <c r="AP30" s="100" t="s">
        <v>24</v>
      </c>
      <c r="AQ30" s="100" t="s">
        <v>24</v>
      </c>
      <c r="AR30" s="100" t="s">
        <v>24</v>
      </c>
      <c r="AS30" s="128"/>
      <c r="AT30" s="117">
        <v>1923</v>
      </c>
      <c r="AU30" s="100" t="s">
        <v>24</v>
      </c>
      <c r="AV30" s="100" t="s">
        <v>24</v>
      </c>
      <c r="AW30" s="100" t="s">
        <v>24</v>
      </c>
      <c r="AX30" s="100" t="s">
        <v>24</v>
      </c>
      <c r="AY30" s="100" t="s">
        <v>24</v>
      </c>
      <c r="AZ30" s="100" t="s">
        <v>24</v>
      </c>
      <c r="BA30" s="100" t="s">
        <v>24</v>
      </c>
      <c r="BB30" s="100" t="s">
        <v>24</v>
      </c>
      <c r="BC30" s="100" t="s">
        <v>24</v>
      </c>
      <c r="BD30" s="100" t="s">
        <v>24</v>
      </c>
      <c r="BE30" s="100" t="s">
        <v>24</v>
      </c>
      <c r="BF30" s="100" t="s">
        <v>24</v>
      </c>
      <c r="BG30" s="100" t="s">
        <v>24</v>
      </c>
      <c r="BH30" s="100" t="s">
        <v>24</v>
      </c>
      <c r="BI30" s="100" t="s">
        <v>24</v>
      </c>
      <c r="BJ30" s="100" t="s">
        <v>24</v>
      </c>
      <c r="BK30" s="100" t="s">
        <v>24</v>
      </c>
      <c r="BL30" s="100" t="s">
        <v>24</v>
      </c>
      <c r="BM30" s="100" t="s">
        <v>24</v>
      </c>
      <c r="BN30" s="100" t="s">
        <v>24</v>
      </c>
      <c r="BO30" s="128"/>
      <c r="BP30" s="117">
        <v>1923</v>
      </c>
    </row>
    <row r="31" spans="1:68">
      <c r="A31" s="128"/>
      <c r="B31" s="117">
        <v>1924</v>
      </c>
      <c r="C31" s="100" t="s">
        <v>24</v>
      </c>
      <c r="D31" s="100" t="s">
        <v>24</v>
      </c>
      <c r="E31" s="100" t="s">
        <v>24</v>
      </c>
      <c r="F31" s="100" t="s">
        <v>24</v>
      </c>
      <c r="G31" s="100" t="s">
        <v>24</v>
      </c>
      <c r="H31" s="100" t="s">
        <v>24</v>
      </c>
      <c r="I31" s="100" t="s">
        <v>24</v>
      </c>
      <c r="J31" s="100" t="s">
        <v>24</v>
      </c>
      <c r="K31" s="100" t="s">
        <v>24</v>
      </c>
      <c r="L31" s="100" t="s">
        <v>24</v>
      </c>
      <c r="M31" s="100" t="s">
        <v>24</v>
      </c>
      <c r="N31" s="100" t="s">
        <v>24</v>
      </c>
      <c r="O31" s="100" t="s">
        <v>24</v>
      </c>
      <c r="P31" s="100" t="s">
        <v>24</v>
      </c>
      <c r="Q31" s="100" t="s">
        <v>24</v>
      </c>
      <c r="R31" s="100" t="s">
        <v>24</v>
      </c>
      <c r="S31" s="100" t="s">
        <v>24</v>
      </c>
      <c r="T31" s="100" t="s">
        <v>24</v>
      </c>
      <c r="U31" s="100" t="s">
        <v>24</v>
      </c>
      <c r="V31" s="100" t="s">
        <v>24</v>
      </c>
      <c r="W31" s="128"/>
      <c r="X31" s="117">
        <v>1924</v>
      </c>
      <c r="Y31" s="100" t="s">
        <v>24</v>
      </c>
      <c r="Z31" s="100" t="s">
        <v>24</v>
      </c>
      <c r="AA31" s="100" t="s">
        <v>24</v>
      </c>
      <c r="AB31" s="100" t="s">
        <v>24</v>
      </c>
      <c r="AC31" s="100" t="s">
        <v>24</v>
      </c>
      <c r="AD31" s="100" t="s">
        <v>24</v>
      </c>
      <c r="AE31" s="100" t="s">
        <v>24</v>
      </c>
      <c r="AF31" s="100" t="s">
        <v>24</v>
      </c>
      <c r="AG31" s="100" t="s">
        <v>24</v>
      </c>
      <c r="AH31" s="100" t="s">
        <v>24</v>
      </c>
      <c r="AI31" s="100" t="s">
        <v>24</v>
      </c>
      <c r="AJ31" s="100" t="s">
        <v>24</v>
      </c>
      <c r="AK31" s="100" t="s">
        <v>24</v>
      </c>
      <c r="AL31" s="100" t="s">
        <v>24</v>
      </c>
      <c r="AM31" s="100" t="s">
        <v>24</v>
      </c>
      <c r="AN31" s="100" t="s">
        <v>24</v>
      </c>
      <c r="AO31" s="100" t="s">
        <v>24</v>
      </c>
      <c r="AP31" s="100" t="s">
        <v>24</v>
      </c>
      <c r="AQ31" s="100" t="s">
        <v>24</v>
      </c>
      <c r="AR31" s="100" t="s">
        <v>24</v>
      </c>
      <c r="AS31" s="128"/>
      <c r="AT31" s="117">
        <v>1924</v>
      </c>
      <c r="AU31" s="100" t="s">
        <v>24</v>
      </c>
      <c r="AV31" s="100" t="s">
        <v>24</v>
      </c>
      <c r="AW31" s="100" t="s">
        <v>24</v>
      </c>
      <c r="AX31" s="100" t="s">
        <v>24</v>
      </c>
      <c r="AY31" s="100" t="s">
        <v>24</v>
      </c>
      <c r="AZ31" s="100" t="s">
        <v>24</v>
      </c>
      <c r="BA31" s="100" t="s">
        <v>24</v>
      </c>
      <c r="BB31" s="100" t="s">
        <v>24</v>
      </c>
      <c r="BC31" s="100" t="s">
        <v>24</v>
      </c>
      <c r="BD31" s="100" t="s">
        <v>24</v>
      </c>
      <c r="BE31" s="100" t="s">
        <v>24</v>
      </c>
      <c r="BF31" s="100" t="s">
        <v>24</v>
      </c>
      <c r="BG31" s="100" t="s">
        <v>24</v>
      </c>
      <c r="BH31" s="100" t="s">
        <v>24</v>
      </c>
      <c r="BI31" s="100" t="s">
        <v>24</v>
      </c>
      <c r="BJ31" s="100" t="s">
        <v>24</v>
      </c>
      <c r="BK31" s="100" t="s">
        <v>24</v>
      </c>
      <c r="BL31" s="100" t="s">
        <v>24</v>
      </c>
      <c r="BM31" s="100" t="s">
        <v>24</v>
      </c>
      <c r="BN31" s="100" t="s">
        <v>24</v>
      </c>
      <c r="BO31" s="128"/>
      <c r="BP31" s="117">
        <v>1924</v>
      </c>
    </row>
    <row r="32" spans="1:68">
      <c r="A32" s="128"/>
      <c r="B32" s="117">
        <v>1925</v>
      </c>
      <c r="C32" s="100" t="s">
        <v>24</v>
      </c>
      <c r="D32" s="100" t="s">
        <v>24</v>
      </c>
      <c r="E32" s="100" t="s">
        <v>24</v>
      </c>
      <c r="F32" s="100" t="s">
        <v>24</v>
      </c>
      <c r="G32" s="100" t="s">
        <v>24</v>
      </c>
      <c r="H32" s="100" t="s">
        <v>24</v>
      </c>
      <c r="I32" s="100" t="s">
        <v>24</v>
      </c>
      <c r="J32" s="100" t="s">
        <v>24</v>
      </c>
      <c r="K32" s="100" t="s">
        <v>24</v>
      </c>
      <c r="L32" s="100" t="s">
        <v>24</v>
      </c>
      <c r="M32" s="100" t="s">
        <v>24</v>
      </c>
      <c r="N32" s="100" t="s">
        <v>24</v>
      </c>
      <c r="O32" s="100" t="s">
        <v>24</v>
      </c>
      <c r="P32" s="100" t="s">
        <v>24</v>
      </c>
      <c r="Q32" s="100" t="s">
        <v>24</v>
      </c>
      <c r="R32" s="100" t="s">
        <v>24</v>
      </c>
      <c r="S32" s="100" t="s">
        <v>24</v>
      </c>
      <c r="T32" s="100" t="s">
        <v>24</v>
      </c>
      <c r="U32" s="100" t="s">
        <v>24</v>
      </c>
      <c r="V32" s="100" t="s">
        <v>24</v>
      </c>
      <c r="W32" s="128"/>
      <c r="X32" s="117">
        <v>1925</v>
      </c>
      <c r="Y32" s="100" t="s">
        <v>24</v>
      </c>
      <c r="Z32" s="100" t="s">
        <v>24</v>
      </c>
      <c r="AA32" s="100" t="s">
        <v>24</v>
      </c>
      <c r="AB32" s="100" t="s">
        <v>24</v>
      </c>
      <c r="AC32" s="100" t="s">
        <v>24</v>
      </c>
      <c r="AD32" s="100" t="s">
        <v>24</v>
      </c>
      <c r="AE32" s="100" t="s">
        <v>24</v>
      </c>
      <c r="AF32" s="100" t="s">
        <v>24</v>
      </c>
      <c r="AG32" s="100" t="s">
        <v>24</v>
      </c>
      <c r="AH32" s="100" t="s">
        <v>24</v>
      </c>
      <c r="AI32" s="100" t="s">
        <v>24</v>
      </c>
      <c r="AJ32" s="100" t="s">
        <v>24</v>
      </c>
      <c r="AK32" s="100" t="s">
        <v>24</v>
      </c>
      <c r="AL32" s="100" t="s">
        <v>24</v>
      </c>
      <c r="AM32" s="100" t="s">
        <v>24</v>
      </c>
      <c r="AN32" s="100" t="s">
        <v>24</v>
      </c>
      <c r="AO32" s="100" t="s">
        <v>24</v>
      </c>
      <c r="AP32" s="100" t="s">
        <v>24</v>
      </c>
      <c r="AQ32" s="100" t="s">
        <v>24</v>
      </c>
      <c r="AR32" s="100" t="s">
        <v>24</v>
      </c>
      <c r="AS32" s="128"/>
      <c r="AT32" s="117">
        <v>1925</v>
      </c>
      <c r="AU32" s="100" t="s">
        <v>24</v>
      </c>
      <c r="AV32" s="100" t="s">
        <v>24</v>
      </c>
      <c r="AW32" s="100" t="s">
        <v>24</v>
      </c>
      <c r="AX32" s="100" t="s">
        <v>24</v>
      </c>
      <c r="AY32" s="100" t="s">
        <v>24</v>
      </c>
      <c r="AZ32" s="100" t="s">
        <v>24</v>
      </c>
      <c r="BA32" s="100" t="s">
        <v>24</v>
      </c>
      <c r="BB32" s="100" t="s">
        <v>24</v>
      </c>
      <c r="BC32" s="100" t="s">
        <v>24</v>
      </c>
      <c r="BD32" s="100" t="s">
        <v>24</v>
      </c>
      <c r="BE32" s="100" t="s">
        <v>24</v>
      </c>
      <c r="BF32" s="100" t="s">
        <v>24</v>
      </c>
      <c r="BG32" s="100" t="s">
        <v>24</v>
      </c>
      <c r="BH32" s="100" t="s">
        <v>24</v>
      </c>
      <c r="BI32" s="100" t="s">
        <v>24</v>
      </c>
      <c r="BJ32" s="100" t="s">
        <v>24</v>
      </c>
      <c r="BK32" s="100" t="s">
        <v>24</v>
      </c>
      <c r="BL32" s="100" t="s">
        <v>24</v>
      </c>
      <c r="BM32" s="100" t="s">
        <v>24</v>
      </c>
      <c r="BN32" s="100" t="s">
        <v>24</v>
      </c>
      <c r="BO32" s="128"/>
      <c r="BP32" s="117">
        <v>1925</v>
      </c>
    </row>
    <row r="33" spans="1:68">
      <c r="A33" s="128"/>
      <c r="B33" s="117">
        <v>1926</v>
      </c>
      <c r="C33" s="100" t="s">
        <v>24</v>
      </c>
      <c r="D33" s="100" t="s">
        <v>24</v>
      </c>
      <c r="E33" s="100" t="s">
        <v>24</v>
      </c>
      <c r="F33" s="100" t="s">
        <v>24</v>
      </c>
      <c r="G33" s="100" t="s">
        <v>24</v>
      </c>
      <c r="H33" s="100" t="s">
        <v>24</v>
      </c>
      <c r="I33" s="100" t="s">
        <v>24</v>
      </c>
      <c r="J33" s="100" t="s">
        <v>24</v>
      </c>
      <c r="K33" s="100" t="s">
        <v>24</v>
      </c>
      <c r="L33" s="100" t="s">
        <v>24</v>
      </c>
      <c r="M33" s="100" t="s">
        <v>24</v>
      </c>
      <c r="N33" s="100" t="s">
        <v>24</v>
      </c>
      <c r="O33" s="100" t="s">
        <v>24</v>
      </c>
      <c r="P33" s="100" t="s">
        <v>24</v>
      </c>
      <c r="Q33" s="100" t="s">
        <v>24</v>
      </c>
      <c r="R33" s="100" t="s">
        <v>24</v>
      </c>
      <c r="S33" s="100" t="s">
        <v>24</v>
      </c>
      <c r="T33" s="100" t="s">
        <v>24</v>
      </c>
      <c r="U33" s="100" t="s">
        <v>24</v>
      </c>
      <c r="V33" s="100" t="s">
        <v>24</v>
      </c>
      <c r="W33" s="128"/>
      <c r="X33" s="117">
        <v>1926</v>
      </c>
      <c r="Y33" s="100" t="s">
        <v>24</v>
      </c>
      <c r="Z33" s="100" t="s">
        <v>24</v>
      </c>
      <c r="AA33" s="100" t="s">
        <v>24</v>
      </c>
      <c r="AB33" s="100" t="s">
        <v>24</v>
      </c>
      <c r="AC33" s="100" t="s">
        <v>24</v>
      </c>
      <c r="AD33" s="100" t="s">
        <v>24</v>
      </c>
      <c r="AE33" s="100" t="s">
        <v>24</v>
      </c>
      <c r="AF33" s="100" t="s">
        <v>24</v>
      </c>
      <c r="AG33" s="100" t="s">
        <v>24</v>
      </c>
      <c r="AH33" s="100" t="s">
        <v>24</v>
      </c>
      <c r="AI33" s="100" t="s">
        <v>24</v>
      </c>
      <c r="AJ33" s="100" t="s">
        <v>24</v>
      </c>
      <c r="AK33" s="100" t="s">
        <v>24</v>
      </c>
      <c r="AL33" s="100" t="s">
        <v>24</v>
      </c>
      <c r="AM33" s="100" t="s">
        <v>24</v>
      </c>
      <c r="AN33" s="100" t="s">
        <v>24</v>
      </c>
      <c r="AO33" s="100" t="s">
        <v>24</v>
      </c>
      <c r="AP33" s="100" t="s">
        <v>24</v>
      </c>
      <c r="AQ33" s="100" t="s">
        <v>24</v>
      </c>
      <c r="AR33" s="100" t="s">
        <v>24</v>
      </c>
      <c r="AS33" s="128"/>
      <c r="AT33" s="117">
        <v>1926</v>
      </c>
      <c r="AU33" s="100" t="s">
        <v>24</v>
      </c>
      <c r="AV33" s="100" t="s">
        <v>24</v>
      </c>
      <c r="AW33" s="100" t="s">
        <v>24</v>
      </c>
      <c r="AX33" s="100" t="s">
        <v>24</v>
      </c>
      <c r="AY33" s="100" t="s">
        <v>24</v>
      </c>
      <c r="AZ33" s="100" t="s">
        <v>24</v>
      </c>
      <c r="BA33" s="100" t="s">
        <v>24</v>
      </c>
      <c r="BB33" s="100" t="s">
        <v>24</v>
      </c>
      <c r="BC33" s="100" t="s">
        <v>24</v>
      </c>
      <c r="BD33" s="100" t="s">
        <v>24</v>
      </c>
      <c r="BE33" s="100" t="s">
        <v>24</v>
      </c>
      <c r="BF33" s="100" t="s">
        <v>24</v>
      </c>
      <c r="BG33" s="100" t="s">
        <v>24</v>
      </c>
      <c r="BH33" s="100" t="s">
        <v>24</v>
      </c>
      <c r="BI33" s="100" t="s">
        <v>24</v>
      </c>
      <c r="BJ33" s="100" t="s">
        <v>24</v>
      </c>
      <c r="BK33" s="100" t="s">
        <v>24</v>
      </c>
      <c r="BL33" s="100" t="s">
        <v>24</v>
      </c>
      <c r="BM33" s="100" t="s">
        <v>24</v>
      </c>
      <c r="BN33" s="100" t="s">
        <v>24</v>
      </c>
      <c r="BO33" s="128"/>
      <c r="BP33" s="117">
        <v>1926</v>
      </c>
    </row>
    <row r="34" spans="1:68">
      <c r="A34" s="128"/>
      <c r="B34" s="117">
        <v>1927</v>
      </c>
      <c r="C34" s="100" t="s">
        <v>24</v>
      </c>
      <c r="D34" s="100" t="s">
        <v>24</v>
      </c>
      <c r="E34" s="100" t="s">
        <v>24</v>
      </c>
      <c r="F34" s="100" t="s">
        <v>24</v>
      </c>
      <c r="G34" s="100" t="s">
        <v>24</v>
      </c>
      <c r="H34" s="100" t="s">
        <v>24</v>
      </c>
      <c r="I34" s="100" t="s">
        <v>24</v>
      </c>
      <c r="J34" s="100" t="s">
        <v>24</v>
      </c>
      <c r="K34" s="100" t="s">
        <v>24</v>
      </c>
      <c r="L34" s="100" t="s">
        <v>24</v>
      </c>
      <c r="M34" s="100" t="s">
        <v>24</v>
      </c>
      <c r="N34" s="100" t="s">
        <v>24</v>
      </c>
      <c r="O34" s="100" t="s">
        <v>24</v>
      </c>
      <c r="P34" s="100" t="s">
        <v>24</v>
      </c>
      <c r="Q34" s="100" t="s">
        <v>24</v>
      </c>
      <c r="R34" s="100" t="s">
        <v>24</v>
      </c>
      <c r="S34" s="100" t="s">
        <v>24</v>
      </c>
      <c r="T34" s="100" t="s">
        <v>24</v>
      </c>
      <c r="U34" s="100" t="s">
        <v>24</v>
      </c>
      <c r="V34" s="100" t="s">
        <v>24</v>
      </c>
      <c r="W34" s="128"/>
      <c r="X34" s="117">
        <v>1927</v>
      </c>
      <c r="Y34" s="100" t="s">
        <v>24</v>
      </c>
      <c r="Z34" s="100" t="s">
        <v>24</v>
      </c>
      <c r="AA34" s="100" t="s">
        <v>24</v>
      </c>
      <c r="AB34" s="100" t="s">
        <v>24</v>
      </c>
      <c r="AC34" s="100" t="s">
        <v>24</v>
      </c>
      <c r="AD34" s="100" t="s">
        <v>24</v>
      </c>
      <c r="AE34" s="100" t="s">
        <v>24</v>
      </c>
      <c r="AF34" s="100" t="s">
        <v>24</v>
      </c>
      <c r="AG34" s="100" t="s">
        <v>24</v>
      </c>
      <c r="AH34" s="100" t="s">
        <v>24</v>
      </c>
      <c r="AI34" s="100" t="s">
        <v>24</v>
      </c>
      <c r="AJ34" s="100" t="s">
        <v>24</v>
      </c>
      <c r="AK34" s="100" t="s">
        <v>24</v>
      </c>
      <c r="AL34" s="100" t="s">
        <v>24</v>
      </c>
      <c r="AM34" s="100" t="s">
        <v>24</v>
      </c>
      <c r="AN34" s="100" t="s">
        <v>24</v>
      </c>
      <c r="AO34" s="100" t="s">
        <v>24</v>
      </c>
      <c r="AP34" s="100" t="s">
        <v>24</v>
      </c>
      <c r="AQ34" s="100" t="s">
        <v>24</v>
      </c>
      <c r="AR34" s="100" t="s">
        <v>24</v>
      </c>
      <c r="AS34" s="128"/>
      <c r="AT34" s="117">
        <v>1927</v>
      </c>
      <c r="AU34" s="100" t="s">
        <v>24</v>
      </c>
      <c r="AV34" s="100" t="s">
        <v>24</v>
      </c>
      <c r="AW34" s="100" t="s">
        <v>24</v>
      </c>
      <c r="AX34" s="100" t="s">
        <v>24</v>
      </c>
      <c r="AY34" s="100" t="s">
        <v>24</v>
      </c>
      <c r="AZ34" s="100" t="s">
        <v>24</v>
      </c>
      <c r="BA34" s="100" t="s">
        <v>24</v>
      </c>
      <c r="BB34" s="100" t="s">
        <v>24</v>
      </c>
      <c r="BC34" s="100" t="s">
        <v>24</v>
      </c>
      <c r="BD34" s="100" t="s">
        <v>24</v>
      </c>
      <c r="BE34" s="100" t="s">
        <v>24</v>
      </c>
      <c r="BF34" s="100" t="s">
        <v>24</v>
      </c>
      <c r="BG34" s="100" t="s">
        <v>24</v>
      </c>
      <c r="BH34" s="100" t="s">
        <v>24</v>
      </c>
      <c r="BI34" s="100" t="s">
        <v>24</v>
      </c>
      <c r="BJ34" s="100" t="s">
        <v>24</v>
      </c>
      <c r="BK34" s="100" t="s">
        <v>24</v>
      </c>
      <c r="BL34" s="100" t="s">
        <v>24</v>
      </c>
      <c r="BM34" s="100" t="s">
        <v>24</v>
      </c>
      <c r="BN34" s="100" t="s">
        <v>24</v>
      </c>
      <c r="BO34" s="128"/>
      <c r="BP34" s="117">
        <v>1927</v>
      </c>
    </row>
    <row r="35" spans="1:68">
      <c r="A35" s="128"/>
      <c r="B35" s="117">
        <v>1928</v>
      </c>
      <c r="C35" s="100" t="s">
        <v>24</v>
      </c>
      <c r="D35" s="100" t="s">
        <v>24</v>
      </c>
      <c r="E35" s="100" t="s">
        <v>24</v>
      </c>
      <c r="F35" s="100" t="s">
        <v>24</v>
      </c>
      <c r="G35" s="100" t="s">
        <v>24</v>
      </c>
      <c r="H35" s="100" t="s">
        <v>24</v>
      </c>
      <c r="I35" s="100" t="s">
        <v>24</v>
      </c>
      <c r="J35" s="100" t="s">
        <v>24</v>
      </c>
      <c r="K35" s="100" t="s">
        <v>24</v>
      </c>
      <c r="L35" s="100" t="s">
        <v>24</v>
      </c>
      <c r="M35" s="100" t="s">
        <v>24</v>
      </c>
      <c r="N35" s="100" t="s">
        <v>24</v>
      </c>
      <c r="O35" s="100" t="s">
        <v>24</v>
      </c>
      <c r="P35" s="100" t="s">
        <v>24</v>
      </c>
      <c r="Q35" s="100" t="s">
        <v>24</v>
      </c>
      <c r="R35" s="100" t="s">
        <v>24</v>
      </c>
      <c r="S35" s="100" t="s">
        <v>24</v>
      </c>
      <c r="T35" s="100" t="s">
        <v>24</v>
      </c>
      <c r="U35" s="100" t="s">
        <v>24</v>
      </c>
      <c r="V35" s="100" t="s">
        <v>24</v>
      </c>
      <c r="W35" s="128"/>
      <c r="X35" s="117">
        <v>1928</v>
      </c>
      <c r="Y35" s="100" t="s">
        <v>24</v>
      </c>
      <c r="Z35" s="100" t="s">
        <v>24</v>
      </c>
      <c r="AA35" s="100" t="s">
        <v>24</v>
      </c>
      <c r="AB35" s="100" t="s">
        <v>24</v>
      </c>
      <c r="AC35" s="100" t="s">
        <v>24</v>
      </c>
      <c r="AD35" s="100" t="s">
        <v>24</v>
      </c>
      <c r="AE35" s="100" t="s">
        <v>24</v>
      </c>
      <c r="AF35" s="100" t="s">
        <v>24</v>
      </c>
      <c r="AG35" s="100" t="s">
        <v>24</v>
      </c>
      <c r="AH35" s="100" t="s">
        <v>24</v>
      </c>
      <c r="AI35" s="100" t="s">
        <v>24</v>
      </c>
      <c r="AJ35" s="100" t="s">
        <v>24</v>
      </c>
      <c r="AK35" s="100" t="s">
        <v>24</v>
      </c>
      <c r="AL35" s="100" t="s">
        <v>24</v>
      </c>
      <c r="AM35" s="100" t="s">
        <v>24</v>
      </c>
      <c r="AN35" s="100" t="s">
        <v>24</v>
      </c>
      <c r="AO35" s="100" t="s">
        <v>24</v>
      </c>
      <c r="AP35" s="100" t="s">
        <v>24</v>
      </c>
      <c r="AQ35" s="100" t="s">
        <v>24</v>
      </c>
      <c r="AR35" s="100" t="s">
        <v>24</v>
      </c>
      <c r="AS35" s="128"/>
      <c r="AT35" s="117">
        <v>1928</v>
      </c>
      <c r="AU35" s="100" t="s">
        <v>24</v>
      </c>
      <c r="AV35" s="100" t="s">
        <v>24</v>
      </c>
      <c r="AW35" s="100" t="s">
        <v>24</v>
      </c>
      <c r="AX35" s="100" t="s">
        <v>24</v>
      </c>
      <c r="AY35" s="100" t="s">
        <v>24</v>
      </c>
      <c r="AZ35" s="100" t="s">
        <v>24</v>
      </c>
      <c r="BA35" s="100" t="s">
        <v>24</v>
      </c>
      <c r="BB35" s="100" t="s">
        <v>24</v>
      </c>
      <c r="BC35" s="100" t="s">
        <v>24</v>
      </c>
      <c r="BD35" s="100" t="s">
        <v>24</v>
      </c>
      <c r="BE35" s="100" t="s">
        <v>24</v>
      </c>
      <c r="BF35" s="100" t="s">
        <v>24</v>
      </c>
      <c r="BG35" s="100" t="s">
        <v>24</v>
      </c>
      <c r="BH35" s="100" t="s">
        <v>24</v>
      </c>
      <c r="BI35" s="100" t="s">
        <v>24</v>
      </c>
      <c r="BJ35" s="100" t="s">
        <v>24</v>
      </c>
      <c r="BK35" s="100" t="s">
        <v>24</v>
      </c>
      <c r="BL35" s="100" t="s">
        <v>24</v>
      </c>
      <c r="BM35" s="100" t="s">
        <v>24</v>
      </c>
      <c r="BN35" s="100" t="s">
        <v>24</v>
      </c>
      <c r="BO35" s="128"/>
      <c r="BP35" s="117">
        <v>1928</v>
      </c>
    </row>
    <row r="36" spans="1:68">
      <c r="A36" s="128"/>
      <c r="B36" s="117">
        <v>1929</v>
      </c>
      <c r="C36" s="100" t="s">
        <v>24</v>
      </c>
      <c r="D36" s="100" t="s">
        <v>24</v>
      </c>
      <c r="E36" s="100" t="s">
        <v>24</v>
      </c>
      <c r="F36" s="100" t="s">
        <v>24</v>
      </c>
      <c r="G36" s="100" t="s">
        <v>24</v>
      </c>
      <c r="H36" s="100" t="s">
        <v>24</v>
      </c>
      <c r="I36" s="100" t="s">
        <v>24</v>
      </c>
      <c r="J36" s="100" t="s">
        <v>24</v>
      </c>
      <c r="K36" s="100" t="s">
        <v>24</v>
      </c>
      <c r="L36" s="100" t="s">
        <v>24</v>
      </c>
      <c r="M36" s="100" t="s">
        <v>24</v>
      </c>
      <c r="N36" s="100" t="s">
        <v>24</v>
      </c>
      <c r="O36" s="100" t="s">
        <v>24</v>
      </c>
      <c r="P36" s="100" t="s">
        <v>24</v>
      </c>
      <c r="Q36" s="100" t="s">
        <v>24</v>
      </c>
      <c r="R36" s="100" t="s">
        <v>24</v>
      </c>
      <c r="S36" s="100" t="s">
        <v>24</v>
      </c>
      <c r="T36" s="100" t="s">
        <v>24</v>
      </c>
      <c r="U36" s="100" t="s">
        <v>24</v>
      </c>
      <c r="V36" s="100" t="s">
        <v>24</v>
      </c>
      <c r="W36" s="128"/>
      <c r="X36" s="117">
        <v>1929</v>
      </c>
      <c r="Y36" s="100" t="s">
        <v>24</v>
      </c>
      <c r="Z36" s="100" t="s">
        <v>24</v>
      </c>
      <c r="AA36" s="100" t="s">
        <v>24</v>
      </c>
      <c r="AB36" s="100" t="s">
        <v>24</v>
      </c>
      <c r="AC36" s="100" t="s">
        <v>24</v>
      </c>
      <c r="AD36" s="100" t="s">
        <v>24</v>
      </c>
      <c r="AE36" s="100" t="s">
        <v>24</v>
      </c>
      <c r="AF36" s="100" t="s">
        <v>24</v>
      </c>
      <c r="AG36" s="100" t="s">
        <v>24</v>
      </c>
      <c r="AH36" s="100" t="s">
        <v>24</v>
      </c>
      <c r="AI36" s="100" t="s">
        <v>24</v>
      </c>
      <c r="AJ36" s="100" t="s">
        <v>24</v>
      </c>
      <c r="AK36" s="100" t="s">
        <v>24</v>
      </c>
      <c r="AL36" s="100" t="s">
        <v>24</v>
      </c>
      <c r="AM36" s="100" t="s">
        <v>24</v>
      </c>
      <c r="AN36" s="100" t="s">
        <v>24</v>
      </c>
      <c r="AO36" s="100" t="s">
        <v>24</v>
      </c>
      <c r="AP36" s="100" t="s">
        <v>24</v>
      </c>
      <c r="AQ36" s="100" t="s">
        <v>24</v>
      </c>
      <c r="AR36" s="100" t="s">
        <v>24</v>
      </c>
      <c r="AS36" s="128"/>
      <c r="AT36" s="117">
        <v>1929</v>
      </c>
      <c r="AU36" s="100" t="s">
        <v>24</v>
      </c>
      <c r="AV36" s="100" t="s">
        <v>24</v>
      </c>
      <c r="AW36" s="100" t="s">
        <v>24</v>
      </c>
      <c r="AX36" s="100" t="s">
        <v>24</v>
      </c>
      <c r="AY36" s="100" t="s">
        <v>24</v>
      </c>
      <c r="AZ36" s="100" t="s">
        <v>24</v>
      </c>
      <c r="BA36" s="100" t="s">
        <v>24</v>
      </c>
      <c r="BB36" s="100" t="s">
        <v>24</v>
      </c>
      <c r="BC36" s="100" t="s">
        <v>24</v>
      </c>
      <c r="BD36" s="100" t="s">
        <v>24</v>
      </c>
      <c r="BE36" s="100" t="s">
        <v>24</v>
      </c>
      <c r="BF36" s="100" t="s">
        <v>24</v>
      </c>
      <c r="BG36" s="100" t="s">
        <v>24</v>
      </c>
      <c r="BH36" s="100" t="s">
        <v>24</v>
      </c>
      <c r="BI36" s="100" t="s">
        <v>24</v>
      </c>
      <c r="BJ36" s="100" t="s">
        <v>24</v>
      </c>
      <c r="BK36" s="100" t="s">
        <v>24</v>
      </c>
      <c r="BL36" s="100" t="s">
        <v>24</v>
      </c>
      <c r="BM36" s="100" t="s">
        <v>24</v>
      </c>
      <c r="BN36" s="100" t="s">
        <v>24</v>
      </c>
      <c r="BO36" s="128"/>
      <c r="BP36" s="117">
        <v>1929</v>
      </c>
    </row>
    <row r="37" spans="1:68">
      <c r="A37" s="128"/>
      <c r="B37" s="117">
        <v>1930</v>
      </c>
      <c r="C37" s="100" t="s">
        <v>24</v>
      </c>
      <c r="D37" s="100" t="s">
        <v>24</v>
      </c>
      <c r="E37" s="100" t="s">
        <v>24</v>
      </c>
      <c r="F37" s="100" t="s">
        <v>24</v>
      </c>
      <c r="G37" s="100" t="s">
        <v>24</v>
      </c>
      <c r="H37" s="100" t="s">
        <v>24</v>
      </c>
      <c r="I37" s="100" t="s">
        <v>24</v>
      </c>
      <c r="J37" s="100" t="s">
        <v>24</v>
      </c>
      <c r="K37" s="100" t="s">
        <v>24</v>
      </c>
      <c r="L37" s="100" t="s">
        <v>24</v>
      </c>
      <c r="M37" s="100" t="s">
        <v>24</v>
      </c>
      <c r="N37" s="100" t="s">
        <v>24</v>
      </c>
      <c r="O37" s="100" t="s">
        <v>24</v>
      </c>
      <c r="P37" s="100" t="s">
        <v>24</v>
      </c>
      <c r="Q37" s="100" t="s">
        <v>24</v>
      </c>
      <c r="R37" s="100" t="s">
        <v>24</v>
      </c>
      <c r="S37" s="100" t="s">
        <v>24</v>
      </c>
      <c r="T37" s="100" t="s">
        <v>24</v>
      </c>
      <c r="U37" s="100" t="s">
        <v>24</v>
      </c>
      <c r="V37" s="100" t="s">
        <v>24</v>
      </c>
      <c r="W37" s="128"/>
      <c r="X37" s="117">
        <v>1930</v>
      </c>
      <c r="Y37" s="100" t="s">
        <v>24</v>
      </c>
      <c r="Z37" s="100" t="s">
        <v>24</v>
      </c>
      <c r="AA37" s="100" t="s">
        <v>24</v>
      </c>
      <c r="AB37" s="100" t="s">
        <v>24</v>
      </c>
      <c r="AC37" s="100" t="s">
        <v>24</v>
      </c>
      <c r="AD37" s="100" t="s">
        <v>24</v>
      </c>
      <c r="AE37" s="100" t="s">
        <v>24</v>
      </c>
      <c r="AF37" s="100" t="s">
        <v>24</v>
      </c>
      <c r="AG37" s="100" t="s">
        <v>24</v>
      </c>
      <c r="AH37" s="100" t="s">
        <v>24</v>
      </c>
      <c r="AI37" s="100" t="s">
        <v>24</v>
      </c>
      <c r="AJ37" s="100" t="s">
        <v>24</v>
      </c>
      <c r="AK37" s="100" t="s">
        <v>24</v>
      </c>
      <c r="AL37" s="100" t="s">
        <v>24</v>
      </c>
      <c r="AM37" s="100" t="s">
        <v>24</v>
      </c>
      <c r="AN37" s="100" t="s">
        <v>24</v>
      </c>
      <c r="AO37" s="100" t="s">
        <v>24</v>
      </c>
      <c r="AP37" s="100" t="s">
        <v>24</v>
      </c>
      <c r="AQ37" s="100" t="s">
        <v>24</v>
      </c>
      <c r="AR37" s="100" t="s">
        <v>24</v>
      </c>
      <c r="AS37" s="128"/>
      <c r="AT37" s="117">
        <v>1930</v>
      </c>
      <c r="AU37" s="100" t="s">
        <v>24</v>
      </c>
      <c r="AV37" s="100" t="s">
        <v>24</v>
      </c>
      <c r="AW37" s="100" t="s">
        <v>24</v>
      </c>
      <c r="AX37" s="100" t="s">
        <v>24</v>
      </c>
      <c r="AY37" s="100" t="s">
        <v>24</v>
      </c>
      <c r="AZ37" s="100" t="s">
        <v>24</v>
      </c>
      <c r="BA37" s="100" t="s">
        <v>24</v>
      </c>
      <c r="BB37" s="100" t="s">
        <v>24</v>
      </c>
      <c r="BC37" s="100" t="s">
        <v>24</v>
      </c>
      <c r="BD37" s="100" t="s">
        <v>24</v>
      </c>
      <c r="BE37" s="100" t="s">
        <v>24</v>
      </c>
      <c r="BF37" s="100" t="s">
        <v>24</v>
      </c>
      <c r="BG37" s="100" t="s">
        <v>24</v>
      </c>
      <c r="BH37" s="100" t="s">
        <v>24</v>
      </c>
      <c r="BI37" s="100" t="s">
        <v>24</v>
      </c>
      <c r="BJ37" s="100" t="s">
        <v>24</v>
      </c>
      <c r="BK37" s="100" t="s">
        <v>24</v>
      </c>
      <c r="BL37" s="100" t="s">
        <v>24</v>
      </c>
      <c r="BM37" s="100" t="s">
        <v>24</v>
      </c>
      <c r="BN37" s="100" t="s">
        <v>24</v>
      </c>
      <c r="BO37" s="128"/>
      <c r="BP37" s="117">
        <v>1930</v>
      </c>
    </row>
    <row r="38" spans="1:68">
      <c r="A38" s="128"/>
      <c r="B38" s="118">
        <v>1931</v>
      </c>
      <c r="C38" s="100" t="s">
        <v>24</v>
      </c>
      <c r="D38" s="100" t="s">
        <v>24</v>
      </c>
      <c r="E38" s="100" t="s">
        <v>24</v>
      </c>
      <c r="F38" s="100" t="s">
        <v>24</v>
      </c>
      <c r="G38" s="100" t="s">
        <v>24</v>
      </c>
      <c r="H38" s="100" t="s">
        <v>24</v>
      </c>
      <c r="I38" s="100" t="s">
        <v>24</v>
      </c>
      <c r="J38" s="100" t="s">
        <v>24</v>
      </c>
      <c r="K38" s="100" t="s">
        <v>24</v>
      </c>
      <c r="L38" s="100" t="s">
        <v>24</v>
      </c>
      <c r="M38" s="100" t="s">
        <v>24</v>
      </c>
      <c r="N38" s="100" t="s">
        <v>24</v>
      </c>
      <c r="O38" s="100" t="s">
        <v>24</v>
      </c>
      <c r="P38" s="100" t="s">
        <v>24</v>
      </c>
      <c r="Q38" s="100" t="s">
        <v>24</v>
      </c>
      <c r="R38" s="100" t="s">
        <v>24</v>
      </c>
      <c r="S38" s="100" t="s">
        <v>24</v>
      </c>
      <c r="T38" s="100" t="s">
        <v>24</v>
      </c>
      <c r="U38" s="100" t="s">
        <v>24</v>
      </c>
      <c r="V38" s="100" t="s">
        <v>24</v>
      </c>
      <c r="W38" s="128"/>
      <c r="X38" s="118">
        <v>1931</v>
      </c>
      <c r="Y38" s="100" t="s">
        <v>24</v>
      </c>
      <c r="Z38" s="100" t="s">
        <v>24</v>
      </c>
      <c r="AA38" s="100" t="s">
        <v>24</v>
      </c>
      <c r="AB38" s="100" t="s">
        <v>24</v>
      </c>
      <c r="AC38" s="100" t="s">
        <v>24</v>
      </c>
      <c r="AD38" s="100" t="s">
        <v>24</v>
      </c>
      <c r="AE38" s="100" t="s">
        <v>24</v>
      </c>
      <c r="AF38" s="100" t="s">
        <v>24</v>
      </c>
      <c r="AG38" s="100" t="s">
        <v>24</v>
      </c>
      <c r="AH38" s="100" t="s">
        <v>24</v>
      </c>
      <c r="AI38" s="100" t="s">
        <v>24</v>
      </c>
      <c r="AJ38" s="100" t="s">
        <v>24</v>
      </c>
      <c r="AK38" s="100" t="s">
        <v>24</v>
      </c>
      <c r="AL38" s="100" t="s">
        <v>24</v>
      </c>
      <c r="AM38" s="100" t="s">
        <v>24</v>
      </c>
      <c r="AN38" s="100" t="s">
        <v>24</v>
      </c>
      <c r="AO38" s="100" t="s">
        <v>24</v>
      </c>
      <c r="AP38" s="100" t="s">
        <v>24</v>
      </c>
      <c r="AQ38" s="100" t="s">
        <v>24</v>
      </c>
      <c r="AR38" s="100" t="s">
        <v>24</v>
      </c>
      <c r="AS38" s="128"/>
      <c r="AT38" s="118">
        <v>1931</v>
      </c>
      <c r="AU38" s="100" t="s">
        <v>24</v>
      </c>
      <c r="AV38" s="100" t="s">
        <v>24</v>
      </c>
      <c r="AW38" s="100" t="s">
        <v>24</v>
      </c>
      <c r="AX38" s="100" t="s">
        <v>24</v>
      </c>
      <c r="AY38" s="100" t="s">
        <v>24</v>
      </c>
      <c r="AZ38" s="100" t="s">
        <v>24</v>
      </c>
      <c r="BA38" s="100" t="s">
        <v>24</v>
      </c>
      <c r="BB38" s="100" t="s">
        <v>24</v>
      </c>
      <c r="BC38" s="100" t="s">
        <v>24</v>
      </c>
      <c r="BD38" s="100" t="s">
        <v>24</v>
      </c>
      <c r="BE38" s="100" t="s">
        <v>24</v>
      </c>
      <c r="BF38" s="100" t="s">
        <v>24</v>
      </c>
      <c r="BG38" s="100" t="s">
        <v>24</v>
      </c>
      <c r="BH38" s="100" t="s">
        <v>24</v>
      </c>
      <c r="BI38" s="100" t="s">
        <v>24</v>
      </c>
      <c r="BJ38" s="100" t="s">
        <v>24</v>
      </c>
      <c r="BK38" s="100" t="s">
        <v>24</v>
      </c>
      <c r="BL38" s="100" t="s">
        <v>24</v>
      </c>
      <c r="BM38" s="100" t="s">
        <v>24</v>
      </c>
      <c r="BN38" s="100" t="s">
        <v>24</v>
      </c>
      <c r="BO38" s="128"/>
      <c r="BP38" s="118">
        <v>1931</v>
      </c>
    </row>
    <row r="39" spans="1:68">
      <c r="A39" s="128"/>
      <c r="B39" s="118">
        <v>1932</v>
      </c>
      <c r="C39" s="100" t="s">
        <v>24</v>
      </c>
      <c r="D39" s="100" t="s">
        <v>24</v>
      </c>
      <c r="E39" s="100" t="s">
        <v>24</v>
      </c>
      <c r="F39" s="100" t="s">
        <v>24</v>
      </c>
      <c r="G39" s="100" t="s">
        <v>24</v>
      </c>
      <c r="H39" s="100" t="s">
        <v>24</v>
      </c>
      <c r="I39" s="100" t="s">
        <v>24</v>
      </c>
      <c r="J39" s="100" t="s">
        <v>24</v>
      </c>
      <c r="K39" s="100" t="s">
        <v>24</v>
      </c>
      <c r="L39" s="100" t="s">
        <v>24</v>
      </c>
      <c r="M39" s="100" t="s">
        <v>24</v>
      </c>
      <c r="N39" s="100" t="s">
        <v>24</v>
      </c>
      <c r="O39" s="100" t="s">
        <v>24</v>
      </c>
      <c r="P39" s="100" t="s">
        <v>24</v>
      </c>
      <c r="Q39" s="100" t="s">
        <v>24</v>
      </c>
      <c r="R39" s="100" t="s">
        <v>24</v>
      </c>
      <c r="S39" s="100" t="s">
        <v>24</v>
      </c>
      <c r="T39" s="100" t="s">
        <v>24</v>
      </c>
      <c r="U39" s="100" t="s">
        <v>24</v>
      </c>
      <c r="V39" s="100" t="s">
        <v>24</v>
      </c>
      <c r="W39" s="128"/>
      <c r="X39" s="118">
        <v>1932</v>
      </c>
      <c r="Y39" s="100" t="s">
        <v>24</v>
      </c>
      <c r="Z39" s="100" t="s">
        <v>24</v>
      </c>
      <c r="AA39" s="100" t="s">
        <v>24</v>
      </c>
      <c r="AB39" s="100" t="s">
        <v>24</v>
      </c>
      <c r="AC39" s="100" t="s">
        <v>24</v>
      </c>
      <c r="AD39" s="100" t="s">
        <v>24</v>
      </c>
      <c r="AE39" s="100" t="s">
        <v>24</v>
      </c>
      <c r="AF39" s="100" t="s">
        <v>24</v>
      </c>
      <c r="AG39" s="100" t="s">
        <v>24</v>
      </c>
      <c r="AH39" s="100" t="s">
        <v>24</v>
      </c>
      <c r="AI39" s="100" t="s">
        <v>24</v>
      </c>
      <c r="AJ39" s="100" t="s">
        <v>24</v>
      </c>
      <c r="AK39" s="100" t="s">
        <v>24</v>
      </c>
      <c r="AL39" s="100" t="s">
        <v>24</v>
      </c>
      <c r="AM39" s="100" t="s">
        <v>24</v>
      </c>
      <c r="AN39" s="100" t="s">
        <v>24</v>
      </c>
      <c r="AO39" s="100" t="s">
        <v>24</v>
      </c>
      <c r="AP39" s="100" t="s">
        <v>24</v>
      </c>
      <c r="AQ39" s="100" t="s">
        <v>24</v>
      </c>
      <c r="AR39" s="100" t="s">
        <v>24</v>
      </c>
      <c r="AS39" s="128"/>
      <c r="AT39" s="118">
        <v>1932</v>
      </c>
      <c r="AU39" s="100" t="s">
        <v>24</v>
      </c>
      <c r="AV39" s="100" t="s">
        <v>24</v>
      </c>
      <c r="AW39" s="100" t="s">
        <v>24</v>
      </c>
      <c r="AX39" s="100" t="s">
        <v>24</v>
      </c>
      <c r="AY39" s="100" t="s">
        <v>24</v>
      </c>
      <c r="AZ39" s="100" t="s">
        <v>24</v>
      </c>
      <c r="BA39" s="100" t="s">
        <v>24</v>
      </c>
      <c r="BB39" s="100" t="s">
        <v>24</v>
      </c>
      <c r="BC39" s="100" t="s">
        <v>24</v>
      </c>
      <c r="BD39" s="100" t="s">
        <v>24</v>
      </c>
      <c r="BE39" s="100" t="s">
        <v>24</v>
      </c>
      <c r="BF39" s="100" t="s">
        <v>24</v>
      </c>
      <c r="BG39" s="100" t="s">
        <v>24</v>
      </c>
      <c r="BH39" s="100" t="s">
        <v>24</v>
      </c>
      <c r="BI39" s="100" t="s">
        <v>24</v>
      </c>
      <c r="BJ39" s="100" t="s">
        <v>24</v>
      </c>
      <c r="BK39" s="100" t="s">
        <v>24</v>
      </c>
      <c r="BL39" s="100" t="s">
        <v>24</v>
      </c>
      <c r="BM39" s="100" t="s">
        <v>24</v>
      </c>
      <c r="BN39" s="100" t="s">
        <v>24</v>
      </c>
      <c r="BO39" s="128"/>
      <c r="BP39" s="118">
        <v>1932</v>
      </c>
    </row>
    <row r="40" spans="1:68">
      <c r="A40" s="128"/>
      <c r="B40" s="118">
        <v>1933</v>
      </c>
      <c r="C40" s="100" t="s">
        <v>24</v>
      </c>
      <c r="D40" s="100" t="s">
        <v>24</v>
      </c>
      <c r="E40" s="100" t="s">
        <v>24</v>
      </c>
      <c r="F40" s="100" t="s">
        <v>24</v>
      </c>
      <c r="G40" s="100" t="s">
        <v>24</v>
      </c>
      <c r="H40" s="100" t="s">
        <v>24</v>
      </c>
      <c r="I40" s="100" t="s">
        <v>24</v>
      </c>
      <c r="J40" s="100" t="s">
        <v>24</v>
      </c>
      <c r="K40" s="100" t="s">
        <v>24</v>
      </c>
      <c r="L40" s="100" t="s">
        <v>24</v>
      </c>
      <c r="M40" s="100" t="s">
        <v>24</v>
      </c>
      <c r="N40" s="100" t="s">
        <v>24</v>
      </c>
      <c r="O40" s="100" t="s">
        <v>24</v>
      </c>
      <c r="P40" s="100" t="s">
        <v>24</v>
      </c>
      <c r="Q40" s="100" t="s">
        <v>24</v>
      </c>
      <c r="R40" s="100" t="s">
        <v>24</v>
      </c>
      <c r="S40" s="100" t="s">
        <v>24</v>
      </c>
      <c r="T40" s="100" t="s">
        <v>24</v>
      </c>
      <c r="U40" s="100" t="s">
        <v>24</v>
      </c>
      <c r="V40" s="100" t="s">
        <v>24</v>
      </c>
      <c r="W40" s="128"/>
      <c r="X40" s="118">
        <v>1933</v>
      </c>
      <c r="Y40" s="100" t="s">
        <v>24</v>
      </c>
      <c r="Z40" s="100" t="s">
        <v>24</v>
      </c>
      <c r="AA40" s="100" t="s">
        <v>24</v>
      </c>
      <c r="AB40" s="100" t="s">
        <v>24</v>
      </c>
      <c r="AC40" s="100" t="s">
        <v>24</v>
      </c>
      <c r="AD40" s="100" t="s">
        <v>24</v>
      </c>
      <c r="AE40" s="100" t="s">
        <v>24</v>
      </c>
      <c r="AF40" s="100" t="s">
        <v>24</v>
      </c>
      <c r="AG40" s="100" t="s">
        <v>24</v>
      </c>
      <c r="AH40" s="100" t="s">
        <v>24</v>
      </c>
      <c r="AI40" s="100" t="s">
        <v>24</v>
      </c>
      <c r="AJ40" s="100" t="s">
        <v>24</v>
      </c>
      <c r="AK40" s="100" t="s">
        <v>24</v>
      </c>
      <c r="AL40" s="100" t="s">
        <v>24</v>
      </c>
      <c r="AM40" s="100" t="s">
        <v>24</v>
      </c>
      <c r="AN40" s="100" t="s">
        <v>24</v>
      </c>
      <c r="AO40" s="100" t="s">
        <v>24</v>
      </c>
      <c r="AP40" s="100" t="s">
        <v>24</v>
      </c>
      <c r="AQ40" s="100" t="s">
        <v>24</v>
      </c>
      <c r="AR40" s="100" t="s">
        <v>24</v>
      </c>
      <c r="AS40" s="128"/>
      <c r="AT40" s="118">
        <v>1933</v>
      </c>
      <c r="AU40" s="100" t="s">
        <v>24</v>
      </c>
      <c r="AV40" s="100" t="s">
        <v>24</v>
      </c>
      <c r="AW40" s="100" t="s">
        <v>24</v>
      </c>
      <c r="AX40" s="100" t="s">
        <v>24</v>
      </c>
      <c r="AY40" s="100" t="s">
        <v>24</v>
      </c>
      <c r="AZ40" s="100" t="s">
        <v>24</v>
      </c>
      <c r="BA40" s="100" t="s">
        <v>24</v>
      </c>
      <c r="BB40" s="100" t="s">
        <v>24</v>
      </c>
      <c r="BC40" s="100" t="s">
        <v>24</v>
      </c>
      <c r="BD40" s="100" t="s">
        <v>24</v>
      </c>
      <c r="BE40" s="100" t="s">
        <v>24</v>
      </c>
      <c r="BF40" s="100" t="s">
        <v>24</v>
      </c>
      <c r="BG40" s="100" t="s">
        <v>24</v>
      </c>
      <c r="BH40" s="100" t="s">
        <v>24</v>
      </c>
      <c r="BI40" s="100" t="s">
        <v>24</v>
      </c>
      <c r="BJ40" s="100" t="s">
        <v>24</v>
      </c>
      <c r="BK40" s="100" t="s">
        <v>24</v>
      </c>
      <c r="BL40" s="100" t="s">
        <v>24</v>
      </c>
      <c r="BM40" s="100" t="s">
        <v>24</v>
      </c>
      <c r="BN40" s="100" t="s">
        <v>24</v>
      </c>
      <c r="BO40" s="128"/>
      <c r="BP40" s="118">
        <v>1933</v>
      </c>
    </row>
    <row r="41" spans="1:68">
      <c r="A41" s="128"/>
      <c r="B41" s="118">
        <v>1934</v>
      </c>
      <c r="C41" s="100" t="s">
        <v>24</v>
      </c>
      <c r="D41" s="100" t="s">
        <v>24</v>
      </c>
      <c r="E41" s="100" t="s">
        <v>24</v>
      </c>
      <c r="F41" s="100" t="s">
        <v>24</v>
      </c>
      <c r="G41" s="100" t="s">
        <v>24</v>
      </c>
      <c r="H41" s="100" t="s">
        <v>24</v>
      </c>
      <c r="I41" s="100" t="s">
        <v>24</v>
      </c>
      <c r="J41" s="100" t="s">
        <v>24</v>
      </c>
      <c r="K41" s="100" t="s">
        <v>24</v>
      </c>
      <c r="L41" s="100" t="s">
        <v>24</v>
      </c>
      <c r="M41" s="100" t="s">
        <v>24</v>
      </c>
      <c r="N41" s="100" t="s">
        <v>24</v>
      </c>
      <c r="O41" s="100" t="s">
        <v>24</v>
      </c>
      <c r="P41" s="100" t="s">
        <v>24</v>
      </c>
      <c r="Q41" s="100" t="s">
        <v>24</v>
      </c>
      <c r="R41" s="100" t="s">
        <v>24</v>
      </c>
      <c r="S41" s="100" t="s">
        <v>24</v>
      </c>
      <c r="T41" s="100" t="s">
        <v>24</v>
      </c>
      <c r="U41" s="100" t="s">
        <v>24</v>
      </c>
      <c r="V41" s="100" t="s">
        <v>24</v>
      </c>
      <c r="W41" s="128"/>
      <c r="X41" s="118">
        <v>1934</v>
      </c>
      <c r="Y41" s="100" t="s">
        <v>24</v>
      </c>
      <c r="Z41" s="100" t="s">
        <v>24</v>
      </c>
      <c r="AA41" s="100" t="s">
        <v>24</v>
      </c>
      <c r="AB41" s="100" t="s">
        <v>24</v>
      </c>
      <c r="AC41" s="100" t="s">
        <v>24</v>
      </c>
      <c r="AD41" s="100" t="s">
        <v>24</v>
      </c>
      <c r="AE41" s="100" t="s">
        <v>24</v>
      </c>
      <c r="AF41" s="100" t="s">
        <v>24</v>
      </c>
      <c r="AG41" s="100" t="s">
        <v>24</v>
      </c>
      <c r="AH41" s="100" t="s">
        <v>24</v>
      </c>
      <c r="AI41" s="100" t="s">
        <v>24</v>
      </c>
      <c r="AJ41" s="100" t="s">
        <v>24</v>
      </c>
      <c r="AK41" s="100" t="s">
        <v>24</v>
      </c>
      <c r="AL41" s="100" t="s">
        <v>24</v>
      </c>
      <c r="AM41" s="100" t="s">
        <v>24</v>
      </c>
      <c r="AN41" s="100" t="s">
        <v>24</v>
      </c>
      <c r="AO41" s="100" t="s">
        <v>24</v>
      </c>
      <c r="AP41" s="100" t="s">
        <v>24</v>
      </c>
      <c r="AQ41" s="100" t="s">
        <v>24</v>
      </c>
      <c r="AR41" s="100" t="s">
        <v>24</v>
      </c>
      <c r="AS41" s="128"/>
      <c r="AT41" s="118">
        <v>1934</v>
      </c>
      <c r="AU41" s="100" t="s">
        <v>24</v>
      </c>
      <c r="AV41" s="100" t="s">
        <v>24</v>
      </c>
      <c r="AW41" s="100" t="s">
        <v>24</v>
      </c>
      <c r="AX41" s="100" t="s">
        <v>24</v>
      </c>
      <c r="AY41" s="100" t="s">
        <v>24</v>
      </c>
      <c r="AZ41" s="100" t="s">
        <v>24</v>
      </c>
      <c r="BA41" s="100" t="s">
        <v>24</v>
      </c>
      <c r="BB41" s="100" t="s">
        <v>24</v>
      </c>
      <c r="BC41" s="100" t="s">
        <v>24</v>
      </c>
      <c r="BD41" s="100" t="s">
        <v>24</v>
      </c>
      <c r="BE41" s="100" t="s">
        <v>24</v>
      </c>
      <c r="BF41" s="100" t="s">
        <v>24</v>
      </c>
      <c r="BG41" s="100" t="s">
        <v>24</v>
      </c>
      <c r="BH41" s="100" t="s">
        <v>24</v>
      </c>
      <c r="BI41" s="100" t="s">
        <v>24</v>
      </c>
      <c r="BJ41" s="100" t="s">
        <v>24</v>
      </c>
      <c r="BK41" s="100" t="s">
        <v>24</v>
      </c>
      <c r="BL41" s="100" t="s">
        <v>24</v>
      </c>
      <c r="BM41" s="100" t="s">
        <v>24</v>
      </c>
      <c r="BN41" s="100" t="s">
        <v>24</v>
      </c>
      <c r="BO41" s="128"/>
      <c r="BP41" s="118">
        <v>1934</v>
      </c>
    </row>
    <row r="42" spans="1:68">
      <c r="A42" s="128"/>
      <c r="B42" s="118">
        <v>1935</v>
      </c>
      <c r="C42" s="100" t="s">
        <v>24</v>
      </c>
      <c r="D42" s="100" t="s">
        <v>24</v>
      </c>
      <c r="E42" s="100" t="s">
        <v>24</v>
      </c>
      <c r="F42" s="100" t="s">
        <v>24</v>
      </c>
      <c r="G42" s="100" t="s">
        <v>24</v>
      </c>
      <c r="H42" s="100" t="s">
        <v>24</v>
      </c>
      <c r="I42" s="100" t="s">
        <v>24</v>
      </c>
      <c r="J42" s="100" t="s">
        <v>24</v>
      </c>
      <c r="K42" s="100" t="s">
        <v>24</v>
      </c>
      <c r="L42" s="100" t="s">
        <v>24</v>
      </c>
      <c r="M42" s="100" t="s">
        <v>24</v>
      </c>
      <c r="N42" s="100" t="s">
        <v>24</v>
      </c>
      <c r="O42" s="100" t="s">
        <v>24</v>
      </c>
      <c r="P42" s="100" t="s">
        <v>24</v>
      </c>
      <c r="Q42" s="100" t="s">
        <v>24</v>
      </c>
      <c r="R42" s="100" t="s">
        <v>24</v>
      </c>
      <c r="S42" s="100" t="s">
        <v>24</v>
      </c>
      <c r="T42" s="100" t="s">
        <v>24</v>
      </c>
      <c r="U42" s="100" t="s">
        <v>24</v>
      </c>
      <c r="V42" s="100" t="s">
        <v>24</v>
      </c>
      <c r="W42" s="128"/>
      <c r="X42" s="118">
        <v>1935</v>
      </c>
      <c r="Y42" s="100" t="s">
        <v>24</v>
      </c>
      <c r="Z42" s="100" t="s">
        <v>24</v>
      </c>
      <c r="AA42" s="100" t="s">
        <v>24</v>
      </c>
      <c r="AB42" s="100" t="s">
        <v>24</v>
      </c>
      <c r="AC42" s="100" t="s">
        <v>24</v>
      </c>
      <c r="AD42" s="100" t="s">
        <v>24</v>
      </c>
      <c r="AE42" s="100" t="s">
        <v>24</v>
      </c>
      <c r="AF42" s="100" t="s">
        <v>24</v>
      </c>
      <c r="AG42" s="100" t="s">
        <v>24</v>
      </c>
      <c r="AH42" s="100" t="s">
        <v>24</v>
      </c>
      <c r="AI42" s="100" t="s">
        <v>24</v>
      </c>
      <c r="AJ42" s="100" t="s">
        <v>24</v>
      </c>
      <c r="AK42" s="100" t="s">
        <v>24</v>
      </c>
      <c r="AL42" s="100" t="s">
        <v>24</v>
      </c>
      <c r="AM42" s="100" t="s">
        <v>24</v>
      </c>
      <c r="AN42" s="100" t="s">
        <v>24</v>
      </c>
      <c r="AO42" s="100" t="s">
        <v>24</v>
      </c>
      <c r="AP42" s="100" t="s">
        <v>24</v>
      </c>
      <c r="AQ42" s="100" t="s">
        <v>24</v>
      </c>
      <c r="AR42" s="100" t="s">
        <v>24</v>
      </c>
      <c r="AS42" s="128"/>
      <c r="AT42" s="118">
        <v>1935</v>
      </c>
      <c r="AU42" s="100" t="s">
        <v>24</v>
      </c>
      <c r="AV42" s="100" t="s">
        <v>24</v>
      </c>
      <c r="AW42" s="100" t="s">
        <v>24</v>
      </c>
      <c r="AX42" s="100" t="s">
        <v>24</v>
      </c>
      <c r="AY42" s="100" t="s">
        <v>24</v>
      </c>
      <c r="AZ42" s="100" t="s">
        <v>24</v>
      </c>
      <c r="BA42" s="100" t="s">
        <v>24</v>
      </c>
      <c r="BB42" s="100" t="s">
        <v>24</v>
      </c>
      <c r="BC42" s="100" t="s">
        <v>24</v>
      </c>
      <c r="BD42" s="100" t="s">
        <v>24</v>
      </c>
      <c r="BE42" s="100" t="s">
        <v>24</v>
      </c>
      <c r="BF42" s="100" t="s">
        <v>24</v>
      </c>
      <c r="BG42" s="100" t="s">
        <v>24</v>
      </c>
      <c r="BH42" s="100" t="s">
        <v>24</v>
      </c>
      <c r="BI42" s="100" t="s">
        <v>24</v>
      </c>
      <c r="BJ42" s="100" t="s">
        <v>24</v>
      </c>
      <c r="BK42" s="100" t="s">
        <v>24</v>
      </c>
      <c r="BL42" s="100" t="s">
        <v>24</v>
      </c>
      <c r="BM42" s="100" t="s">
        <v>24</v>
      </c>
      <c r="BN42" s="100" t="s">
        <v>24</v>
      </c>
      <c r="BO42" s="128"/>
      <c r="BP42" s="118">
        <v>1935</v>
      </c>
    </row>
    <row r="43" spans="1:68">
      <c r="A43" s="128"/>
      <c r="B43" s="118">
        <v>1936</v>
      </c>
      <c r="C43" s="100" t="s">
        <v>24</v>
      </c>
      <c r="D43" s="100" t="s">
        <v>24</v>
      </c>
      <c r="E43" s="100" t="s">
        <v>24</v>
      </c>
      <c r="F43" s="100" t="s">
        <v>24</v>
      </c>
      <c r="G43" s="100" t="s">
        <v>24</v>
      </c>
      <c r="H43" s="100" t="s">
        <v>24</v>
      </c>
      <c r="I43" s="100" t="s">
        <v>24</v>
      </c>
      <c r="J43" s="100" t="s">
        <v>24</v>
      </c>
      <c r="K43" s="100" t="s">
        <v>24</v>
      </c>
      <c r="L43" s="100" t="s">
        <v>24</v>
      </c>
      <c r="M43" s="100" t="s">
        <v>24</v>
      </c>
      <c r="N43" s="100" t="s">
        <v>24</v>
      </c>
      <c r="O43" s="100" t="s">
        <v>24</v>
      </c>
      <c r="P43" s="100" t="s">
        <v>24</v>
      </c>
      <c r="Q43" s="100" t="s">
        <v>24</v>
      </c>
      <c r="R43" s="100" t="s">
        <v>24</v>
      </c>
      <c r="S43" s="100" t="s">
        <v>24</v>
      </c>
      <c r="T43" s="100" t="s">
        <v>24</v>
      </c>
      <c r="U43" s="100" t="s">
        <v>24</v>
      </c>
      <c r="V43" s="100" t="s">
        <v>24</v>
      </c>
      <c r="W43" s="128"/>
      <c r="X43" s="118">
        <v>1936</v>
      </c>
      <c r="Y43" s="100" t="s">
        <v>24</v>
      </c>
      <c r="Z43" s="100" t="s">
        <v>24</v>
      </c>
      <c r="AA43" s="100" t="s">
        <v>24</v>
      </c>
      <c r="AB43" s="100" t="s">
        <v>24</v>
      </c>
      <c r="AC43" s="100" t="s">
        <v>24</v>
      </c>
      <c r="AD43" s="100" t="s">
        <v>24</v>
      </c>
      <c r="AE43" s="100" t="s">
        <v>24</v>
      </c>
      <c r="AF43" s="100" t="s">
        <v>24</v>
      </c>
      <c r="AG43" s="100" t="s">
        <v>24</v>
      </c>
      <c r="AH43" s="100" t="s">
        <v>24</v>
      </c>
      <c r="AI43" s="100" t="s">
        <v>24</v>
      </c>
      <c r="AJ43" s="100" t="s">
        <v>24</v>
      </c>
      <c r="AK43" s="100" t="s">
        <v>24</v>
      </c>
      <c r="AL43" s="100" t="s">
        <v>24</v>
      </c>
      <c r="AM43" s="100" t="s">
        <v>24</v>
      </c>
      <c r="AN43" s="100" t="s">
        <v>24</v>
      </c>
      <c r="AO43" s="100" t="s">
        <v>24</v>
      </c>
      <c r="AP43" s="100" t="s">
        <v>24</v>
      </c>
      <c r="AQ43" s="100" t="s">
        <v>24</v>
      </c>
      <c r="AR43" s="100" t="s">
        <v>24</v>
      </c>
      <c r="AS43" s="128"/>
      <c r="AT43" s="118">
        <v>1936</v>
      </c>
      <c r="AU43" s="100" t="s">
        <v>24</v>
      </c>
      <c r="AV43" s="100" t="s">
        <v>24</v>
      </c>
      <c r="AW43" s="100" t="s">
        <v>24</v>
      </c>
      <c r="AX43" s="100" t="s">
        <v>24</v>
      </c>
      <c r="AY43" s="100" t="s">
        <v>24</v>
      </c>
      <c r="AZ43" s="100" t="s">
        <v>24</v>
      </c>
      <c r="BA43" s="100" t="s">
        <v>24</v>
      </c>
      <c r="BB43" s="100" t="s">
        <v>24</v>
      </c>
      <c r="BC43" s="100" t="s">
        <v>24</v>
      </c>
      <c r="BD43" s="100" t="s">
        <v>24</v>
      </c>
      <c r="BE43" s="100" t="s">
        <v>24</v>
      </c>
      <c r="BF43" s="100" t="s">
        <v>24</v>
      </c>
      <c r="BG43" s="100" t="s">
        <v>24</v>
      </c>
      <c r="BH43" s="100" t="s">
        <v>24</v>
      </c>
      <c r="BI43" s="100" t="s">
        <v>24</v>
      </c>
      <c r="BJ43" s="100" t="s">
        <v>24</v>
      </c>
      <c r="BK43" s="100" t="s">
        <v>24</v>
      </c>
      <c r="BL43" s="100" t="s">
        <v>24</v>
      </c>
      <c r="BM43" s="100" t="s">
        <v>24</v>
      </c>
      <c r="BN43" s="100" t="s">
        <v>24</v>
      </c>
      <c r="BO43" s="128"/>
      <c r="BP43" s="118">
        <v>1936</v>
      </c>
    </row>
    <row r="44" spans="1:68">
      <c r="A44" s="128"/>
      <c r="B44" s="118">
        <v>1937</v>
      </c>
      <c r="C44" s="100" t="s">
        <v>24</v>
      </c>
      <c r="D44" s="100" t="s">
        <v>24</v>
      </c>
      <c r="E44" s="100" t="s">
        <v>24</v>
      </c>
      <c r="F44" s="100" t="s">
        <v>24</v>
      </c>
      <c r="G44" s="100" t="s">
        <v>24</v>
      </c>
      <c r="H44" s="100" t="s">
        <v>24</v>
      </c>
      <c r="I44" s="100" t="s">
        <v>24</v>
      </c>
      <c r="J44" s="100" t="s">
        <v>24</v>
      </c>
      <c r="K44" s="100" t="s">
        <v>24</v>
      </c>
      <c r="L44" s="100" t="s">
        <v>24</v>
      </c>
      <c r="M44" s="100" t="s">
        <v>24</v>
      </c>
      <c r="N44" s="100" t="s">
        <v>24</v>
      </c>
      <c r="O44" s="100" t="s">
        <v>24</v>
      </c>
      <c r="P44" s="100" t="s">
        <v>24</v>
      </c>
      <c r="Q44" s="100" t="s">
        <v>24</v>
      </c>
      <c r="R44" s="100" t="s">
        <v>24</v>
      </c>
      <c r="S44" s="100" t="s">
        <v>24</v>
      </c>
      <c r="T44" s="100" t="s">
        <v>24</v>
      </c>
      <c r="U44" s="100" t="s">
        <v>24</v>
      </c>
      <c r="V44" s="100" t="s">
        <v>24</v>
      </c>
      <c r="W44" s="128"/>
      <c r="X44" s="118">
        <v>1937</v>
      </c>
      <c r="Y44" s="100" t="s">
        <v>24</v>
      </c>
      <c r="Z44" s="100" t="s">
        <v>24</v>
      </c>
      <c r="AA44" s="100" t="s">
        <v>24</v>
      </c>
      <c r="AB44" s="100" t="s">
        <v>24</v>
      </c>
      <c r="AC44" s="100" t="s">
        <v>24</v>
      </c>
      <c r="AD44" s="100" t="s">
        <v>24</v>
      </c>
      <c r="AE44" s="100" t="s">
        <v>24</v>
      </c>
      <c r="AF44" s="100" t="s">
        <v>24</v>
      </c>
      <c r="AG44" s="100" t="s">
        <v>24</v>
      </c>
      <c r="AH44" s="100" t="s">
        <v>24</v>
      </c>
      <c r="AI44" s="100" t="s">
        <v>24</v>
      </c>
      <c r="AJ44" s="100" t="s">
        <v>24</v>
      </c>
      <c r="AK44" s="100" t="s">
        <v>24</v>
      </c>
      <c r="AL44" s="100" t="s">
        <v>24</v>
      </c>
      <c r="AM44" s="100" t="s">
        <v>24</v>
      </c>
      <c r="AN44" s="100" t="s">
        <v>24</v>
      </c>
      <c r="AO44" s="100" t="s">
        <v>24</v>
      </c>
      <c r="AP44" s="100" t="s">
        <v>24</v>
      </c>
      <c r="AQ44" s="100" t="s">
        <v>24</v>
      </c>
      <c r="AR44" s="100" t="s">
        <v>24</v>
      </c>
      <c r="AS44" s="128"/>
      <c r="AT44" s="118">
        <v>1937</v>
      </c>
      <c r="AU44" s="100" t="s">
        <v>24</v>
      </c>
      <c r="AV44" s="100" t="s">
        <v>24</v>
      </c>
      <c r="AW44" s="100" t="s">
        <v>24</v>
      </c>
      <c r="AX44" s="100" t="s">
        <v>24</v>
      </c>
      <c r="AY44" s="100" t="s">
        <v>24</v>
      </c>
      <c r="AZ44" s="100" t="s">
        <v>24</v>
      </c>
      <c r="BA44" s="100" t="s">
        <v>24</v>
      </c>
      <c r="BB44" s="100" t="s">
        <v>24</v>
      </c>
      <c r="BC44" s="100" t="s">
        <v>24</v>
      </c>
      <c r="BD44" s="100" t="s">
        <v>24</v>
      </c>
      <c r="BE44" s="100" t="s">
        <v>24</v>
      </c>
      <c r="BF44" s="100" t="s">
        <v>24</v>
      </c>
      <c r="BG44" s="100" t="s">
        <v>24</v>
      </c>
      <c r="BH44" s="100" t="s">
        <v>24</v>
      </c>
      <c r="BI44" s="100" t="s">
        <v>24</v>
      </c>
      <c r="BJ44" s="100" t="s">
        <v>24</v>
      </c>
      <c r="BK44" s="100" t="s">
        <v>24</v>
      </c>
      <c r="BL44" s="100" t="s">
        <v>24</v>
      </c>
      <c r="BM44" s="100" t="s">
        <v>24</v>
      </c>
      <c r="BN44" s="100" t="s">
        <v>24</v>
      </c>
      <c r="BO44" s="128"/>
      <c r="BP44" s="118">
        <v>1937</v>
      </c>
    </row>
    <row r="45" spans="1:68">
      <c r="A45" s="128"/>
      <c r="B45" s="118">
        <v>1938</v>
      </c>
      <c r="C45" s="100" t="s">
        <v>24</v>
      </c>
      <c r="D45" s="100" t="s">
        <v>24</v>
      </c>
      <c r="E45" s="100" t="s">
        <v>24</v>
      </c>
      <c r="F45" s="100" t="s">
        <v>24</v>
      </c>
      <c r="G45" s="100" t="s">
        <v>24</v>
      </c>
      <c r="H45" s="100" t="s">
        <v>24</v>
      </c>
      <c r="I45" s="100" t="s">
        <v>24</v>
      </c>
      <c r="J45" s="100" t="s">
        <v>24</v>
      </c>
      <c r="K45" s="100" t="s">
        <v>24</v>
      </c>
      <c r="L45" s="100" t="s">
        <v>24</v>
      </c>
      <c r="M45" s="100" t="s">
        <v>24</v>
      </c>
      <c r="N45" s="100" t="s">
        <v>24</v>
      </c>
      <c r="O45" s="100" t="s">
        <v>24</v>
      </c>
      <c r="P45" s="100" t="s">
        <v>24</v>
      </c>
      <c r="Q45" s="100" t="s">
        <v>24</v>
      </c>
      <c r="R45" s="100" t="s">
        <v>24</v>
      </c>
      <c r="S45" s="100" t="s">
        <v>24</v>
      </c>
      <c r="T45" s="100" t="s">
        <v>24</v>
      </c>
      <c r="U45" s="100" t="s">
        <v>24</v>
      </c>
      <c r="V45" s="100" t="s">
        <v>24</v>
      </c>
      <c r="W45" s="128"/>
      <c r="X45" s="118">
        <v>1938</v>
      </c>
      <c r="Y45" s="100" t="s">
        <v>24</v>
      </c>
      <c r="Z45" s="100" t="s">
        <v>24</v>
      </c>
      <c r="AA45" s="100" t="s">
        <v>24</v>
      </c>
      <c r="AB45" s="100" t="s">
        <v>24</v>
      </c>
      <c r="AC45" s="100" t="s">
        <v>24</v>
      </c>
      <c r="AD45" s="100" t="s">
        <v>24</v>
      </c>
      <c r="AE45" s="100" t="s">
        <v>24</v>
      </c>
      <c r="AF45" s="100" t="s">
        <v>24</v>
      </c>
      <c r="AG45" s="100" t="s">
        <v>24</v>
      </c>
      <c r="AH45" s="100" t="s">
        <v>24</v>
      </c>
      <c r="AI45" s="100" t="s">
        <v>24</v>
      </c>
      <c r="AJ45" s="100" t="s">
        <v>24</v>
      </c>
      <c r="AK45" s="100" t="s">
        <v>24</v>
      </c>
      <c r="AL45" s="100" t="s">
        <v>24</v>
      </c>
      <c r="AM45" s="100" t="s">
        <v>24</v>
      </c>
      <c r="AN45" s="100" t="s">
        <v>24</v>
      </c>
      <c r="AO45" s="100" t="s">
        <v>24</v>
      </c>
      <c r="AP45" s="100" t="s">
        <v>24</v>
      </c>
      <c r="AQ45" s="100" t="s">
        <v>24</v>
      </c>
      <c r="AR45" s="100" t="s">
        <v>24</v>
      </c>
      <c r="AS45" s="128"/>
      <c r="AT45" s="118">
        <v>1938</v>
      </c>
      <c r="AU45" s="100" t="s">
        <v>24</v>
      </c>
      <c r="AV45" s="100" t="s">
        <v>24</v>
      </c>
      <c r="AW45" s="100" t="s">
        <v>24</v>
      </c>
      <c r="AX45" s="100" t="s">
        <v>24</v>
      </c>
      <c r="AY45" s="100" t="s">
        <v>24</v>
      </c>
      <c r="AZ45" s="100" t="s">
        <v>24</v>
      </c>
      <c r="BA45" s="100" t="s">
        <v>24</v>
      </c>
      <c r="BB45" s="100" t="s">
        <v>24</v>
      </c>
      <c r="BC45" s="100" t="s">
        <v>24</v>
      </c>
      <c r="BD45" s="100" t="s">
        <v>24</v>
      </c>
      <c r="BE45" s="100" t="s">
        <v>24</v>
      </c>
      <c r="BF45" s="100" t="s">
        <v>24</v>
      </c>
      <c r="BG45" s="100" t="s">
        <v>24</v>
      </c>
      <c r="BH45" s="100" t="s">
        <v>24</v>
      </c>
      <c r="BI45" s="100" t="s">
        <v>24</v>
      </c>
      <c r="BJ45" s="100" t="s">
        <v>24</v>
      </c>
      <c r="BK45" s="100" t="s">
        <v>24</v>
      </c>
      <c r="BL45" s="100" t="s">
        <v>24</v>
      </c>
      <c r="BM45" s="100" t="s">
        <v>24</v>
      </c>
      <c r="BN45" s="100" t="s">
        <v>24</v>
      </c>
      <c r="BO45" s="128"/>
      <c r="BP45" s="118">
        <v>1938</v>
      </c>
    </row>
    <row r="46" spans="1:68">
      <c r="A46" s="128"/>
      <c r="B46" s="118">
        <v>1939</v>
      </c>
      <c r="C46" s="100" t="s">
        <v>24</v>
      </c>
      <c r="D46" s="100" t="s">
        <v>24</v>
      </c>
      <c r="E46" s="100" t="s">
        <v>24</v>
      </c>
      <c r="F46" s="100" t="s">
        <v>24</v>
      </c>
      <c r="G46" s="100" t="s">
        <v>24</v>
      </c>
      <c r="H46" s="100" t="s">
        <v>24</v>
      </c>
      <c r="I46" s="100" t="s">
        <v>24</v>
      </c>
      <c r="J46" s="100" t="s">
        <v>24</v>
      </c>
      <c r="K46" s="100" t="s">
        <v>24</v>
      </c>
      <c r="L46" s="100" t="s">
        <v>24</v>
      </c>
      <c r="M46" s="100" t="s">
        <v>24</v>
      </c>
      <c r="N46" s="100" t="s">
        <v>24</v>
      </c>
      <c r="O46" s="100" t="s">
        <v>24</v>
      </c>
      <c r="P46" s="100" t="s">
        <v>24</v>
      </c>
      <c r="Q46" s="100" t="s">
        <v>24</v>
      </c>
      <c r="R46" s="100" t="s">
        <v>24</v>
      </c>
      <c r="S46" s="100" t="s">
        <v>24</v>
      </c>
      <c r="T46" s="100" t="s">
        <v>24</v>
      </c>
      <c r="U46" s="100" t="s">
        <v>24</v>
      </c>
      <c r="V46" s="100" t="s">
        <v>24</v>
      </c>
      <c r="W46" s="128"/>
      <c r="X46" s="118">
        <v>1939</v>
      </c>
      <c r="Y46" s="100" t="s">
        <v>24</v>
      </c>
      <c r="Z46" s="100" t="s">
        <v>24</v>
      </c>
      <c r="AA46" s="100" t="s">
        <v>24</v>
      </c>
      <c r="AB46" s="100" t="s">
        <v>24</v>
      </c>
      <c r="AC46" s="100" t="s">
        <v>24</v>
      </c>
      <c r="AD46" s="100" t="s">
        <v>24</v>
      </c>
      <c r="AE46" s="100" t="s">
        <v>24</v>
      </c>
      <c r="AF46" s="100" t="s">
        <v>24</v>
      </c>
      <c r="AG46" s="100" t="s">
        <v>24</v>
      </c>
      <c r="AH46" s="100" t="s">
        <v>24</v>
      </c>
      <c r="AI46" s="100" t="s">
        <v>24</v>
      </c>
      <c r="AJ46" s="100" t="s">
        <v>24</v>
      </c>
      <c r="AK46" s="100" t="s">
        <v>24</v>
      </c>
      <c r="AL46" s="100" t="s">
        <v>24</v>
      </c>
      <c r="AM46" s="100" t="s">
        <v>24</v>
      </c>
      <c r="AN46" s="100" t="s">
        <v>24</v>
      </c>
      <c r="AO46" s="100" t="s">
        <v>24</v>
      </c>
      <c r="AP46" s="100" t="s">
        <v>24</v>
      </c>
      <c r="AQ46" s="100" t="s">
        <v>24</v>
      </c>
      <c r="AR46" s="100" t="s">
        <v>24</v>
      </c>
      <c r="AS46" s="128"/>
      <c r="AT46" s="118">
        <v>1939</v>
      </c>
      <c r="AU46" s="100" t="s">
        <v>24</v>
      </c>
      <c r="AV46" s="100" t="s">
        <v>24</v>
      </c>
      <c r="AW46" s="100" t="s">
        <v>24</v>
      </c>
      <c r="AX46" s="100" t="s">
        <v>24</v>
      </c>
      <c r="AY46" s="100" t="s">
        <v>24</v>
      </c>
      <c r="AZ46" s="100" t="s">
        <v>24</v>
      </c>
      <c r="BA46" s="100" t="s">
        <v>24</v>
      </c>
      <c r="BB46" s="100" t="s">
        <v>24</v>
      </c>
      <c r="BC46" s="100" t="s">
        <v>24</v>
      </c>
      <c r="BD46" s="100" t="s">
        <v>24</v>
      </c>
      <c r="BE46" s="100" t="s">
        <v>24</v>
      </c>
      <c r="BF46" s="100" t="s">
        <v>24</v>
      </c>
      <c r="BG46" s="100" t="s">
        <v>24</v>
      </c>
      <c r="BH46" s="100" t="s">
        <v>24</v>
      </c>
      <c r="BI46" s="100" t="s">
        <v>24</v>
      </c>
      <c r="BJ46" s="100" t="s">
        <v>24</v>
      </c>
      <c r="BK46" s="100" t="s">
        <v>24</v>
      </c>
      <c r="BL46" s="100" t="s">
        <v>24</v>
      </c>
      <c r="BM46" s="100" t="s">
        <v>24</v>
      </c>
      <c r="BN46" s="100" t="s">
        <v>24</v>
      </c>
      <c r="BO46" s="128"/>
      <c r="BP46" s="118">
        <v>1939</v>
      </c>
    </row>
    <row r="47" spans="1:68">
      <c r="A47" s="128"/>
      <c r="B47" s="119">
        <v>1940</v>
      </c>
      <c r="C47" s="100" t="s">
        <v>24</v>
      </c>
      <c r="D47" s="100" t="s">
        <v>24</v>
      </c>
      <c r="E47" s="100" t="s">
        <v>24</v>
      </c>
      <c r="F47" s="100" t="s">
        <v>24</v>
      </c>
      <c r="G47" s="100" t="s">
        <v>24</v>
      </c>
      <c r="H47" s="100" t="s">
        <v>24</v>
      </c>
      <c r="I47" s="100" t="s">
        <v>24</v>
      </c>
      <c r="J47" s="100" t="s">
        <v>24</v>
      </c>
      <c r="K47" s="100" t="s">
        <v>24</v>
      </c>
      <c r="L47" s="100" t="s">
        <v>24</v>
      </c>
      <c r="M47" s="100" t="s">
        <v>24</v>
      </c>
      <c r="N47" s="100" t="s">
        <v>24</v>
      </c>
      <c r="O47" s="100" t="s">
        <v>24</v>
      </c>
      <c r="P47" s="100" t="s">
        <v>24</v>
      </c>
      <c r="Q47" s="100" t="s">
        <v>24</v>
      </c>
      <c r="R47" s="100" t="s">
        <v>24</v>
      </c>
      <c r="S47" s="100" t="s">
        <v>24</v>
      </c>
      <c r="T47" s="100" t="s">
        <v>24</v>
      </c>
      <c r="U47" s="100" t="s">
        <v>24</v>
      </c>
      <c r="V47" s="100" t="s">
        <v>24</v>
      </c>
      <c r="W47" s="128"/>
      <c r="X47" s="119">
        <v>1940</v>
      </c>
      <c r="Y47" s="100" t="s">
        <v>24</v>
      </c>
      <c r="Z47" s="100" t="s">
        <v>24</v>
      </c>
      <c r="AA47" s="100" t="s">
        <v>24</v>
      </c>
      <c r="AB47" s="100" t="s">
        <v>24</v>
      </c>
      <c r="AC47" s="100" t="s">
        <v>24</v>
      </c>
      <c r="AD47" s="100" t="s">
        <v>24</v>
      </c>
      <c r="AE47" s="100" t="s">
        <v>24</v>
      </c>
      <c r="AF47" s="100" t="s">
        <v>24</v>
      </c>
      <c r="AG47" s="100" t="s">
        <v>24</v>
      </c>
      <c r="AH47" s="100" t="s">
        <v>24</v>
      </c>
      <c r="AI47" s="100" t="s">
        <v>24</v>
      </c>
      <c r="AJ47" s="100" t="s">
        <v>24</v>
      </c>
      <c r="AK47" s="100" t="s">
        <v>24</v>
      </c>
      <c r="AL47" s="100" t="s">
        <v>24</v>
      </c>
      <c r="AM47" s="100" t="s">
        <v>24</v>
      </c>
      <c r="AN47" s="100" t="s">
        <v>24</v>
      </c>
      <c r="AO47" s="100" t="s">
        <v>24</v>
      </c>
      <c r="AP47" s="100" t="s">
        <v>24</v>
      </c>
      <c r="AQ47" s="100" t="s">
        <v>24</v>
      </c>
      <c r="AR47" s="100" t="s">
        <v>24</v>
      </c>
      <c r="AS47" s="128"/>
      <c r="AT47" s="119">
        <v>1940</v>
      </c>
      <c r="AU47" s="100" t="s">
        <v>24</v>
      </c>
      <c r="AV47" s="100" t="s">
        <v>24</v>
      </c>
      <c r="AW47" s="100" t="s">
        <v>24</v>
      </c>
      <c r="AX47" s="100" t="s">
        <v>24</v>
      </c>
      <c r="AY47" s="100" t="s">
        <v>24</v>
      </c>
      <c r="AZ47" s="100" t="s">
        <v>24</v>
      </c>
      <c r="BA47" s="100" t="s">
        <v>24</v>
      </c>
      <c r="BB47" s="100" t="s">
        <v>24</v>
      </c>
      <c r="BC47" s="100" t="s">
        <v>24</v>
      </c>
      <c r="BD47" s="100" t="s">
        <v>24</v>
      </c>
      <c r="BE47" s="100" t="s">
        <v>24</v>
      </c>
      <c r="BF47" s="100" t="s">
        <v>24</v>
      </c>
      <c r="BG47" s="100" t="s">
        <v>24</v>
      </c>
      <c r="BH47" s="100" t="s">
        <v>24</v>
      </c>
      <c r="BI47" s="100" t="s">
        <v>24</v>
      </c>
      <c r="BJ47" s="100" t="s">
        <v>24</v>
      </c>
      <c r="BK47" s="100" t="s">
        <v>24</v>
      </c>
      <c r="BL47" s="100" t="s">
        <v>24</v>
      </c>
      <c r="BM47" s="100" t="s">
        <v>24</v>
      </c>
      <c r="BN47" s="100" t="s">
        <v>24</v>
      </c>
      <c r="BO47" s="128"/>
      <c r="BP47" s="119">
        <v>1940</v>
      </c>
    </row>
    <row r="48" spans="1:68">
      <c r="A48" s="128"/>
      <c r="B48" s="119">
        <v>1941</v>
      </c>
      <c r="C48" s="100" t="s">
        <v>24</v>
      </c>
      <c r="D48" s="100" t="s">
        <v>24</v>
      </c>
      <c r="E48" s="100" t="s">
        <v>24</v>
      </c>
      <c r="F48" s="100" t="s">
        <v>24</v>
      </c>
      <c r="G48" s="100" t="s">
        <v>24</v>
      </c>
      <c r="H48" s="100" t="s">
        <v>24</v>
      </c>
      <c r="I48" s="100" t="s">
        <v>24</v>
      </c>
      <c r="J48" s="100" t="s">
        <v>24</v>
      </c>
      <c r="K48" s="100" t="s">
        <v>24</v>
      </c>
      <c r="L48" s="100" t="s">
        <v>24</v>
      </c>
      <c r="M48" s="100" t="s">
        <v>24</v>
      </c>
      <c r="N48" s="100" t="s">
        <v>24</v>
      </c>
      <c r="O48" s="100" t="s">
        <v>24</v>
      </c>
      <c r="P48" s="100" t="s">
        <v>24</v>
      </c>
      <c r="Q48" s="100" t="s">
        <v>24</v>
      </c>
      <c r="R48" s="100" t="s">
        <v>24</v>
      </c>
      <c r="S48" s="100" t="s">
        <v>24</v>
      </c>
      <c r="T48" s="100" t="s">
        <v>24</v>
      </c>
      <c r="U48" s="100" t="s">
        <v>24</v>
      </c>
      <c r="V48" s="100" t="s">
        <v>24</v>
      </c>
      <c r="W48" s="128"/>
      <c r="X48" s="119">
        <v>1941</v>
      </c>
      <c r="Y48" s="100" t="s">
        <v>24</v>
      </c>
      <c r="Z48" s="100" t="s">
        <v>24</v>
      </c>
      <c r="AA48" s="100" t="s">
        <v>24</v>
      </c>
      <c r="AB48" s="100" t="s">
        <v>24</v>
      </c>
      <c r="AC48" s="100" t="s">
        <v>24</v>
      </c>
      <c r="AD48" s="100" t="s">
        <v>24</v>
      </c>
      <c r="AE48" s="100" t="s">
        <v>24</v>
      </c>
      <c r="AF48" s="100" t="s">
        <v>24</v>
      </c>
      <c r="AG48" s="100" t="s">
        <v>24</v>
      </c>
      <c r="AH48" s="100" t="s">
        <v>24</v>
      </c>
      <c r="AI48" s="100" t="s">
        <v>24</v>
      </c>
      <c r="AJ48" s="100" t="s">
        <v>24</v>
      </c>
      <c r="AK48" s="100" t="s">
        <v>24</v>
      </c>
      <c r="AL48" s="100" t="s">
        <v>24</v>
      </c>
      <c r="AM48" s="100" t="s">
        <v>24</v>
      </c>
      <c r="AN48" s="100" t="s">
        <v>24</v>
      </c>
      <c r="AO48" s="100" t="s">
        <v>24</v>
      </c>
      <c r="AP48" s="100" t="s">
        <v>24</v>
      </c>
      <c r="AQ48" s="100" t="s">
        <v>24</v>
      </c>
      <c r="AR48" s="100" t="s">
        <v>24</v>
      </c>
      <c r="AS48" s="128"/>
      <c r="AT48" s="119">
        <v>1941</v>
      </c>
      <c r="AU48" s="100" t="s">
        <v>24</v>
      </c>
      <c r="AV48" s="100" t="s">
        <v>24</v>
      </c>
      <c r="AW48" s="100" t="s">
        <v>24</v>
      </c>
      <c r="AX48" s="100" t="s">
        <v>24</v>
      </c>
      <c r="AY48" s="100" t="s">
        <v>24</v>
      </c>
      <c r="AZ48" s="100" t="s">
        <v>24</v>
      </c>
      <c r="BA48" s="100" t="s">
        <v>24</v>
      </c>
      <c r="BB48" s="100" t="s">
        <v>24</v>
      </c>
      <c r="BC48" s="100" t="s">
        <v>24</v>
      </c>
      <c r="BD48" s="100" t="s">
        <v>24</v>
      </c>
      <c r="BE48" s="100" t="s">
        <v>24</v>
      </c>
      <c r="BF48" s="100" t="s">
        <v>24</v>
      </c>
      <c r="BG48" s="100" t="s">
        <v>24</v>
      </c>
      <c r="BH48" s="100" t="s">
        <v>24</v>
      </c>
      <c r="BI48" s="100" t="s">
        <v>24</v>
      </c>
      <c r="BJ48" s="100" t="s">
        <v>24</v>
      </c>
      <c r="BK48" s="100" t="s">
        <v>24</v>
      </c>
      <c r="BL48" s="100" t="s">
        <v>24</v>
      </c>
      <c r="BM48" s="100" t="s">
        <v>24</v>
      </c>
      <c r="BN48" s="100" t="s">
        <v>24</v>
      </c>
      <c r="BO48" s="128"/>
      <c r="BP48" s="119">
        <v>1941</v>
      </c>
    </row>
    <row r="49" spans="1:68">
      <c r="A49" s="128"/>
      <c r="B49" s="119">
        <v>1942</v>
      </c>
      <c r="C49" s="100" t="s">
        <v>24</v>
      </c>
      <c r="D49" s="100" t="s">
        <v>24</v>
      </c>
      <c r="E49" s="100" t="s">
        <v>24</v>
      </c>
      <c r="F49" s="100" t="s">
        <v>24</v>
      </c>
      <c r="G49" s="100" t="s">
        <v>24</v>
      </c>
      <c r="H49" s="100" t="s">
        <v>24</v>
      </c>
      <c r="I49" s="100" t="s">
        <v>24</v>
      </c>
      <c r="J49" s="100" t="s">
        <v>24</v>
      </c>
      <c r="K49" s="100" t="s">
        <v>24</v>
      </c>
      <c r="L49" s="100" t="s">
        <v>24</v>
      </c>
      <c r="M49" s="100" t="s">
        <v>24</v>
      </c>
      <c r="N49" s="100" t="s">
        <v>24</v>
      </c>
      <c r="O49" s="100" t="s">
        <v>24</v>
      </c>
      <c r="P49" s="100" t="s">
        <v>24</v>
      </c>
      <c r="Q49" s="100" t="s">
        <v>24</v>
      </c>
      <c r="R49" s="100" t="s">
        <v>24</v>
      </c>
      <c r="S49" s="100" t="s">
        <v>24</v>
      </c>
      <c r="T49" s="100" t="s">
        <v>24</v>
      </c>
      <c r="U49" s="100" t="s">
        <v>24</v>
      </c>
      <c r="V49" s="100" t="s">
        <v>24</v>
      </c>
      <c r="W49" s="128"/>
      <c r="X49" s="119">
        <v>1942</v>
      </c>
      <c r="Y49" s="100" t="s">
        <v>24</v>
      </c>
      <c r="Z49" s="100" t="s">
        <v>24</v>
      </c>
      <c r="AA49" s="100" t="s">
        <v>24</v>
      </c>
      <c r="AB49" s="100" t="s">
        <v>24</v>
      </c>
      <c r="AC49" s="100" t="s">
        <v>24</v>
      </c>
      <c r="AD49" s="100" t="s">
        <v>24</v>
      </c>
      <c r="AE49" s="100" t="s">
        <v>24</v>
      </c>
      <c r="AF49" s="100" t="s">
        <v>24</v>
      </c>
      <c r="AG49" s="100" t="s">
        <v>24</v>
      </c>
      <c r="AH49" s="100" t="s">
        <v>24</v>
      </c>
      <c r="AI49" s="100" t="s">
        <v>24</v>
      </c>
      <c r="AJ49" s="100" t="s">
        <v>24</v>
      </c>
      <c r="AK49" s="100" t="s">
        <v>24</v>
      </c>
      <c r="AL49" s="100" t="s">
        <v>24</v>
      </c>
      <c r="AM49" s="100" t="s">
        <v>24</v>
      </c>
      <c r="AN49" s="100" t="s">
        <v>24</v>
      </c>
      <c r="AO49" s="100" t="s">
        <v>24</v>
      </c>
      <c r="AP49" s="100" t="s">
        <v>24</v>
      </c>
      <c r="AQ49" s="100" t="s">
        <v>24</v>
      </c>
      <c r="AR49" s="100" t="s">
        <v>24</v>
      </c>
      <c r="AS49" s="128"/>
      <c r="AT49" s="119">
        <v>1942</v>
      </c>
      <c r="AU49" s="100" t="s">
        <v>24</v>
      </c>
      <c r="AV49" s="100" t="s">
        <v>24</v>
      </c>
      <c r="AW49" s="100" t="s">
        <v>24</v>
      </c>
      <c r="AX49" s="100" t="s">
        <v>24</v>
      </c>
      <c r="AY49" s="100" t="s">
        <v>24</v>
      </c>
      <c r="AZ49" s="100" t="s">
        <v>24</v>
      </c>
      <c r="BA49" s="100" t="s">
        <v>24</v>
      </c>
      <c r="BB49" s="100" t="s">
        <v>24</v>
      </c>
      <c r="BC49" s="100" t="s">
        <v>24</v>
      </c>
      <c r="BD49" s="100" t="s">
        <v>24</v>
      </c>
      <c r="BE49" s="100" t="s">
        <v>24</v>
      </c>
      <c r="BF49" s="100" t="s">
        <v>24</v>
      </c>
      <c r="BG49" s="100" t="s">
        <v>24</v>
      </c>
      <c r="BH49" s="100" t="s">
        <v>24</v>
      </c>
      <c r="BI49" s="100" t="s">
        <v>24</v>
      </c>
      <c r="BJ49" s="100" t="s">
        <v>24</v>
      </c>
      <c r="BK49" s="100" t="s">
        <v>24</v>
      </c>
      <c r="BL49" s="100" t="s">
        <v>24</v>
      </c>
      <c r="BM49" s="100" t="s">
        <v>24</v>
      </c>
      <c r="BN49" s="100" t="s">
        <v>24</v>
      </c>
      <c r="BO49" s="128"/>
      <c r="BP49" s="119">
        <v>1942</v>
      </c>
    </row>
    <row r="50" spans="1:68">
      <c r="A50" s="128"/>
      <c r="B50" s="119">
        <v>1943</v>
      </c>
      <c r="C50" s="100" t="s">
        <v>24</v>
      </c>
      <c r="D50" s="100" t="s">
        <v>24</v>
      </c>
      <c r="E50" s="100" t="s">
        <v>24</v>
      </c>
      <c r="F50" s="100" t="s">
        <v>24</v>
      </c>
      <c r="G50" s="100" t="s">
        <v>24</v>
      </c>
      <c r="H50" s="100" t="s">
        <v>24</v>
      </c>
      <c r="I50" s="100" t="s">
        <v>24</v>
      </c>
      <c r="J50" s="100" t="s">
        <v>24</v>
      </c>
      <c r="K50" s="100" t="s">
        <v>24</v>
      </c>
      <c r="L50" s="100" t="s">
        <v>24</v>
      </c>
      <c r="M50" s="100" t="s">
        <v>24</v>
      </c>
      <c r="N50" s="100" t="s">
        <v>24</v>
      </c>
      <c r="O50" s="100" t="s">
        <v>24</v>
      </c>
      <c r="P50" s="100" t="s">
        <v>24</v>
      </c>
      <c r="Q50" s="100" t="s">
        <v>24</v>
      </c>
      <c r="R50" s="100" t="s">
        <v>24</v>
      </c>
      <c r="S50" s="100" t="s">
        <v>24</v>
      </c>
      <c r="T50" s="100" t="s">
        <v>24</v>
      </c>
      <c r="U50" s="100" t="s">
        <v>24</v>
      </c>
      <c r="V50" s="100" t="s">
        <v>24</v>
      </c>
      <c r="W50" s="128"/>
      <c r="X50" s="119">
        <v>1943</v>
      </c>
      <c r="Y50" s="100" t="s">
        <v>24</v>
      </c>
      <c r="Z50" s="100" t="s">
        <v>24</v>
      </c>
      <c r="AA50" s="100" t="s">
        <v>24</v>
      </c>
      <c r="AB50" s="100" t="s">
        <v>24</v>
      </c>
      <c r="AC50" s="100" t="s">
        <v>24</v>
      </c>
      <c r="AD50" s="100" t="s">
        <v>24</v>
      </c>
      <c r="AE50" s="100" t="s">
        <v>24</v>
      </c>
      <c r="AF50" s="100" t="s">
        <v>24</v>
      </c>
      <c r="AG50" s="100" t="s">
        <v>24</v>
      </c>
      <c r="AH50" s="100" t="s">
        <v>24</v>
      </c>
      <c r="AI50" s="100" t="s">
        <v>24</v>
      </c>
      <c r="AJ50" s="100" t="s">
        <v>24</v>
      </c>
      <c r="AK50" s="100" t="s">
        <v>24</v>
      </c>
      <c r="AL50" s="100" t="s">
        <v>24</v>
      </c>
      <c r="AM50" s="100" t="s">
        <v>24</v>
      </c>
      <c r="AN50" s="100" t="s">
        <v>24</v>
      </c>
      <c r="AO50" s="100" t="s">
        <v>24</v>
      </c>
      <c r="AP50" s="100" t="s">
        <v>24</v>
      </c>
      <c r="AQ50" s="100" t="s">
        <v>24</v>
      </c>
      <c r="AR50" s="100" t="s">
        <v>24</v>
      </c>
      <c r="AS50" s="128"/>
      <c r="AT50" s="119">
        <v>1943</v>
      </c>
      <c r="AU50" s="100" t="s">
        <v>24</v>
      </c>
      <c r="AV50" s="100" t="s">
        <v>24</v>
      </c>
      <c r="AW50" s="100" t="s">
        <v>24</v>
      </c>
      <c r="AX50" s="100" t="s">
        <v>24</v>
      </c>
      <c r="AY50" s="100" t="s">
        <v>24</v>
      </c>
      <c r="AZ50" s="100" t="s">
        <v>24</v>
      </c>
      <c r="BA50" s="100" t="s">
        <v>24</v>
      </c>
      <c r="BB50" s="100" t="s">
        <v>24</v>
      </c>
      <c r="BC50" s="100" t="s">
        <v>24</v>
      </c>
      <c r="BD50" s="100" t="s">
        <v>24</v>
      </c>
      <c r="BE50" s="100" t="s">
        <v>24</v>
      </c>
      <c r="BF50" s="100" t="s">
        <v>24</v>
      </c>
      <c r="BG50" s="100" t="s">
        <v>24</v>
      </c>
      <c r="BH50" s="100" t="s">
        <v>24</v>
      </c>
      <c r="BI50" s="100" t="s">
        <v>24</v>
      </c>
      <c r="BJ50" s="100" t="s">
        <v>24</v>
      </c>
      <c r="BK50" s="100" t="s">
        <v>24</v>
      </c>
      <c r="BL50" s="100" t="s">
        <v>24</v>
      </c>
      <c r="BM50" s="100" t="s">
        <v>24</v>
      </c>
      <c r="BN50" s="100" t="s">
        <v>24</v>
      </c>
      <c r="BO50" s="128"/>
      <c r="BP50" s="119">
        <v>1943</v>
      </c>
    </row>
    <row r="51" spans="1:68">
      <c r="A51" s="128"/>
      <c r="B51" s="119">
        <v>1944</v>
      </c>
      <c r="C51" s="100" t="s">
        <v>24</v>
      </c>
      <c r="D51" s="100" t="s">
        <v>24</v>
      </c>
      <c r="E51" s="100" t="s">
        <v>24</v>
      </c>
      <c r="F51" s="100" t="s">
        <v>24</v>
      </c>
      <c r="G51" s="100" t="s">
        <v>24</v>
      </c>
      <c r="H51" s="100" t="s">
        <v>24</v>
      </c>
      <c r="I51" s="100" t="s">
        <v>24</v>
      </c>
      <c r="J51" s="100" t="s">
        <v>24</v>
      </c>
      <c r="K51" s="100" t="s">
        <v>24</v>
      </c>
      <c r="L51" s="100" t="s">
        <v>24</v>
      </c>
      <c r="M51" s="100" t="s">
        <v>24</v>
      </c>
      <c r="N51" s="100" t="s">
        <v>24</v>
      </c>
      <c r="O51" s="100" t="s">
        <v>24</v>
      </c>
      <c r="P51" s="100" t="s">
        <v>24</v>
      </c>
      <c r="Q51" s="100" t="s">
        <v>24</v>
      </c>
      <c r="R51" s="100" t="s">
        <v>24</v>
      </c>
      <c r="S51" s="100" t="s">
        <v>24</v>
      </c>
      <c r="T51" s="100" t="s">
        <v>24</v>
      </c>
      <c r="U51" s="100" t="s">
        <v>24</v>
      </c>
      <c r="V51" s="100" t="s">
        <v>24</v>
      </c>
      <c r="W51" s="128"/>
      <c r="X51" s="119">
        <v>1944</v>
      </c>
      <c r="Y51" s="100" t="s">
        <v>24</v>
      </c>
      <c r="Z51" s="100" t="s">
        <v>24</v>
      </c>
      <c r="AA51" s="100" t="s">
        <v>24</v>
      </c>
      <c r="AB51" s="100" t="s">
        <v>24</v>
      </c>
      <c r="AC51" s="100" t="s">
        <v>24</v>
      </c>
      <c r="AD51" s="100" t="s">
        <v>24</v>
      </c>
      <c r="AE51" s="100" t="s">
        <v>24</v>
      </c>
      <c r="AF51" s="100" t="s">
        <v>24</v>
      </c>
      <c r="AG51" s="100" t="s">
        <v>24</v>
      </c>
      <c r="AH51" s="100" t="s">
        <v>24</v>
      </c>
      <c r="AI51" s="100" t="s">
        <v>24</v>
      </c>
      <c r="AJ51" s="100" t="s">
        <v>24</v>
      </c>
      <c r="AK51" s="100" t="s">
        <v>24</v>
      </c>
      <c r="AL51" s="100" t="s">
        <v>24</v>
      </c>
      <c r="AM51" s="100" t="s">
        <v>24</v>
      </c>
      <c r="AN51" s="100" t="s">
        <v>24</v>
      </c>
      <c r="AO51" s="100" t="s">
        <v>24</v>
      </c>
      <c r="AP51" s="100" t="s">
        <v>24</v>
      </c>
      <c r="AQ51" s="100" t="s">
        <v>24</v>
      </c>
      <c r="AR51" s="100" t="s">
        <v>24</v>
      </c>
      <c r="AS51" s="128"/>
      <c r="AT51" s="119">
        <v>1944</v>
      </c>
      <c r="AU51" s="100" t="s">
        <v>24</v>
      </c>
      <c r="AV51" s="100" t="s">
        <v>24</v>
      </c>
      <c r="AW51" s="100" t="s">
        <v>24</v>
      </c>
      <c r="AX51" s="100" t="s">
        <v>24</v>
      </c>
      <c r="AY51" s="100" t="s">
        <v>24</v>
      </c>
      <c r="AZ51" s="100" t="s">
        <v>24</v>
      </c>
      <c r="BA51" s="100" t="s">
        <v>24</v>
      </c>
      <c r="BB51" s="100" t="s">
        <v>24</v>
      </c>
      <c r="BC51" s="100" t="s">
        <v>24</v>
      </c>
      <c r="BD51" s="100" t="s">
        <v>24</v>
      </c>
      <c r="BE51" s="100" t="s">
        <v>24</v>
      </c>
      <c r="BF51" s="100" t="s">
        <v>24</v>
      </c>
      <c r="BG51" s="100" t="s">
        <v>24</v>
      </c>
      <c r="BH51" s="100" t="s">
        <v>24</v>
      </c>
      <c r="BI51" s="100" t="s">
        <v>24</v>
      </c>
      <c r="BJ51" s="100" t="s">
        <v>24</v>
      </c>
      <c r="BK51" s="100" t="s">
        <v>24</v>
      </c>
      <c r="BL51" s="100" t="s">
        <v>24</v>
      </c>
      <c r="BM51" s="100" t="s">
        <v>24</v>
      </c>
      <c r="BN51" s="100" t="s">
        <v>24</v>
      </c>
      <c r="BO51" s="128"/>
      <c r="BP51" s="119">
        <v>1944</v>
      </c>
    </row>
    <row r="52" spans="1:68">
      <c r="A52" s="128"/>
      <c r="B52" s="119">
        <v>1945</v>
      </c>
      <c r="C52" s="100" t="s">
        <v>24</v>
      </c>
      <c r="D52" s="100" t="s">
        <v>24</v>
      </c>
      <c r="E52" s="100" t="s">
        <v>24</v>
      </c>
      <c r="F52" s="100" t="s">
        <v>24</v>
      </c>
      <c r="G52" s="100" t="s">
        <v>24</v>
      </c>
      <c r="H52" s="100" t="s">
        <v>24</v>
      </c>
      <c r="I52" s="100" t="s">
        <v>24</v>
      </c>
      <c r="J52" s="100" t="s">
        <v>24</v>
      </c>
      <c r="K52" s="100" t="s">
        <v>24</v>
      </c>
      <c r="L52" s="100" t="s">
        <v>24</v>
      </c>
      <c r="M52" s="100" t="s">
        <v>24</v>
      </c>
      <c r="N52" s="100" t="s">
        <v>24</v>
      </c>
      <c r="O52" s="100" t="s">
        <v>24</v>
      </c>
      <c r="P52" s="100" t="s">
        <v>24</v>
      </c>
      <c r="Q52" s="100" t="s">
        <v>24</v>
      </c>
      <c r="R52" s="100" t="s">
        <v>24</v>
      </c>
      <c r="S52" s="100" t="s">
        <v>24</v>
      </c>
      <c r="T52" s="100" t="s">
        <v>24</v>
      </c>
      <c r="U52" s="100" t="s">
        <v>24</v>
      </c>
      <c r="V52" s="100" t="s">
        <v>24</v>
      </c>
      <c r="W52" s="128"/>
      <c r="X52" s="119">
        <v>1945</v>
      </c>
      <c r="Y52" s="100" t="s">
        <v>24</v>
      </c>
      <c r="Z52" s="100" t="s">
        <v>24</v>
      </c>
      <c r="AA52" s="100" t="s">
        <v>24</v>
      </c>
      <c r="AB52" s="100" t="s">
        <v>24</v>
      </c>
      <c r="AC52" s="100" t="s">
        <v>24</v>
      </c>
      <c r="AD52" s="100" t="s">
        <v>24</v>
      </c>
      <c r="AE52" s="100" t="s">
        <v>24</v>
      </c>
      <c r="AF52" s="100" t="s">
        <v>24</v>
      </c>
      <c r="AG52" s="100" t="s">
        <v>24</v>
      </c>
      <c r="AH52" s="100" t="s">
        <v>24</v>
      </c>
      <c r="AI52" s="100" t="s">
        <v>24</v>
      </c>
      <c r="AJ52" s="100" t="s">
        <v>24</v>
      </c>
      <c r="AK52" s="100" t="s">
        <v>24</v>
      </c>
      <c r="AL52" s="100" t="s">
        <v>24</v>
      </c>
      <c r="AM52" s="100" t="s">
        <v>24</v>
      </c>
      <c r="AN52" s="100" t="s">
        <v>24</v>
      </c>
      <c r="AO52" s="100" t="s">
        <v>24</v>
      </c>
      <c r="AP52" s="100" t="s">
        <v>24</v>
      </c>
      <c r="AQ52" s="100" t="s">
        <v>24</v>
      </c>
      <c r="AR52" s="100" t="s">
        <v>24</v>
      </c>
      <c r="AS52" s="128"/>
      <c r="AT52" s="119">
        <v>1945</v>
      </c>
      <c r="AU52" s="100" t="s">
        <v>24</v>
      </c>
      <c r="AV52" s="100" t="s">
        <v>24</v>
      </c>
      <c r="AW52" s="100" t="s">
        <v>24</v>
      </c>
      <c r="AX52" s="100" t="s">
        <v>24</v>
      </c>
      <c r="AY52" s="100" t="s">
        <v>24</v>
      </c>
      <c r="AZ52" s="100" t="s">
        <v>24</v>
      </c>
      <c r="BA52" s="100" t="s">
        <v>24</v>
      </c>
      <c r="BB52" s="100" t="s">
        <v>24</v>
      </c>
      <c r="BC52" s="100" t="s">
        <v>24</v>
      </c>
      <c r="BD52" s="100" t="s">
        <v>24</v>
      </c>
      <c r="BE52" s="100" t="s">
        <v>24</v>
      </c>
      <c r="BF52" s="100" t="s">
        <v>24</v>
      </c>
      <c r="BG52" s="100" t="s">
        <v>24</v>
      </c>
      <c r="BH52" s="100" t="s">
        <v>24</v>
      </c>
      <c r="BI52" s="100" t="s">
        <v>24</v>
      </c>
      <c r="BJ52" s="100" t="s">
        <v>24</v>
      </c>
      <c r="BK52" s="100" t="s">
        <v>24</v>
      </c>
      <c r="BL52" s="100" t="s">
        <v>24</v>
      </c>
      <c r="BM52" s="100" t="s">
        <v>24</v>
      </c>
      <c r="BN52" s="100" t="s">
        <v>24</v>
      </c>
      <c r="BO52" s="128"/>
      <c r="BP52" s="119">
        <v>1945</v>
      </c>
    </row>
    <row r="53" spans="1:68">
      <c r="A53" s="128"/>
      <c r="B53" s="119">
        <v>1946</v>
      </c>
      <c r="C53" s="100" t="s">
        <v>24</v>
      </c>
      <c r="D53" s="100" t="s">
        <v>24</v>
      </c>
      <c r="E53" s="100" t="s">
        <v>24</v>
      </c>
      <c r="F53" s="100" t="s">
        <v>24</v>
      </c>
      <c r="G53" s="100" t="s">
        <v>24</v>
      </c>
      <c r="H53" s="100" t="s">
        <v>24</v>
      </c>
      <c r="I53" s="100" t="s">
        <v>24</v>
      </c>
      <c r="J53" s="100" t="s">
        <v>24</v>
      </c>
      <c r="K53" s="100" t="s">
        <v>24</v>
      </c>
      <c r="L53" s="100" t="s">
        <v>24</v>
      </c>
      <c r="M53" s="100" t="s">
        <v>24</v>
      </c>
      <c r="N53" s="100" t="s">
        <v>24</v>
      </c>
      <c r="O53" s="100" t="s">
        <v>24</v>
      </c>
      <c r="P53" s="100" t="s">
        <v>24</v>
      </c>
      <c r="Q53" s="100" t="s">
        <v>24</v>
      </c>
      <c r="R53" s="100" t="s">
        <v>24</v>
      </c>
      <c r="S53" s="100" t="s">
        <v>24</v>
      </c>
      <c r="T53" s="100" t="s">
        <v>24</v>
      </c>
      <c r="U53" s="100" t="s">
        <v>24</v>
      </c>
      <c r="V53" s="100" t="s">
        <v>24</v>
      </c>
      <c r="W53" s="128"/>
      <c r="X53" s="119">
        <v>1946</v>
      </c>
      <c r="Y53" s="100" t="s">
        <v>24</v>
      </c>
      <c r="Z53" s="100" t="s">
        <v>24</v>
      </c>
      <c r="AA53" s="100" t="s">
        <v>24</v>
      </c>
      <c r="AB53" s="100" t="s">
        <v>24</v>
      </c>
      <c r="AC53" s="100" t="s">
        <v>24</v>
      </c>
      <c r="AD53" s="100" t="s">
        <v>24</v>
      </c>
      <c r="AE53" s="100" t="s">
        <v>24</v>
      </c>
      <c r="AF53" s="100" t="s">
        <v>24</v>
      </c>
      <c r="AG53" s="100" t="s">
        <v>24</v>
      </c>
      <c r="AH53" s="100" t="s">
        <v>24</v>
      </c>
      <c r="AI53" s="100" t="s">
        <v>24</v>
      </c>
      <c r="AJ53" s="100" t="s">
        <v>24</v>
      </c>
      <c r="AK53" s="100" t="s">
        <v>24</v>
      </c>
      <c r="AL53" s="100" t="s">
        <v>24</v>
      </c>
      <c r="AM53" s="100" t="s">
        <v>24</v>
      </c>
      <c r="AN53" s="100" t="s">
        <v>24</v>
      </c>
      <c r="AO53" s="100" t="s">
        <v>24</v>
      </c>
      <c r="AP53" s="100" t="s">
        <v>24</v>
      </c>
      <c r="AQ53" s="100" t="s">
        <v>24</v>
      </c>
      <c r="AR53" s="100" t="s">
        <v>24</v>
      </c>
      <c r="AS53" s="128"/>
      <c r="AT53" s="119">
        <v>1946</v>
      </c>
      <c r="AU53" s="100" t="s">
        <v>24</v>
      </c>
      <c r="AV53" s="100" t="s">
        <v>24</v>
      </c>
      <c r="AW53" s="100" t="s">
        <v>24</v>
      </c>
      <c r="AX53" s="100" t="s">
        <v>24</v>
      </c>
      <c r="AY53" s="100" t="s">
        <v>24</v>
      </c>
      <c r="AZ53" s="100" t="s">
        <v>24</v>
      </c>
      <c r="BA53" s="100" t="s">
        <v>24</v>
      </c>
      <c r="BB53" s="100" t="s">
        <v>24</v>
      </c>
      <c r="BC53" s="100" t="s">
        <v>24</v>
      </c>
      <c r="BD53" s="100" t="s">
        <v>24</v>
      </c>
      <c r="BE53" s="100" t="s">
        <v>24</v>
      </c>
      <c r="BF53" s="100" t="s">
        <v>24</v>
      </c>
      <c r="BG53" s="100" t="s">
        <v>24</v>
      </c>
      <c r="BH53" s="100" t="s">
        <v>24</v>
      </c>
      <c r="BI53" s="100" t="s">
        <v>24</v>
      </c>
      <c r="BJ53" s="100" t="s">
        <v>24</v>
      </c>
      <c r="BK53" s="100" t="s">
        <v>24</v>
      </c>
      <c r="BL53" s="100" t="s">
        <v>24</v>
      </c>
      <c r="BM53" s="100" t="s">
        <v>24</v>
      </c>
      <c r="BN53" s="100" t="s">
        <v>24</v>
      </c>
      <c r="BO53" s="128"/>
      <c r="BP53" s="119">
        <v>1946</v>
      </c>
    </row>
    <row r="54" spans="1:68">
      <c r="A54" s="128"/>
      <c r="B54" s="119">
        <v>1947</v>
      </c>
      <c r="C54" s="100" t="s">
        <v>24</v>
      </c>
      <c r="D54" s="100" t="s">
        <v>24</v>
      </c>
      <c r="E54" s="100" t="s">
        <v>24</v>
      </c>
      <c r="F54" s="100" t="s">
        <v>24</v>
      </c>
      <c r="G54" s="100" t="s">
        <v>24</v>
      </c>
      <c r="H54" s="100" t="s">
        <v>24</v>
      </c>
      <c r="I54" s="100" t="s">
        <v>24</v>
      </c>
      <c r="J54" s="100" t="s">
        <v>24</v>
      </c>
      <c r="K54" s="100" t="s">
        <v>24</v>
      </c>
      <c r="L54" s="100" t="s">
        <v>24</v>
      </c>
      <c r="M54" s="100" t="s">
        <v>24</v>
      </c>
      <c r="N54" s="100" t="s">
        <v>24</v>
      </c>
      <c r="O54" s="100" t="s">
        <v>24</v>
      </c>
      <c r="P54" s="100" t="s">
        <v>24</v>
      </c>
      <c r="Q54" s="100" t="s">
        <v>24</v>
      </c>
      <c r="R54" s="100" t="s">
        <v>24</v>
      </c>
      <c r="S54" s="100" t="s">
        <v>24</v>
      </c>
      <c r="T54" s="100" t="s">
        <v>24</v>
      </c>
      <c r="U54" s="100" t="s">
        <v>24</v>
      </c>
      <c r="V54" s="100" t="s">
        <v>24</v>
      </c>
      <c r="W54" s="128"/>
      <c r="X54" s="119">
        <v>1947</v>
      </c>
      <c r="Y54" s="100" t="s">
        <v>24</v>
      </c>
      <c r="Z54" s="100" t="s">
        <v>24</v>
      </c>
      <c r="AA54" s="100" t="s">
        <v>24</v>
      </c>
      <c r="AB54" s="100" t="s">
        <v>24</v>
      </c>
      <c r="AC54" s="100" t="s">
        <v>24</v>
      </c>
      <c r="AD54" s="100" t="s">
        <v>24</v>
      </c>
      <c r="AE54" s="100" t="s">
        <v>24</v>
      </c>
      <c r="AF54" s="100" t="s">
        <v>24</v>
      </c>
      <c r="AG54" s="100" t="s">
        <v>24</v>
      </c>
      <c r="AH54" s="100" t="s">
        <v>24</v>
      </c>
      <c r="AI54" s="100" t="s">
        <v>24</v>
      </c>
      <c r="AJ54" s="100" t="s">
        <v>24</v>
      </c>
      <c r="AK54" s="100" t="s">
        <v>24</v>
      </c>
      <c r="AL54" s="100" t="s">
        <v>24</v>
      </c>
      <c r="AM54" s="100" t="s">
        <v>24</v>
      </c>
      <c r="AN54" s="100" t="s">
        <v>24</v>
      </c>
      <c r="AO54" s="100" t="s">
        <v>24</v>
      </c>
      <c r="AP54" s="100" t="s">
        <v>24</v>
      </c>
      <c r="AQ54" s="100" t="s">
        <v>24</v>
      </c>
      <c r="AR54" s="100" t="s">
        <v>24</v>
      </c>
      <c r="AS54" s="128"/>
      <c r="AT54" s="119">
        <v>1947</v>
      </c>
      <c r="AU54" s="100" t="s">
        <v>24</v>
      </c>
      <c r="AV54" s="100" t="s">
        <v>24</v>
      </c>
      <c r="AW54" s="100" t="s">
        <v>24</v>
      </c>
      <c r="AX54" s="100" t="s">
        <v>24</v>
      </c>
      <c r="AY54" s="100" t="s">
        <v>24</v>
      </c>
      <c r="AZ54" s="100" t="s">
        <v>24</v>
      </c>
      <c r="BA54" s="100" t="s">
        <v>24</v>
      </c>
      <c r="BB54" s="100" t="s">
        <v>24</v>
      </c>
      <c r="BC54" s="100" t="s">
        <v>24</v>
      </c>
      <c r="BD54" s="100" t="s">
        <v>24</v>
      </c>
      <c r="BE54" s="100" t="s">
        <v>24</v>
      </c>
      <c r="BF54" s="100" t="s">
        <v>24</v>
      </c>
      <c r="BG54" s="100" t="s">
        <v>24</v>
      </c>
      <c r="BH54" s="100" t="s">
        <v>24</v>
      </c>
      <c r="BI54" s="100" t="s">
        <v>24</v>
      </c>
      <c r="BJ54" s="100" t="s">
        <v>24</v>
      </c>
      <c r="BK54" s="100" t="s">
        <v>24</v>
      </c>
      <c r="BL54" s="100" t="s">
        <v>24</v>
      </c>
      <c r="BM54" s="100" t="s">
        <v>24</v>
      </c>
      <c r="BN54" s="100" t="s">
        <v>24</v>
      </c>
      <c r="BO54" s="128"/>
      <c r="BP54" s="119">
        <v>1947</v>
      </c>
    </row>
    <row r="55" spans="1:68">
      <c r="A55" s="128"/>
      <c r="B55" s="119">
        <v>1948</v>
      </c>
      <c r="C55" s="100" t="s">
        <v>24</v>
      </c>
      <c r="D55" s="100" t="s">
        <v>24</v>
      </c>
      <c r="E55" s="100" t="s">
        <v>24</v>
      </c>
      <c r="F55" s="100" t="s">
        <v>24</v>
      </c>
      <c r="G55" s="100" t="s">
        <v>24</v>
      </c>
      <c r="H55" s="100" t="s">
        <v>24</v>
      </c>
      <c r="I55" s="100" t="s">
        <v>24</v>
      </c>
      <c r="J55" s="100" t="s">
        <v>24</v>
      </c>
      <c r="K55" s="100" t="s">
        <v>24</v>
      </c>
      <c r="L55" s="100" t="s">
        <v>24</v>
      </c>
      <c r="M55" s="100" t="s">
        <v>24</v>
      </c>
      <c r="N55" s="100" t="s">
        <v>24</v>
      </c>
      <c r="O55" s="100" t="s">
        <v>24</v>
      </c>
      <c r="P55" s="100" t="s">
        <v>24</v>
      </c>
      <c r="Q55" s="100" t="s">
        <v>24</v>
      </c>
      <c r="R55" s="100" t="s">
        <v>24</v>
      </c>
      <c r="S55" s="100" t="s">
        <v>24</v>
      </c>
      <c r="T55" s="100" t="s">
        <v>24</v>
      </c>
      <c r="U55" s="100" t="s">
        <v>24</v>
      </c>
      <c r="V55" s="100" t="s">
        <v>24</v>
      </c>
      <c r="W55" s="128"/>
      <c r="X55" s="119">
        <v>1948</v>
      </c>
      <c r="Y55" s="100" t="s">
        <v>24</v>
      </c>
      <c r="Z55" s="100" t="s">
        <v>24</v>
      </c>
      <c r="AA55" s="100" t="s">
        <v>24</v>
      </c>
      <c r="AB55" s="100" t="s">
        <v>24</v>
      </c>
      <c r="AC55" s="100" t="s">
        <v>24</v>
      </c>
      <c r="AD55" s="100" t="s">
        <v>24</v>
      </c>
      <c r="AE55" s="100" t="s">
        <v>24</v>
      </c>
      <c r="AF55" s="100" t="s">
        <v>24</v>
      </c>
      <c r="AG55" s="100" t="s">
        <v>24</v>
      </c>
      <c r="AH55" s="100" t="s">
        <v>24</v>
      </c>
      <c r="AI55" s="100" t="s">
        <v>24</v>
      </c>
      <c r="AJ55" s="100" t="s">
        <v>24</v>
      </c>
      <c r="AK55" s="100" t="s">
        <v>24</v>
      </c>
      <c r="AL55" s="100" t="s">
        <v>24</v>
      </c>
      <c r="AM55" s="100" t="s">
        <v>24</v>
      </c>
      <c r="AN55" s="100" t="s">
        <v>24</v>
      </c>
      <c r="AO55" s="100" t="s">
        <v>24</v>
      </c>
      <c r="AP55" s="100" t="s">
        <v>24</v>
      </c>
      <c r="AQ55" s="100" t="s">
        <v>24</v>
      </c>
      <c r="AR55" s="100" t="s">
        <v>24</v>
      </c>
      <c r="AS55" s="128"/>
      <c r="AT55" s="119">
        <v>1948</v>
      </c>
      <c r="AU55" s="100" t="s">
        <v>24</v>
      </c>
      <c r="AV55" s="100" t="s">
        <v>24</v>
      </c>
      <c r="AW55" s="100" t="s">
        <v>24</v>
      </c>
      <c r="AX55" s="100" t="s">
        <v>24</v>
      </c>
      <c r="AY55" s="100" t="s">
        <v>24</v>
      </c>
      <c r="AZ55" s="100" t="s">
        <v>24</v>
      </c>
      <c r="BA55" s="100" t="s">
        <v>24</v>
      </c>
      <c r="BB55" s="100" t="s">
        <v>24</v>
      </c>
      <c r="BC55" s="100" t="s">
        <v>24</v>
      </c>
      <c r="BD55" s="100" t="s">
        <v>24</v>
      </c>
      <c r="BE55" s="100" t="s">
        <v>24</v>
      </c>
      <c r="BF55" s="100" t="s">
        <v>24</v>
      </c>
      <c r="BG55" s="100" t="s">
        <v>24</v>
      </c>
      <c r="BH55" s="100" t="s">
        <v>24</v>
      </c>
      <c r="BI55" s="100" t="s">
        <v>24</v>
      </c>
      <c r="BJ55" s="100" t="s">
        <v>24</v>
      </c>
      <c r="BK55" s="100" t="s">
        <v>24</v>
      </c>
      <c r="BL55" s="100" t="s">
        <v>24</v>
      </c>
      <c r="BM55" s="100" t="s">
        <v>24</v>
      </c>
      <c r="BN55" s="100" t="s">
        <v>24</v>
      </c>
      <c r="BO55" s="128"/>
      <c r="BP55" s="119">
        <v>1948</v>
      </c>
    </row>
    <row r="56" spans="1:68">
      <c r="A56" s="128"/>
      <c r="B56" s="119">
        <v>1949</v>
      </c>
      <c r="C56" s="100" t="s">
        <v>24</v>
      </c>
      <c r="D56" s="100" t="s">
        <v>24</v>
      </c>
      <c r="E56" s="100" t="s">
        <v>24</v>
      </c>
      <c r="F56" s="100" t="s">
        <v>24</v>
      </c>
      <c r="G56" s="100" t="s">
        <v>24</v>
      </c>
      <c r="H56" s="100" t="s">
        <v>24</v>
      </c>
      <c r="I56" s="100" t="s">
        <v>24</v>
      </c>
      <c r="J56" s="100" t="s">
        <v>24</v>
      </c>
      <c r="K56" s="100" t="s">
        <v>24</v>
      </c>
      <c r="L56" s="100" t="s">
        <v>24</v>
      </c>
      <c r="M56" s="100" t="s">
        <v>24</v>
      </c>
      <c r="N56" s="100" t="s">
        <v>24</v>
      </c>
      <c r="O56" s="100" t="s">
        <v>24</v>
      </c>
      <c r="P56" s="100" t="s">
        <v>24</v>
      </c>
      <c r="Q56" s="100" t="s">
        <v>24</v>
      </c>
      <c r="R56" s="100" t="s">
        <v>24</v>
      </c>
      <c r="S56" s="100" t="s">
        <v>24</v>
      </c>
      <c r="T56" s="100" t="s">
        <v>24</v>
      </c>
      <c r="U56" s="100" t="s">
        <v>24</v>
      </c>
      <c r="V56" s="100" t="s">
        <v>24</v>
      </c>
      <c r="W56" s="128"/>
      <c r="X56" s="119">
        <v>1949</v>
      </c>
      <c r="Y56" s="100" t="s">
        <v>24</v>
      </c>
      <c r="Z56" s="100" t="s">
        <v>24</v>
      </c>
      <c r="AA56" s="100" t="s">
        <v>24</v>
      </c>
      <c r="AB56" s="100" t="s">
        <v>24</v>
      </c>
      <c r="AC56" s="100" t="s">
        <v>24</v>
      </c>
      <c r="AD56" s="100" t="s">
        <v>24</v>
      </c>
      <c r="AE56" s="100" t="s">
        <v>24</v>
      </c>
      <c r="AF56" s="100" t="s">
        <v>24</v>
      </c>
      <c r="AG56" s="100" t="s">
        <v>24</v>
      </c>
      <c r="AH56" s="100" t="s">
        <v>24</v>
      </c>
      <c r="AI56" s="100" t="s">
        <v>24</v>
      </c>
      <c r="AJ56" s="100" t="s">
        <v>24</v>
      </c>
      <c r="AK56" s="100" t="s">
        <v>24</v>
      </c>
      <c r="AL56" s="100" t="s">
        <v>24</v>
      </c>
      <c r="AM56" s="100" t="s">
        <v>24</v>
      </c>
      <c r="AN56" s="100" t="s">
        <v>24</v>
      </c>
      <c r="AO56" s="100" t="s">
        <v>24</v>
      </c>
      <c r="AP56" s="100" t="s">
        <v>24</v>
      </c>
      <c r="AQ56" s="100" t="s">
        <v>24</v>
      </c>
      <c r="AR56" s="100" t="s">
        <v>24</v>
      </c>
      <c r="AS56" s="128"/>
      <c r="AT56" s="119">
        <v>1949</v>
      </c>
      <c r="AU56" s="100" t="s">
        <v>24</v>
      </c>
      <c r="AV56" s="100" t="s">
        <v>24</v>
      </c>
      <c r="AW56" s="100" t="s">
        <v>24</v>
      </c>
      <c r="AX56" s="100" t="s">
        <v>24</v>
      </c>
      <c r="AY56" s="100" t="s">
        <v>24</v>
      </c>
      <c r="AZ56" s="100" t="s">
        <v>24</v>
      </c>
      <c r="BA56" s="100" t="s">
        <v>24</v>
      </c>
      <c r="BB56" s="100" t="s">
        <v>24</v>
      </c>
      <c r="BC56" s="100" t="s">
        <v>24</v>
      </c>
      <c r="BD56" s="100" t="s">
        <v>24</v>
      </c>
      <c r="BE56" s="100" t="s">
        <v>24</v>
      </c>
      <c r="BF56" s="100" t="s">
        <v>24</v>
      </c>
      <c r="BG56" s="100" t="s">
        <v>24</v>
      </c>
      <c r="BH56" s="100" t="s">
        <v>24</v>
      </c>
      <c r="BI56" s="100" t="s">
        <v>24</v>
      </c>
      <c r="BJ56" s="100" t="s">
        <v>24</v>
      </c>
      <c r="BK56" s="100" t="s">
        <v>24</v>
      </c>
      <c r="BL56" s="100" t="s">
        <v>24</v>
      </c>
      <c r="BM56" s="100" t="s">
        <v>24</v>
      </c>
      <c r="BN56" s="100" t="s">
        <v>24</v>
      </c>
      <c r="BO56" s="128"/>
      <c r="BP56" s="119">
        <v>1949</v>
      </c>
    </row>
    <row r="57" spans="1:68">
      <c r="A57" s="128"/>
      <c r="B57" s="120">
        <v>1950</v>
      </c>
      <c r="C57" s="100" t="s">
        <v>24</v>
      </c>
      <c r="D57" s="100" t="s">
        <v>24</v>
      </c>
      <c r="E57" s="100" t="s">
        <v>24</v>
      </c>
      <c r="F57" s="100" t="s">
        <v>24</v>
      </c>
      <c r="G57" s="100" t="s">
        <v>24</v>
      </c>
      <c r="H57" s="100" t="s">
        <v>24</v>
      </c>
      <c r="I57" s="100" t="s">
        <v>24</v>
      </c>
      <c r="J57" s="100" t="s">
        <v>24</v>
      </c>
      <c r="K57" s="100" t="s">
        <v>24</v>
      </c>
      <c r="L57" s="100" t="s">
        <v>24</v>
      </c>
      <c r="M57" s="100" t="s">
        <v>24</v>
      </c>
      <c r="N57" s="100" t="s">
        <v>24</v>
      </c>
      <c r="O57" s="100" t="s">
        <v>24</v>
      </c>
      <c r="P57" s="100" t="s">
        <v>24</v>
      </c>
      <c r="Q57" s="100" t="s">
        <v>24</v>
      </c>
      <c r="R57" s="100" t="s">
        <v>24</v>
      </c>
      <c r="S57" s="100" t="s">
        <v>24</v>
      </c>
      <c r="T57" s="100" t="s">
        <v>24</v>
      </c>
      <c r="U57" s="100" t="s">
        <v>24</v>
      </c>
      <c r="V57" s="100" t="s">
        <v>24</v>
      </c>
      <c r="W57" s="128"/>
      <c r="X57" s="120">
        <v>1950</v>
      </c>
      <c r="Y57" s="100" t="s">
        <v>24</v>
      </c>
      <c r="Z57" s="100" t="s">
        <v>24</v>
      </c>
      <c r="AA57" s="100" t="s">
        <v>24</v>
      </c>
      <c r="AB57" s="100" t="s">
        <v>24</v>
      </c>
      <c r="AC57" s="100" t="s">
        <v>24</v>
      </c>
      <c r="AD57" s="100" t="s">
        <v>24</v>
      </c>
      <c r="AE57" s="100" t="s">
        <v>24</v>
      </c>
      <c r="AF57" s="100" t="s">
        <v>24</v>
      </c>
      <c r="AG57" s="100" t="s">
        <v>24</v>
      </c>
      <c r="AH57" s="100" t="s">
        <v>24</v>
      </c>
      <c r="AI57" s="100" t="s">
        <v>24</v>
      </c>
      <c r="AJ57" s="100" t="s">
        <v>24</v>
      </c>
      <c r="AK57" s="100" t="s">
        <v>24</v>
      </c>
      <c r="AL57" s="100" t="s">
        <v>24</v>
      </c>
      <c r="AM57" s="100" t="s">
        <v>24</v>
      </c>
      <c r="AN57" s="100" t="s">
        <v>24</v>
      </c>
      <c r="AO57" s="100" t="s">
        <v>24</v>
      </c>
      <c r="AP57" s="100" t="s">
        <v>24</v>
      </c>
      <c r="AQ57" s="100" t="s">
        <v>24</v>
      </c>
      <c r="AR57" s="100" t="s">
        <v>24</v>
      </c>
      <c r="AS57" s="128"/>
      <c r="AT57" s="120">
        <v>1950</v>
      </c>
      <c r="AU57" s="100" t="s">
        <v>24</v>
      </c>
      <c r="AV57" s="100" t="s">
        <v>24</v>
      </c>
      <c r="AW57" s="100" t="s">
        <v>24</v>
      </c>
      <c r="AX57" s="100" t="s">
        <v>24</v>
      </c>
      <c r="AY57" s="100" t="s">
        <v>24</v>
      </c>
      <c r="AZ57" s="100" t="s">
        <v>24</v>
      </c>
      <c r="BA57" s="100" t="s">
        <v>24</v>
      </c>
      <c r="BB57" s="100" t="s">
        <v>24</v>
      </c>
      <c r="BC57" s="100" t="s">
        <v>24</v>
      </c>
      <c r="BD57" s="100" t="s">
        <v>24</v>
      </c>
      <c r="BE57" s="100" t="s">
        <v>24</v>
      </c>
      <c r="BF57" s="100" t="s">
        <v>24</v>
      </c>
      <c r="BG57" s="100" t="s">
        <v>24</v>
      </c>
      <c r="BH57" s="100" t="s">
        <v>24</v>
      </c>
      <c r="BI57" s="100" t="s">
        <v>24</v>
      </c>
      <c r="BJ57" s="100" t="s">
        <v>24</v>
      </c>
      <c r="BK57" s="100" t="s">
        <v>24</v>
      </c>
      <c r="BL57" s="100" t="s">
        <v>24</v>
      </c>
      <c r="BM57" s="100" t="s">
        <v>24</v>
      </c>
      <c r="BN57" s="100" t="s">
        <v>24</v>
      </c>
      <c r="BO57" s="128"/>
      <c r="BP57" s="120">
        <v>1950</v>
      </c>
    </row>
    <row r="58" spans="1:68">
      <c r="A58" s="128"/>
      <c r="B58" s="120">
        <v>1951</v>
      </c>
      <c r="C58" s="100" t="s">
        <v>24</v>
      </c>
      <c r="D58" s="100" t="s">
        <v>24</v>
      </c>
      <c r="E58" s="100" t="s">
        <v>24</v>
      </c>
      <c r="F58" s="100" t="s">
        <v>24</v>
      </c>
      <c r="G58" s="100" t="s">
        <v>24</v>
      </c>
      <c r="H58" s="100" t="s">
        <v>24</v>
      </c>
      <c r="I58" s="100" t="s">
        <v>24</v>
      </c>
      <c r="J58" s="100" t="s">
        <v>24</v>
      </c>
      <c r="K58" s="100" t="s">
        <v>24</v>
      </c>
      <c r="L58" s="100" t="s">
        <v>24</v>
      </c>
      <c r="M58" s="100" t="s">
        <v>24</v>
      </c>
      <c r="N58" s="100" t="s">
        <v>24</v>
      </c>
      <c r="O58" s="100" t="s">
        <v>24</v>
      </c>
      <c r="P58" s="100" t="s">
        <v>24</v>
      </c>
      <c r="Q58" s="100" t="s">
        <v>24</v>
      </c>
      <c r="R58" s="100" t="s">
        <v>24</v>
      </c>
      <c r="S58" s="100" t="s">
        <v>24</v>
      </c>
      <c r="T58" s="100" t="s">
        <v>24</v>
      </c>
      <c r="U58" s="100" t="s">
        <v>24</v>
      </c>
      <c r="V58" s="100" t="s">
        <v>24</v>
      </c>
      <c r="W58" s="128"/>
      <c r="X58" s="120">
        <v>1951</v>
      </c>
      <c r="Y58" s="100" t="s">
        <v>24</v>
      </c>
      <c r="Z58" s="100" t="s">
        <v>24</v>
      </c>
      <c r="AA58" s="100" t="s">
        <v>24</v>
      </c>
      <c r="AB58" s="100" t="s">
        <v>24</v>
      </c>
      <c r="AC58" s="100" t="s">
        <v>24</v>
      </c>
      <c r="AD58" s="100" t="s">
        <v>24</v>
      </c>
      <c r="AE58" s="100" t="s">
        <v>24</v>
      </c>
      <c r="AF58" s="100" t="s">
        <v>24</v>
      </c>
      <c r="AG58" s="100" t="s">
        <v>24</v>
      </c>
      <c r="AH58" s="100" t="s">
        <v>24</v>
      </c>
      <c r="AI58" s="100" t="s">
        <v>24</v>
      </c>
      <c r="AJ58" s="100" t="s">
        <v>24</v>
      </c>
      <c r="AK58" s="100" t="s">
        <v>24</v>
      </c>
      <c r="AL58" s="100" t="s">
        <v>24</v>
      </c>
      <c r="AM58" s="100" t="s">
        <v>24</v>
      </c>
      <c r="AN58" s="100" t="s">
        <v>24</v>
      </c>
      <c r="AO58" s="100" t="s">
        <v>24</v>
      </c>
      <c r="AP58" s="100" t="s">
        <v>24</v>
      </c>
      <c r="AQ58" s="100" t="s">
        <v>24</v>
      </c>
      <c r="AR58" s="100" t="s">
        <v>24</v>
      </c>
      <c r="AS58" s="128"/>
      <c r="AT58" s="120">
        <v>1951</v>
      </c>
      <c r="AU58" s="100" t="s">
        <v>24</v>
      </c>
      <c r="AV58" s="100" t="s">
        <v>24</v>
      </c>
      <c r="AW58" s="100" t="s">
        <v>24</v>
      </c>
      <c r="AX58" s="100" t="s">
        <v>24</v>
      </c>
      <c r="AY58" s="100" t="s">
        <v>24</v>
      </c>
      <c r="AZ58" s="100" t="s">
        <v>24</v>
      </c>
      <c r="BA58" s="100" t="s">
        <v>24</v>
      </c>
      <c r="BB58" s="100" t="s">
        <v>24</v>
      </c>
      <c r="BC58" s="100" t="s">
        <v>24</v>
      </c>
      <c r="BD58" s="100" t="s">
        <v>24</v>
      </c>
      <c r="BE58" s="100" t="s">
        <v>24</v>
      </c>
      <c r="BF58" s="100" t="s">
        <v>24</v>
      </c>
      <c r="BG58" s="100" t="s">
        <v>24</v>
      </c>
      <c r="BH58" s="100" t="s">
        <v>24</v>
      </c>
      <c r="BI58" s="100" t="s">
        <v>24</v>
      </c>
      <c r="BJ58" s="100" t="s">
        <v>24</v>
      </c>
      <c r="BK58" s="100" t="s">
        <v>24</v>
      </c>
      <c r="BL58" s="100" t="s">
        <v>24</v>
      </c>
      <c r="BM58" s="100" t="s">
        <v>24</v>
      </c>
      <c r="BN58" s="100" t="s">
        <v>24</v>
      </c>
      <c r="BO58" s="128"/>
      <c r="BP58" s="120">
        <v>1951</v>
      </c>
    </row>
    <row r="59" spans="1:68">
      <c r="A59" s="128"/>
      <c r="B59" s="120">
        <v>1952</v>
      </c>
      <c r="C59" s="100" t="s">
        <v>24</v>
      </c>
      <c r="D59" s="100" t="s">
        <v>24</v>
      </c>
      <c r="E59" s="100" t="s">
        <v>24</v>
      </c>
      <c r="F59" s="100" t="s">
        <v>24</v>
      </c>
      <c r="G59" s="100" t="s">
        <v>24</v>
      </c>
      <c r="H59" s="100" t="s">
        <v>24</v>
      </c>
      <c r="I59" s="100" t="s">
        <v>24</v>
      </c>
      <c r="J59" s="100" t="s">
        <v>24</v>
      </c>
      <c r="K59" s="100" t="s">
        <v>24</v>
      </c>
      <c r="L59" s="100" t="s">
        <v>24</v>
      </c>
      <c r="M59" s="100" t="s">
        <v>24</v>
      </c>
      <c r="N59" s="100" t="s">
        <v>24</v>
      </c>
      <c r="O59" s="100" t="s">
        <v>24</v>
      </c>
      <c r="P59" s="100" t="s">
        <v>24</v>
      </c>
      <c r="Q59" s="100" t="s">
        <v>24</v>
      </c>
      <c r="R59" s="100" t="s">
        <v>24</v>
      </c>
      <c r="S59" s="100" t="s">
        <v>24</v>
      </c>
      <c r="T59" s="100" t="s">
        <v>24</v>
      </c>
      <c r="U59" s="100" t="s">
        <v>24</v>
      </c>
      <c r="V59" s="100" t="s">
        <v>24</v>
      </c>
      <c r="W59" s="128"/>
      <c r="X59" s="120">
        <v>1952</v>
      </c>
      <c r="Y59" s="100" t="s">
        <v>24</v>
      </c>
      <c r="Z59" s="100" t="s">
        <v>24</v>
      </c>
      <c r="AA59" s="100" t="s">
        <v>24</v>
      </c>
      <c r="AB59" s="100" t="s">
        <v>24</v>
      </c>
      <c r="AC59" s="100" t="s">
        <v>24</v>
      </c>
      <c r="AD59" s="100" t="s">
        <v>24</v>
      </c>
      <c r="AE59" s="100" t="s">
        <v>24</v>
      </c>
      <c r="AF59" s="100" t="s">
        <v>24</v>
      </c>
      <c r="AG59" s="100" t="s">
        <v>24</v>
      </c>
      <c r="AH59" s="100" t="s">
        <v>24</v>
      </c>
      <c r="AI59" s="100" t="s">
        <v>24</v>
      </c>
      <c r="AJ59" s="100" t="s">
        <v>24</v>
      </c>
      <c r="AK59" s="100" t="s">
        <v>24</v>
      </c>
      <c r="AL59" s="100" t="s">
        <v>24</v>
      </c>
      <c r="AM59" s="100" t="s">
        <v>24</v>
      </c>
      <c r="AN59" s="100" t="s">
        <v>24</v>
      </c>
      <c r="AO59" s="100" t="s">
        <v>24</v>
      </c>
      <c r="AP59" s="100" t="s">
        <v>24</v>
      </c>
      <c r="AQ59" s="100" t="s">
        <v>24</v>
      </c>
      <c r="AR59" s="100" t="s">
        <v>24</v>
      </c>
      <c r="AS59" s="128"/>
      <c r="AT59" s="120">
        <v>1952</v>
      </c>
      <c r="AU59" s="100" t="s">
        <v>24</v>
      </c>
      <c r="AV59" s="100" t="s">
        <v>24</v>
      </c>
      <c r="AW59" s="100" t="s">
        <v>24</v>
      </c>
      <c r="AX59" s="100" t="s">
        <v>24</v>
      </c>
      <c r="AY59" s="100" t="s">
        <v>24</v>
      </c>
      <c r="AZ59" s="100" t="s">
        <v>24</v>
      </c>
      <c r="BA59" s="100" t="s">
        <v>24</v>
      </c>
      <c r="BB59" s="100" t="s">
        <v>24</v>
      </c>
      <c r="BC59" s="100" t="s">
        <v>24</v>
      </c>
      <c r="BD59" s="100" t="s">
        <v>24</v>
      </c>
      <c r="BE59" s="100" t="s">
        <v>24</v>
      </c>
      <c r="BF59" s="100" t="s">
        <v>24</v>
      </c>
      <c r="BG59" s="100" t="s">
        <v>24</v>
      </c>
      <c r="BH59" s="100" t="s">
        <v>24</v>
      </c>
      <c r="BI59" s="100" t="s">
        <v>24</v>
      </c>
      <c r="BJ59" s="100" t="s">
        <v>24</v>
      </c>
      <c r="BK59" s="100" t="s">
        <v>24</v>
      </c>
      <c r="BL59" s="100" t="s">
        <v>24</v>
      </c>
      <c r="BM59" s="100" t="s">
        <v>24</v>
      </c>
      <c r="BN59" s="100" t="s">
        <v>24</v>
      </c>
      <c r="BO59" s="128"/>
      <c r="BP59" s="120">
        <v>1952</v>
      </c>
    </row>
    <row r="60" spans="1:68">
      <c r="A60" s="128"/>
      <c r="B60" s="120">
        <v>1953</v>
      </c>
      <c r="C60" s="100" t="s">
        <v>24</v>
      </c>
      <c r="D60" s="100" t="s">
        <v>24</v>
      </c>
      <c r="E60" s="100" t="s">
        <v>24</v>
      </c>
      <c r="F60" s="100" t="s">
        <v>24</v>
      </c>
      <c r="G60" s="100" t="s">
        <v>24</v>
      </c>
      <c r="H60" s="100" t="s">
        <v>24</v>
      </c>
      <c r="I60" s="100" t="s">
        <v>24</v>
      </c>
      <c r="J60" s="100" t="s">
        <v>24</v>
      </c>
      <c r="K60" s="100" t="s">
        <v>24</v>
      </c>
      <c r="L60" s="100" t="s">
        <v>24</v>
      </c>
      <c r="M60" s="100" t="s">
        <v>24</v>
      </c>
      <c r="N60" s="100" t="s">
        <v>24</v>
      </c>
      <c r="O60" s="100" t="s">
        <v>24</v>
      </c>
      <c r="P60" s="100" t="s">
        <v>24</v>
      </c>
      <c r="Q60" s="100" t="s">
        <v>24</v>
      </c>
      <c r="R60" s="100" t="s">
        <v>24</v>
      </c>
      <c r="S60" s="100" t="s">
        <v>24</v>
      </c>
      <c r="T60" s="100" t="s">
        <v>24</v>
      </c>
      <c r="U60" s="100" t="s">
        <v>24</v>
      </c>
      <c r="V60" s="100" t="s">
        <v>24</v>
      </c>
      <c r="W60" s="128"/>
      <c r="X60" s="120">
        <v>1953</v>
      </c>
      <c r="Y60" s="100" t="s">
        <v>24</v>
      </c>
      <c r="Z60" s="100" t="s">
        <v>24</v>
      </c>
      <c r="AA60" s="100" t="s">
        <v>24</v>
      </c>
      <c r="AB60" s="100" t="s">
        <v>24</v>
      </c>
      <c r="AC60" s="100" t="s">
        <v>24</v>
      </c>
      <c r="AD60" s="100" t="s">
        <v>24</v>
      </c>
      <c r="AE60" s="100" t="s">
        <v>24</v>
      </c>
      <c r="AF60" s="100" t="s">
        <v>24</v>
      </c>
      <c r="AG60" s="100" t="s">
        <v>24</v>
      </c>
      <c r="AH60" s="100" t="s">
        <v>24</v>
      </c>
      <c r="AI60" s="100" t="s">
        <v>24</v>
      </c>
      <c r="AJ60" s="100" t="s">
        <v>24</v>
      </c>
      <c r="AK60" s="100" t="s">
        <v>24</v>
      </c>
      <c r="AL60" s="100" t="s">
        <v>24</v>
      </c>
      <c r="AM60" s="100" t="s">
        <v>24</v>
      </c>
      <c r="AN60" s="100" t="s">
        <v>24</v>
      </c>
      <c r="AO60" s="100" t="s">
        <v>24</v>
      </c>
      <c r="AP60" s="100" t="s">
        <v>24</v>
      </c>
      <c r="AQ60" s="100" t="s">
        <v>24</v>
      </c>
      <c r="AR60" s="100" t="s">
        <v>24</v>
      </c>
      <c r="AS60" s="128"/>
      <c r="AT60" s="120">
        <v>1953</v>
      </c>
      <c r="AU60" s="100" t="s">
        <v>24</v>
      </c>
      <c r="AV60" s="100" t="s">
        <v>24</v>
      </c>
      <c r="AW60" s="100" t="s">
        <v>24</v>
      </c>
      <c r="AX60" s="100" t="s">
        <v>24</v>
      </c>
      <c r="AY60" s="100" t="s">
        <v>24</v>
      </c>
      <c r="AZ60" s="100" t="s">
        <v>24</v>
      </c>
      <c r="BA60" s="100" t="s">
        <v>24</v>
      </c>
      <c r="BB60" s="100" t="s">
        <v>24</v>
      </c>
      <c r="BC60" s="100" t="s">
        <v>24</v>
      </c>
      <c r="BD60" s="100" t="s">
        <v>24</v>
      </c>
      <c r="BE60" s="100" t="s">
        <v>24</v>
      </c>
      <c r="BF60" s="100" t="s">
        <v>24</v>
      </c>
      <c r="BG60" s="100" t="s">
        <v>24</v>
      </c>
      <c r="BH60" s="100" t="s">
        <v>24</v>
      </c>
      <c r="BI60" s="100" t="s">
        <v>24</v>
      </c>
      <c r="BJ60" s="100" t="s">
        <v>24</v>
      </c>
      <c r="BK60" s="100" t="s">
        <v>24</v>
      </c>
      <c r="BL60" s="100" t="s">
        <v>24</v>
      </c>
      <c r="BM60" s="100" t="s">
        <v>24</v>
      </c>
      <c r="BN60" s="100" t="s">
        <v>24</v>
      </c>
      <c r="BO60" s="128"/>
      <c r="BP60" s="120">
        <v>1953</v>
      </c>
    </row>
    <row r="61" spans="1:68">
      <c r="A61" s="128"/>
      <c r="B61" s="120">
        <v>1954</v>
      </c>
      <c r="C61" s="100" t="s">
        <v>24</v>
      </c>
      <c r="D61" s="100" t="s">
        <v>24</v>
      </c>
      <c r="E61" s="100" t="s">
        <v>24</v>
      </c>
      <c r="F61" s="100" t="s">
        <v>24</v>
      </c>
      <c r="G61" s="100" t="s">
        <v>24</v>
      </c>
      <c r="H61" s="100" t="s">
        <v>24</v>
      </c>
      <c r="I61" s="100" t="s">
        <v>24</v>
      </c>
      <c r="J61" s="100" t="s">
        <v>24</v>
      </c>
      <c r="K61" s="100" t="s">
        <v>24</v>
      </c>
      <c r="L61" s="100" t="s">
        <v>24</v>
      </c>
      <c r="M61" s="100" t="s">
        <v>24</v>
      </c>
      <c r="N61" s="100" t="s">
        <v>24</v>
      </c>
      <c r="O61" s="100" t="s">
        <v>24</v>
      </c>
      <c r="P61" s="100" t="s">
        <v>24</v>
      </c>
      <c r="Q61" s="100" t="s">
        <v>24</v>
      </c>
      <c r="R61" s="100" t="s">
        <v>24</v>
      </c>
      <c r="S61" s="100" t="s">
        <v>24</v>
      </c>
      <c r="T61" s="100" t="s">
        <v>24</v>
      </c>
      <c r="U61" s="100" t="s">
        <v>24</v>
      </c>
      <c r="V61" s="100" t="s">
        <v>24</v>
      </c>
      <c r="W61" s="128"/>
      <c r="X61" s="120">
        <v>1954</v>
      </c>
      <c r="Y61" s="100" t="s">
        <v>24</v>
      </c>
      <c r="Z61" s="100" t="s">
        <v>24</v>
      </c>
      <c r="AA61" s="100" t="s">
        <v>24</v>
      </c>
      <c r="AB61" s="100" t="s">
        <v>24</v>
      </c>
      <c r="AC61" s="100" t="s">
        <v>24</v>
      </c>
      <c r="AD61" s="100" t="s">
        <v>24</v>
      </c>
      <c r="AE61" s="100" t="s">
        <v>24</v>
      </c>
      <c r="AF61" s="100" t="s">
        <v>24</v>
      </c>
      <c r="AG61" s="100" t="s">
        <v>24</v>
      </c>
      <c r="AH61" s="100" t="s">
        <v>24</v>
      </c>
      <c r="AI61" s="100" t="s">
        <v>24</v>
      </c>
      <c r="AJ61" s="100" t="s">
        <v>24</v>
      </c>
      <c r="AK61" s="100" t="s">
        <v>24</v>
      </c>
      <c r="AL61" s="100" t="s">
        <v>24</v>
      </c>
      <c r="AM61" s="100" t="s">
        <v>24</v>
      </c>
      <c r="AN61" s="100" t="s">
        <v>24</v>
      </c>
      <c r="AO61" s="100" t="s">
        <v>24</v>
      </c>
      <c r="AP61" s="100" t="s">
        <v>24</v>
      </c>
      <c r="AQ61" s="100" t="s">
        <v>24</v>
      </c>
      <c r="AR61" s="100" t="s">
        <v>24</v>
      </c>
      <c r="AS61" s="128"/>
      <c r="AT61" s="120">
        <v>1954</v>
      </c>
      <c r="AU61" s="100" t="s">
        <v>24</v>
      </c>
      <c r="AV61" s="100" t="s">
        <v>24</v>
      </c>
      <c r="AW61" s="100" t="s">
        <v>24</v>
      </c>
      <c r="AX61" s="100" t="s">
        <v>24</v>
      </c>
      <c r="AY61" s="100" t="s">
        <v>24</v>
      </c>
      <c r="AZ61" s="100" t="s">
        <v>24</v>
      </c>
      <c r="BA61" s="100" t="s">
        <v>24</v>
      </c>
      <c r="BB61" s="100" t="s">
        <v>24</v>
      </c>
      <c r="BC61" s="100" t="s">
        <v>24</v>
      </c>
      <c r="BD61" s="100" t="s">
        <v>24</v>
      </c>
      <c r="BE61" s="100" t="s">
        <v>24</v>
      </c>
      <c r="BF61" s="100" t="s">
        <v>24</v>
      </c>
      <c r="BG61" s="100" t="s">
        <v>24</v>
      </c>
      <c r="BH61" s="100" t="s">
        <v>24</v>
      </c>
      <c r="BI61" s="100" t="s">
        <v>24</v>
      </c>
      <c r="BJ61" s="100" t="s">
        <v>24</v>
      </c>
      <c r="BK61" s="100" t="s">
        <v>24</v>
      </c>
      <c r="BL61" s="100" t="s">
        <v>24</v>
      </c>
      <c r="BM61" s="100" t="s">
        <v>24</v>
      </c>
      <c r="BN61" s="100" t="s">
        <v>24</v>
      </c>
      <c r="BO61" s="128"/>
      <c r="BP61" s="120">
        <v>1954</v>
      </c>
    </row>
    <row r="62" spans="1:68">
      <c r="A62" s="128"/>
      <c r="B62" s="120">
        <v>1955</v>
      </c>
      <c r="C62" s="100" t="s">
        <v>24</v>
      </c>
      <c r="D62" s="100" t="s">
        <v>24</v>
      </c>
      <c r="E62" s="100" t="s">
        <v>24</v>
      </c>
      <c r="F62" s="100" t="s">
        <v>24</v>
      </c>
      <c r="G62" s="100" t="s">
        <v>24</v>
      </c>
      <c r="H62" s="100" t="s">
        <v>24</v>
      </c>
      <c r="I62" s="100" t="s">
        <v>24</v>
      </c>
      <c r="J62" s="100" t="s">
        <v>24</v>
      </c>
      <c r="K62" s="100" t="s">
        <v>24</v>
      </c>
      <c r="L62" s="100" t="s">
        <v>24</v>
      </c>
      <c r="M62" s="100" t="s">
        <v>24</v>
      </c>
      <c r="N62" s="100" t="s">
        <v>24</v>
      </c>
      <c r="O62" s="100" t="s">
        <v>24</v>
      </c>
      <c r="P62" s="100" t="s">
        <v>24</v>
      </c>
      <c r="Q62" s="100" t="s">
        <v>24</v>
      </c>
      <c r="R62" s="100" t="s">
        <v>24</v>
      </c>
      <c r="S62" s="100" t="s">
        <v>24</v>
      </c>
      <c r="T62" s="100" t="s">
        <v>24</v>
      </c>
      <c r="U62" s="100" t="s">
        <v>24</v>
      </c>
      <c r="V62" s="100" t="s">
        <v>24</v>
      </c>
      <c r="W62" s="128"/>
      <c r="X62" s="120">
        <v>1955</v>
      </c>
      <c r="Y62" s="100" t="s">
        <v>24</v>
      </c>
      <c r="Z62" s="100" t="s">
        <v>24</v>
      </c>
      <c r="AA62" s="100" t="s">
        <v>24</v>
      </c>
      <c r="AB62" s="100" t="s">
        <v>24</v>
      </c>
      <c r="AC62" s="100" t="s">
        <v>24</v>
      </c>
      <c r="AD62" s="100" t="s">
        <v>24</v>
      </c>
      <c r="AE62" s="100" t="s">
        <v>24</v>
      </c>
      <c r="AF62" s="100" t="s">
        <v>24</v>
      </c>
      <c r="AG62" s="100" t="s">
        <v>24</v>
      </c>
      <c r="AH62" s="100" t="s">
        <v>24</v>
      </c>
      <c r="AI62" s="100" t="s">
        <v>24</v>
      </c>
      <c r="AJ62" s="100" t="s">
        <v>24</v>
      </c>
      <c r="AK62" s="100" t="s">
        <v>24</v>
      </c>
      <c r="AL62" s="100" t="s">
        <v>24</v>
      </c>
      <c r="AM62" s="100" t="s">
        <v>24</v>
      </c>
      <c r="AN62" s="100" t="s">
        <v>24</v>
      </c>
      <c r="AO62" s="100" t="s">
        <v>24</v>
      </c>
      <c r="AP62" s="100" t="s">
        <v>24</v>
      </c>
      <c r="AQ62" s="100" t="s">
        <v>24</v>
      </c>
      <c r="AR62" s="100" t="s">
        <v>24</v>
      </c>
      <c r="AS62" s="128"/>
      <c r="AT62" s="120">
        <v>1955</v>
      </c>
      <c r="AU62" s="100" t="s">
        <v>24</v>
      </c>
      <c r="AV62" s="100" t="s">
        <v>24</v>
      </c>
      <c r="AW62" s="100" t="s">
        <v>24</v>
      </c>
      <c r="AX62" s="100" t="s">
        <v>24</v>
      </c>
      <c r="AY62" s="100" t="s">
        <v>24</v>
      </c>
      <c r="AZ62" s="100" t="s">
        <v>24</v>
      </c>
      <c r="BA62" s="100" t="s">
        <v>24</v>
      </c>
      <c r="BB62" s="100" t="s">
        <v>24</v>
      </c>
      <c r="BC62" s="100" t="s">
        <v>24</v>
      </c>
      <c r="BD62" s="100" t="s">
        <v>24</v>
      </c>
      <c r="BE62" s="100" t="s">
        <v>24</v>
      </c>
      <c r="BF62" s="100" t="s">
        <v>24</v>
      </c>
      <c r="BG62" s="100" t="s">
        <v>24</v>
      </c>
      <c r="BH62" s="100" t="s">
        <v>24</v>
      </c>
      <c r="BI62" s="100" t="s">
        <v>24</v>
      </c>
      <c r="BJ62" s="100" t="s">
        <v>24</v>
      </c>
      <c r="BK62" s="100" t="s">
        <v>24</v>
      </c>
      <c r="BL62" s="100" t="s">
        <v>24</v>
      </c>
      <c r="BM62" s="100" t="s">
        <v>24</v>
      </c>
      <c r="BN62" s="100" t="s">
        <v>24</v>
      </c>
      <c r="BO62" s="128"/>
      <c r="BP62" s="120">
        <v>1955</v>
      </c>
    </row>
    <row r="63" spans="1:68">
      <c r="A63" s="128"/>
      <c r="B63" s="120">
        <v>1956</v>
      </c>
      <c r="C63" s="100" t="s">
        <v>24</v>
      </c>
      <c r="D63" s="100" t="s">
        <v>24</v>
      </c>
      <c r="E63" s="100" t="s">
        <v>24</v>
      </c>
      <c r="F63" s="100" t="s">
        <v>24</v>
      </c>
      <c r="G63" s="100" t="s">
        <v>24</v>
      </c>
      <c r="H63" s="100" t="s">
        <v>24</v>
      </c>
      <c r="I63" s="100" t="s">
        <v>24</v>
      </c>
      <c r="J63" s="100" t="s">
        <v>24</v>
      </c>
      <c r="K63" s="100" t="s">
        <v>24</v>
      </c>
      <c r="L63" s="100" t="s">
        <v>24</v>
      </c>
      <c r="M63" s="100" t="s">
        <v>24</v>
      </c>
      <c r="N63" s="100" t="s">
        <v>24</v>
      </c>
      <c r="O63" s="100" t="s">
        <v>24</v>
      </c>
      <c r="P63" s="100" t="s">
        <v>24</v>
      </c>
      <c r="Q63" s="100" t="s">
        <v>24</v>
      </c>
      <c r="R63" s="100" t="s">
        <v>24</v>
      </c>
      <c r="S63" s="100" t="s">
        <v>24</v>
      </c>
      <c r="T63" s="100" t="s">
        <v>24</v>
      </c>
      <c r="U63" s="100" t="s">
        <v>24</v>
      </c>
      <c r="V63" s="100" t="s">
        <v>24</v>
      </c>
      <c r="W63" s="128"/>
      <c r="X63" s="120">
        <v>1956</v>
      </c>
      <c r="Y63" s="100" t="s">
        <v>24</v>
      </c>
      <c r="Z63" s="100" t="s">
        <v>24</v>
      </c>
      <c r="AA63" s="100" t="s">
        <v>24</v>
      </c>
      <c r="AB63" s="100" t="s">
        <v>24</v>
      </c>
      <c r="AC63" s="100" t="s">
        <v>24</v>
      </c>
      <c r="AD63" s="100" t="s">
        <v>24</v>
      </c>
      <c r="AE63" s="100" t="s">
        <v>24</v>
      </c>
      <c r="AF63" s="100" t="s">
        <v>24</v>
      </c>
      <c r="AG63" s="100" t="s">
        <v>24</v>
      </c>
      <c r="AH63" s="100" t="s">
        <v>24</v>
      </c>
      <c r="AI63" s="100" t="s">
        <v>24</v>
      </c>
      <c r="AJ63" s="100" t="s">
        <v>24</v>
      </c>
      <c r="AK63" s="100" t="s">
        <v>24</v>
      </c>
      <c r="AL63" s="100" t="s">
        <v>24</v>
      </c>
      <c r="AM63" s="100" t="s">
        <v>24</v>
      </c>
      <c r="AN63" s="100" t="s">
        <v>24</v>
      </c>
      <c r="AO63" s="100" t="s">
        <v>24</v>
      </c>
      <c r="AP63" s="100" t="s">
        <v>24</v>
      </c>
      <c r="AQ63" s="100" t="s">
        <v>24</v>
      </c>
      <c r="AR63" s="100" t="s">
        <v>24</v>
      </c>
      <c r="AS63" s="128"/>
      <c r="AT63" s="120">
        <v>1956</v>
      </c>
      <c r="AU63" s="100" t="s">
        <v>24</v>
      </c>
      <c r="AV63" s="100" t="s">
        <v>24</v>
      </c>
      <c r="AW63" s="100" t="s">
        <v>24</v>
      </c>
      <c r="AX63" s="100" t="s">
        <v>24</v>
      </c>
      <c r="AY63" s="100" t="s">
        <v>24</v>
      </c>
      <c r="AZ63" s="100" t="s">
        <v>24</v>
      </c>
      <c r="BA63" s="100" t="s">
        <v>24</v>
      </c>
      <c r="BB63" s="100" t="s">
        <v>24</v>
      </c>
      <c r="BC63" s="100" t="s">
        <v>24</v>
      </c>
      <c r="BD63" s="100" t="s">
        <v>24</v>
      </c>
      <c r="BE63" s="100" t="s">
        <v>24</v>
      </c>
      <c r="BF63" s="100" t="s">
        <v>24</v>
      </c>
      <c r="BG63" s="100" t="s">
        <v>24</v>
      </c>
      <c r="BH63" s="100" t="s">
        <v>24</v>
      </c>
      <c r="BI63" s="100" t="s">
        <v>24</v>
      </c>
      <c r="BJ63" s="100" t="s">
        <v>24</v>
      </c>
      <c r="BK63" s="100" t="s">
        <v>24</v>
      </c>
      <c r="BL63" s="100" t="s">
        <v>24</v>
      </c>
      <c r="BM63" s="100" t="s">
        <v>24</v>
      </c>
      <c r="BN63" s="100" t="s">
        <v>24</v>
      </c>
      <c r="BO63" s="128"/>
      <c r="BP63" s="120">
        <v>1956</v>
      </c>
    </row>
    <row r="64" spans="1:68">
      <c r="A64" s="128"/>
      <c r="B64" s="120">
        <v>1957</v>
      </c>
      <c r="C64" s="100" t="s">
        <v>24</v>
      </c>
      <c r="D64" s="100" t="s">
        <v>24</v>
      </c>
      <c r="E64" s="100" t="s">
        <v>24</v>
      </c>
      <c r="F64" s="100" t="s">
        <v>24</v>
      </c>
      <c r="G64" s="100" t="s">
        <v>24</v>
      </c>
      <c r="H64" s="100" t="s">
        <v>24</v>
      </c>
      <c r="I64" s="100" t="s">
        <v>24</v>
      </c>
      <c r="J64" s="100" t="s">
        <v>24</v>
      </c>
      <c r="K64" s="100" t="s">
        <v>24</v>
      </c>
      <c r="L64" s="100" t="s">
        <v>24</v>
      </c>
      <c r="M64" s="100" t="s">
        <v>24</v>
      </c>
      <c r="N64" s="100" t="s">
        <v>24</v>
      </c>
      <c r="O64" s="100" t="s">
        <v>24</v>
      </c>
      <c r="P64" s="100" t="s">
        <v>24</v>
      </c>
      <c r="Q64" s="100" t="s">
        <v>24</v>
      </c>
      <c r="R64" s="100" t="s">
        <v>24</v>
      </c>
      <c r="S64" s="100" t="s">
        <v>24</v>
      </c>
      <c r="T64" s="100" t="s">
        <v>24</v>
      </c>
      <c r="U64" s="100" t="s">
        <v>24</v>
      </c>
      <c r="V64" s="100" t="s">
        <v>24</v>
      </c>
      <c r="W64" s="128"/>
      <c r="X64" s="120">
        <v>1957</v>
      </c>
      <c r="Y64" s="100" t="s">
        <v>24</v>
      </c>
      <c r="Z64" s="100" t="s">
        <v>24</v>
      </c>
      <c r="AA64" s="100" t="s">
        <v>24</v>
      </c>
      <c r="AB64" s="100" t="s">
        <v>24</v>
      </c>
      <c r="AC64" s="100" t="s">
        <v>24</v>
      </c>
      <c r="AD64" s="100" t="s">
        <v>24</v>
      </c>
      <c r="AE64" s="100" t="s">
        <v>24</v>
      </c>
      <c r="AF64" s="100" t="s">
        <v>24</v>
      </c>
      <c r="AG64" s="100" t="s">
        <v>24</v>
      </c>
      <c r="AH64" s="100" t="s">
        <v>24</v>
      </c>
      <c r="AI64" s="100" t="s">
        <v>24</v>
      </c>
      <c r="AJ64" s="100" t="s">
        <v>24</v>
      </c>
      <c r="AK64" s="100" t="s">
        <v>24</v>
      </c>
      <c r="AL64" s="100" t="s">
        <v>24</v>
      </c>
      <c r="AM64" s="100" t="s">
        <v>24</v>
      </c>
      <c r="AN64" s="100" t="s">
        <v>24</v>
      </c>
      <c r="AO64" s="100" t="s">
        <v>24</v>
      </c>
      <c r="AP64" s="100" t="s">
        <v>24</v>
      </c>
      <c r="AQ64" s="100" t="s">
        <v>24</v>
      </c>
      <c r="AR64" s="100" t="s">
        <v>24</v>
      </c>
      <c r="AS64" s="128"/>
      <c r="AT64" s="120">
        <v>1957</v>
      </c>
      <c r="AU64" s="100" t="s">
        <v>24</v>
      </c>
      <c r="AV64" s="100" t="s">
        <v>24</v>
      </c>
      <c r="AW64" s="100" t="s">
        <v>24</v>
      </c>
      <c r="AX64" s="100" t="s">
        <v>24</v>
      </c>
      <c r="AY64" s="100" t="s">
        <v>24</v>
      </c>
      <c r="AZ64" s="100" t="s">
        <v>24</v>
      </c>
      <c r="BA64" s="100" t="s">
        <v>24</v>
      </c>
      <c r="BB64" s="100" t="s">
        <v>24</v>
      </c>
      <c r="BC64" s="100" t="s">
        <v>24</v>
      </c>
      <c r="BD64" s="100" t="s">
        <v>24</v>
      </c>
      <c r="BE64" s="100" t="s">
        <v>24</v>
      </c>
      <c r="BF64" s="100" t="s">
        <v>24</v>
      </c>
      <c r="BG64" s="100" t="s">
        <v>24</v>
      </c>
      <c r="BH64" s="100" t="s">
        <v>24</v>
      </c>
      <c r="BI64" s="100" t="s">
        <v>24</v>
      </c>
      <c r="BJ64" s="100" t="s">
        <v>24</v>
      </c>
      <c r="BK64" s="100" t="s">
        <v>24</v>
      </c>
      <c r="BL64" s="100" t="s">
        <v>24</v>
      </c>
      <c r="BM64" s="100" t="s">
        <v>24</v>
      </c>
      <c r="BN64" s="100" t="s">
        <v>24</v>
      </c>
      <c r="BO64" s="128"/>
      <c r="BP64" s="120">
        <v>1957</v>
      </c>
    </row>
    <row r="65" spans="1:68">
      <c r="A65" s="128"/>
      <c r="B65" s="121">
        <v>1958</v>
      </c>
      <c r="C65" s="100" t="s">
        <v>24</v>
      </c>
      <c r="D65" s="100" t="s">
        <v>24</v>
      </c>
      <c r="E65" s="100" t="s">
        <v>24</v>
      </c>
      <c r="F65" s="100" t="s">
        <v>24</v>
      </c>
      <c r="G65" s="100" t="s">
        <v>24</v>
      </c>
      <c r="H65" s="100" t="s">
        <v>24</v>
      </c>
      <c r="I65" s="100" t="s">
        <v>24</v>
      </c>
      <c r="J65" s="100" t="s">
        <v>24</v>
      </c>
      <c r="K65" s="100" t="s">
        <v>24</v>
      </c>
      <c r="L65" s="100" t="s">
        <v>24</v>
      </c>
      <c r="M65" s="100" t="s">
        <v>24</v>
      </c>
      <c r="N65" s="100" t="s">
        <v>24</v>
      </c>
      <c r="O65" s="100" t="s">
        <v>24</v>
      </c>
      <c r="P65" s="100" t="s">
        <v>24</v>
      </c>
      <c r="Q65" s="100" t="s">
        <v>24</v>
      </c>
      <c r="R65" s="100" t="s">
        <v>24</v>
      </c>
      <c r="S65" s="100" t="s">
        <v>24</v>
      </c>
      <c r="T65" s="100" t="s">
        <v>24</v>
      </c>
      <c r="U65" s="100" t="s">
        <v>24</v>
      </c>
      <c r="V65" s="100" t="s">
        <v>24</v>
      </c>
      <c r="W65" s="128"/>
      <c r="X65" s="121">
        <v>1958</v>
      </c>
      <c r="Y65" s="100" t="s">
        <v>24</v>
      </c>
      <c r="Z65" s="100" t="s">
        <v>24</v>
      </c>
      <c r="AA65" s="100" t="s">
        <v>24</v>
      </c>
      <c r="AB65" s="100" t="s">
        <v>24</v>
      </c>
      <c r="AC65" s="100" t="s">
        <v>24</v>
      </c>
      <c r="AD65" s="100" t="s">
        <v>24</v>
      </c>
      <c r="AE65" s="100" t="s">
        <v>24</v>
      </c>
      <c r="AF65" s="100" t="s">
        <v>24</v>
      </c>
      <c r="AG65" s="100" t="s">
        <v>24</v>
      </c>
      <c r="AH65" s="100" t="s">
        <v>24</v>
      </c>
      <c r="AI65" s="100" t="s">
        <v>24</v>
      </c>
      <c r="AJ65" s="100" t="s">
        <v>24</v>
      </c>
      <c r="AK65" s="100" t="s">
        <v>24</v>
      </c>
      <c r="AL65" s="100" t="s">
        <v>24</v>
      </c>
      <c r="AM65" s="100" t="s">
        <v>24</v>
      </c>
      <c r="AN65" s="100" t="s">
        <v>24</v>
      </c>
      <c r="AO65" s="100" t="s">
        <v>24</v>
      </c>
      <c r="AP65" s="100" t="s">
        <v>24</v>
      </c>
      <c r="AQ65" s="100" t="s">
        <v>24</v>
      </c>
      <c r="AR65" s="100" t="s">
        <v>24</v>
      </c>
      <c r="AS65" s="128"/>
      <c r="AT65" s="121">
        <v>1958</v>
      </c>
      <c r="AU65" s="100" t="s">
        <v>24</v>
      </c>
      <c r="AV65" s="100" t="s">
        <v>24</v>
      </c>
      <c r="AW65" s="100" t="s">
        <v>24</v>
      </c>
      <c r="AX65" s="100" t="s">
        <v>24</v>
      </c>
      <c r="AY65" s="100" t="s">
        <v>24</v>
      </c>
      <c r="AZ65" s="100" t="s">
        <v>24</v>
      </c>
      <c r="BA65" s="100" t="s">
        <v>24</v>
      </c>
      <c r="BB65" s="100" t="s">
        <v>24</v>
      </c>
      <c r="BC65" s="100" t="s">
        <v>24</v>
      </c>
      <c r="BD65" s="100" t="s">
        <v>24</v>
      </c>
      <c r="BE65" s="100" t="s">
        <v>24</v>
      </c>
      <c r="BF65" s="100" t="s">
        <v>24</v>
      </c>
      <c r="BG65" s="100" t="s">
        <v>24</v>
      </c>
      <c r="BH65" s="100" t="s">
        <v>24</v>
      </c>
      <c r="BI65" s="100" t="s">
        <v>24</v>
      </c>
      <c r="BJ65" s="100" t="s">
        <v>24</v>
      </c>
      <c r="BK65" s="100" t="s">
        <v>24</v>
      </c>
      <c r="BL65" s="100" t="s">
        <v>24</v>
      </c>
      <c r="BM65" s="100" t="s">
        <v>24</v>
      </c>
      <c r="BN65" s="100" t="s">
        <v>24</v>
      </c>
      <c r="BO65" s="128"/>
      <c r="BP65" s="121">
        <v>1958</v>
      </c>
    </row>
    <row r="66" spans="1:68">
      <c r="A66" s="128"/>
      <c r="B66" s="121">
        <v>1959</v>
      </c>
      <c r="C66" s="100" t="s">
        <v>24</v>
      </c>
      <c r="D66" s="100" t="s">
        <v>24</v>
      </c>
      <c r="E66" s="100" t="s">
        <v>24</v>
      </c>
      <c r="F66" s="100" t="s">
        <v>24</v>
      </c>
      <c r="G66" s="100" t="s">
        <v>24</v>
      </c>
      <c r="H66" s="100" t="s">
        <v>24</v>
      </c>
      <c r="I66" s="100" t="s">
        <v>24</v>
      </c>
      <c r="J66" s="100" t="s">
        <v>24</v>
      </c>
      <c r="K66" s="100" t="s">
        <v>24</v>
      </c>
      <c r="L66" s="100" t="s">
        <v>24</v>
      </c>
      <c r="M66" s="100" t="s">
        <v>24</v>
      </c>
      <c r="N66" s="100" t="s">
        <v>24</v>
      </c>
      <c r="O66" s="100" t="s">
        <v>24</v>
      </c>
      <c r="P66" s="100" t="s">
        <v>24</v>
      </c>
      <c r="Q66" s="100" t="s">
        <v>24</v>
      </c>
      <c r="R66" s="100" t="s">
        <v>24</v>
      </c>
      <c r="S66" s="100" t="s">
        <v>24</v>
      </c>
      <c r="T66" s="100" t="s">
        <v>24</v>
      </c>
      <c r="U66" s="100" t="s">
        <v>24</v>
      </c>
      <c r="V66" s="100" t="s">
        <v>24</v>
      </c>
      <c r="W66" s="128"/>
      <c r="X66" s="121">
        <v>1959</v>
      </c>
      <c r="Y66" s="100" t="s">
        <v>24</v>
      </c>
      <c r="Z66" s="100" t="s">
        <v>24</v>
      </c>
      <c r="AA66" s="100" t="s">
        <v>24</v>
      </c>
      <c r="AB66" s="100" t="s">
        <v>24</v>
      </c>
      <c r="AC66" s="100" t="s">
        <v>24</v>
      </c>
      <c r="AD66" s="100" t="s">
        <v>24</v>
      </c>
      <c r="AE66" s="100" t="s">
        <v>24</v>
      </c>
      <c r="AF66" s="100" t="s">
        <v>24</v>
      </c>
      <c r="AG66" s="100" t="s">
        <v>24</v>
      </c>
      <c r="AH66" s="100" t="s">
        <v>24</v>
      </c>
      <c r="AI66" s="100" t="s">
        <v>24</v>
      </c>
      <c r="AJ66" s="100" t="s">
        <v>24</v>
      </c>
      <c r="AK66" s="100" t="s">
        <v>24</v>
      </c>
      <c r="AL66" s="100" t="s">
        <v>24</v>
      </c>
      <c r="AM66" s="100" t="s">
        <v>24</v>
      </c>
      <c r="AN66" s="100" t="s">
        <v>24</v>
      </c>
      <c r="AO66" s="100" t="s">
        <v>24</v>
      </c>
      <c r="AP66" s="100" t="s">
        <v>24</v>
      </c>
      <c r="AQ66" s="100" t="s">
        <v>24</v>
      </c>
      <c r="AR66" s="100" t="s">
        <v>24</v>
      </c>
      <c r="AS66" s="128"/>
      <c r="AT66" s="121">
        <v>1959</v>
      </c>
      <c r="AU66" s="100" t="s">
        <v>24</v>
      </c>
      <c r="AV66" s="100" t="s">
        <v>24</v>
      </c>
      <c r="AW66" s="100" t="s">
        <v>24</v>
      </c>
      <c r="AX66" s="100" t="s">
        <v>24</v>
      </c>
      <c r="AY66" s="100" t="s">
        <v>24</v>
      </c>
      <c r="AZ66" s="100" t="s">
        <v>24</v>
      </c>
      <c r="BA66" s="100" t="s">
        <v>24</v>
      </c>
      <c r="BB66" s="100" t="s">
        <v>24</v>
      </c>
      <c r="BC66" s="100" t="s">
        <v>24</v>
      </c>
      <c r="BD66" s="100" t="s">
        <v>24</v>
      </c>
      <c r="BE66" s="100" t="s">
        <v>24</v>
      </c>
      <c r="BF66" s="100" t="s">
        <v>24</v>
      </c>
      <c r="BG66" s="100" t="s">
        <v>24</v>
      </c>
      <c r="BH66" s="100" t="s">
        <v>24</v>
      </c>
      <c r="BI66" s="100" t="s">
        <v>24</v>
      </c>
      <c r="BJ66" s="100" t="s">
        <v>24</v>
      </c>
      <c r="BK66" s="100" t="s">
        <v>24</v>
      </c>
      <c r="BL66" s="100" t="s">
        <v>24</v>
      </c>
      <c r="BM66" s="100" t="s">
        <v>24</v>
      </c>
      <c r="BN66" s="100" t="s">
        <v>24</v>
      </c>
      <c r="BO66" s="128"/>
      <c r="BP66" s="121">
        <v>1959</v>
      </c>
    </row>
    <row r="67" spans="1:68">
      <c r="A67" s="128"/>
      <c r="B67" s="121">
        <v>1960</v>
      </c>
      <c r="C67" s="100" t="s">
        <v>24</v>
      </c>
      <c r="D67" s="100" t="s">
        <v>24</v>
      </c>
      <c r="E67" s="100" t="s">
        <v>24</v>
      </c>
      <c r="F67" s="100" t="s">
        <v>24</v>
      </c>
      <c r="G67" s="100" t="s">
        <v>24</v>
      </c>
      <c r="H67" s="100" t="s">
        <v>24</v>
      </c>
      <c r="I67" s="100" t="s">
        <v>24</v>
      </c>
      <c r="J67" s="100" t="s">
        <v>24</v>
      </c>
      <c r="K67" s="100" t="s">
        <v>24</v>
      </c>
      <c r="L67" s="100" t="s">
        <v>24</v>
      </c>
      <c r="M67" s="100" t="s">
        <v>24</v>
      </c>
      <c r="N67" s="100" t="s">
        <v>24</v>
      </c>
      <c r="O67" s="100" t="s">
        <v>24</v>
      </c>
      <c r="P67" s="100" t="s">
        <v>24</v>
      </c>
      <c r="Q67" s="100" t="s">
        <v>24</v>
      </c>
      <c r="R67" s="100" t="s">
        <v>24</v>
      </c>
      <c r="S67" s="100" t="s">
        <v>24</v>
      </c>
      <c r="T67" s="100" t="s">
        <v>24</v>
      </c>
      <c r="U67" s="100" t="s">
        <v>24</v>
      </c>
      <c r="V67" s="100" t="s">
        <v>24</v>
      </c>
      <c r="W67" s="128"/>
      <c r="X67" s="121">
        <v>1960</v>
      </c>
      <c r="Y67" s="100" t="s">
        <v>24</v>
      </c>
      <c r="Z67" s="100" t="s">
        <v>24</v>
      </c>
      <c r="AA67" s="100" t="s">
        <v>24</v>
      </c>
      <c r="AB67" s="100" t="s">
        <v>24</v>
      </c>
      <c r="AC67" s="100" t="s">
        <v>24</v>
      </c>
      <c r="AD67" s="100" t="s">
        <v>24</v>
      </c>
      <c r="AE67" s="100" t="s">
        <v>24</v>
      </c>
      <c r="AF67" s="100" t="s">
        <v>24</v>
      </c>
      <c r="AG67" s="100" t="s">
        <v>24</v>
      </c>
      <c r="AH67" s="100" t="s">
        <v>24</v>
      </c>
      <c r="AI67" s="100" t="s">
        <v>24</v>
      </c>
      <c r="AJ67" s="100" t="s">
        <v>24</v>
      </c>
      <c r="AK67" s="100" t="s">
        <v>24</v>
      </c>
      <c r="AL67" s="100" t="s">
        <v>24</v>
      </c>
      <c r="AM67" s="100" t="s">
        <v>24</v>
      </c>
      <c r="AN67" s="100" t="s">
        <v>24</v>
      </c>
      <c r="AO67" s="100" t="s">
        <v>24</v>
      </c>
      <c r="AP67" s="100" t="s">
        <v>24</v>
      </c>
      <c r="AQ67" s="100" t="s">
        <v>24</v>
      </c>
      <c r="AR67" s="100" t="s">
        <v>24</v>
      </c>
      <c r="AS67" s="128"/>
      <c r="AT67" s="121">
        <v>1960</v>
      </c>
      <c r="AU67" s="100" t="s">
        <v>24</v>
      </c>
      <c r="AV67" s="100" t="s">
        <v>24</v>
      </c>
      <c r="AW67" s="100" t="s">
        <v>24</v>
      </c>
      <c r="AX67" s="100" t="s">
        <v>24</v>
      </c>
      <c r="AY67" s="100" t="s">
        <v>24</v>
      </c>
      <c r="AZ67" s="100" t="s">
        <v>24</v>
      </c>
      <c r="BA67" s="100" t="s">
        <v>24</v>
      </c>
      <c r="BB67" s="100" t="s">
        <v>24</v>
      </c>
      <c r="BC67" s="100" t="s">
        <v>24</v>
      </c>
      <c r="BD67" s="100" t="s">
        <v>24</v>
      </c>
      <c r="BE67" s="100" t="s">
        <v>24</v>
      </c>
      <c r="BF67" s="100" t="s">
        <v>24</v>
      </c>
      <c r="BG67" s="100" t="s">
        <v>24</v>
      </c>
      <c r="BH67" s="100" t="s">
        <v>24</v>
      </c>
      <c r="BI67" s="100" t="s">
        <v>24</v>
      </c>
      <c r="BJ67" s="100" t="s">
        <v>24</v>
      </c>
      <c r="BK67" s="100" t="s">
        <v>24</v>
      </c>
      <c r="BL67" s="100" t="s">
        <v>24</v>
      </c>
      <c r="BM67" s="100" t="s">
        <v>24</v>
      </c>
      <c r="BN67" s="100" t="s">
        <v>24</v>
      </c>
      <c r="BO67" s="128"/>
      <c r="BP67" s="121">
        <v>1960</v>
      </c>
    </row>
    <row r="68" spans="1:68">
      <c r="A68" s="128"/>
      <c r="B68" s="121">
        <v>1961</v>
      </c>
      <c r="C68" s="100" t="s">
        <v>24</v>
      </c>
      <c r="D68" s="100" t="s">
        <v>24</v>
      </c>
      <c r="E68" s="100" t="s">
        <v>24</v>
      </c>
      <c r="F68" s="100" t="s">
        <v>24</v>
      </c>
      <c r="G68" s="100" t="s">
        <v>24</v>
      </c>
      <c r="H68" s="100" t="s">
        <v>24</v>
      </c>
      <c r="I68" s="100" t="s">
        <v>24</v>
      </c>
      <c r="J68" s="100" t="s">
        <v>24</v>
      </c>
      <c r="K68" s="100" t="s">
        <v>24</v>
      </c>
      <c r="L68" s="100" t="s">
        <v>24</v>
      </c>
      <c r="M68" s="100" t="s">
        <v>24</v>
      </c>
      <c r="N68" s="100" t="s">
        <v>24</v>
      </c>
      <c r="O68" s="100" t="s">
        <v>24</v>
      </c>
      <c r="P68" s="100" t="s">
        <v>24</v>
      </c>
      <c r="Q68" s="100" t="s">
        <v>24</v>
      </c>
      <c r="R68" s="100" t="s">
        <v>24</v>
      </c>
      <c r="S68" s="100" t="s">
        <v>24</v>
      </c>
      <c r="T68" s="100" t="s">
        <v>24</v>
      </c>
      <c r="U68" s="100" t="s">
        <v>24</v>
      </c>
      <c r="V68" s="100" t="s">
        <v>24</v>
      </c>
      <c r="W68" s="128"/>
      <c r="X68" s="121">
        <v>1961</v>
      </c>
      <c r="Y68" s="100" t="s">
        <v>24</v>
      </c>
      <c r="Z68" s="100" t="s">
        <v>24</v>
      </c>
      <c r="AA68" s="100" t="s">
        <v>24</v>
      </c>
      <c r="AB68" s="100" t="s">
        <v>24</v>
      </c>
      <c r="AC68" s="100" t="s">
        <v>24</v>
      </c>
      <c r="AD68" s="100" t="s">
        <v>24</v>
      </c>
      <c r="AE68" s="100" t="s">
        <v>24</v>
      </c>
      <c r="AF68" s="100" t="s">
        <v>24</v>
      </c>
      <c r="AG68" s="100" t="s">
        <v>24</v>
      </c>
      <c r="AH68" s="100" t="s">
        <v>24</v>
      </c>
      <c r="AI68" s="100" t="s">
        <v>24</v>
      </c>
      <c r="AJ68" s="100" t="s">
        <v>24</v>
      </c>
      <c r="AK68" s="100" t="s">
        <v>24</v>
      </c>
      <c r="AL68" s="100" t="s">
        <v>24</v>
      </c>
      <c r="AM68" s="100" t="s">
        <v>24</v>
      </c>
      <c r="AN68" s="100" t="s">
        <v>24</v>
      </c>
      <c r="AO68" s="100" t="s">
        <v>24</v>
      </c>
      <c r="AP68" s="100" t="s">
        <v>24</v>
      </c>
      <c r="AQ68" s="100" t="s">
        <v>24</v>
      </c>
      <c r="AR68" s="100" t="s">
        <v>24</v>
      </c>
      <c r="AS68" s="128"/>
      <c r="AT68" s="121">
        <v>1961</v>
      </c>
      <c r="AU68" s="100" t="s">
        <v>24</v>
      </c>
      <c r="AV68" s="100" t="s">
        <v>24</v>
      </c>
      <c r="AW68" s="100" t="s">
        <v>24</v>
      </c>
      <c r="AX68" s="100" t="s">
        <v>24</v>
      </c>
      <c r="AY68" s="100" t="s">
        <v>24</v>
      </c>
      <c r="AZ68" s="100" t="s">
        <v>24</v>
      </c>
      <c r="BA68" s="100" t="s">
        <v>24</v>
      </c>
      <c r="BB68" s="100" t="s">
        <v>24</v>
      </c>
      <c r="BC68" s="100" t="s">
        <v>24</v>
      </c>
      <c r="BD68" s="100" t="s">
        <v>24</v>
      </c>
      <c r="BE68" s="100" t="s">
        <v>24</v>
      </c>
      <c r="BF68" s="100" t="s">
        <v>24</v>
      </c>
      <c r="BG68" s="100" t="s">
        <v>24</v>
      </c>
      <c r="BH68" s="100" t="s">
        <v>24</v>
      </c>
      <c r="BI68" s="100" t="s">
        <v>24</v>
      </c>
      <c r="BJ68" s="100" t="s">
        <v>24</v>
      </c>
      <c r="BK68" s="100" t="s">
        <v>24</v>
      </c>
      <c r="BL68" s="100" t="s">
        <v>24</v>
      </c>
      <c r="BM68" s="100" t="s">
        <v>24</v>
      </c>
      <c r="BN68" s="100" t="s">
        <v>24</v>
      </c>
      <c r="BO68" s="128"/>
      <c r="BP68" s="121">
        <v>1961</v>
      </c>
    </row>
    <row r="69" spans="1:68">
      <c r="A69" s="128"/>
      <c r="B69" s="121">
        <v>1962</v>
      </c>
      <c r="C69" s="100" t="s">
        <v>24</v>
      </c>
      <c r="D69" s="100" t="s">
        <v>24</v>
      </c>
      <c r="E69" s="100" t="s">
        <v>24</v>
      </c>
      <c r="F69" s="100" t="s">
        <v>24</v>
      </c>
      <c r="G69" s="100" t="s">
        <v>24</v>
      </c>
      <c r="H69" s="100" t="s">
        <v>24</v>
      </c>
      <c r="I69" s="100" t="s">
        <v>24</v>
      </c>
      <c r="J69" s="100" t="s">
        <v>24</v>
      </c>
      <c r="K69" s="100" t="s">
        <v>24</v>
      </c>
      <c r="L69" s="100" t="s">
        <v>24</v>
      </c>
      <c r="M69" s="100" t="s">
        <v>24</v>
      </c>
      <c r="N69" s="100" t="s">
        <v>24</v>
      </c>
      <c r="O69" s="100" t="s">
        <v>24</v>
      </c>
      <c r="P69" s="100" t="s">
        <v>24</v>
      </c>
      <c r="Q69" s="100" t="s">
        <v>24</v>
      </c>
      <c r="R69" s="100" t="s">
        <v>24</v>
      </c>
      <c r="S69" s="100" t="s">
        <v>24</v>
      </c>
      <c r="T69" s="100" t="s">
        <v>24</v>
      </c>
      <c r="U69" s="100" t="s">
        <v>24</v>
      </c>
      <c r="V69" s="100" t="s">
        <v>24</v>
      </c>
      <c r="W69" s="128"/>
      <c r="X69" s="121">
        <v>1962</v>
      </c>
      <c r="Y69" s="100" t="s">
        <v>24</v>
      </c>
      <c r="Z69" s="100" t="s">
        <v>24</v>
      </c>
      <c r="AA69" s="100" t="s">
        <v>24</v>
      </c>
      <c r="AB69" s="100" t="s">
        <v>24</v>
      </c>
      <c r="AC69" s="100" t="s">
        <v>24</v>
      </c>
      <c r="AD69" s="100" t="s">
        <v>24</v>
      </c>
      <c r="AE69" s="100" t="s">
        <v>24</v>
      </c>
      <c r="AF69" s="100" t="s">
        <v>24</v>
      </c>
      <c r="AG69" s="100" t="s">
        <v>24</v>
      </c>
      <c r="AH69" s="100" t="s">
        <v>24</v>
      </c>
      <c r="AI69" s="100" t="s">
        <v>24</v>
      </c>
      <c r="AJ69" s="100" t="s">
        <v>24</v>
      </c>
      <c r="AK69" s="100" t="s">
        <v>24</v>
      </c>
      <c r="AL69" s="100" t="s">
        <v>24</v>
      </c>
      <c r="AM69" s="100" t="s">
        <v>24</v>
      </c>
      <c r="AN69" s="100" t="s">
        <v>24</v>
      </c>
      <c r="AO69" s="100" t="s">
        <v>24</v>
      </c>
      <c r="AP69" s="100" t="s">
        <v>24</v>
      </c>
      <c r="AQ69" s="100" t="s">
        <v>24</v>
      </c>
      <c r="AR69" s="100" t="s">
        <v>24</v>
      </c>
      <c r="AS69" s="128"/>
      <c r="AT69" s="121">
        <v>1962</v>
      </c>
      <c r="AU69" s="100" t="s">
        <v>24</v>
      </c>
      <c r="AV69" s="100" t="s">
        <v>24</v>
      </c>
      <c r="AW69" s="100" t="s">
        <v>24</v>
      </c>
      <c r="AX69" s="100" t="s">
        <v>24</v>
      </c>
      <c r="AY69" s="100" t="s">
        <v>24</v>
      </c>
      <c r="AZ69" s="100" t="s">
        <v>24</v>
      </c>
      <c r="BA69" s="100" t="s">
        <v>24</v>
      </c>
      <c r="BB69" s="100" t="s">
        <v>24</v>
      </c>
      <c r="BC69" s="100" t="s">
        <v>24</v>
      </c>
      <c r="BD69" s="100" t="s">
        <v>24</v>
      </c>
      <c r="BE69" s="100" t="s">
        <v>24</v>
      </c>
      <c r="BF69" s="100" t="s">
        <v>24</v>
      </c>
      <c r="BG69" s="100" t="s">
        <v>24</v>
      </c>
      <c r="BH69" s="100" t="s">
        <v>24</v>
      </c>
      <c r="BI69" s="100" t="s">
        <v>24</v>
      </c>
      <c r="BJ69" s="100" t="s">
        <v>24</v>
      </c>
      <c r="BK69" s="100" t="s">
        <v>24</v>
      </c>
      <c r="BL69" s="100" t="s">
        <v>24</v>
      </c>
      <c r="BM69" s="100" t="s">
        <v>24</v>
      </c>
      <c r="BN69" s="100" t="s">
        <v>24</v>
      </c>
      <c r="BO69" s="128"/>
      <c r="BP69" s="121">
        <v>1962</v>
      </c>
    </row>
    <row r="70" spans="1:68">
      <c r="A70" s="128"/>
      <c r="B70" s="121">
        <v>1963</v>
      </c>
      <c r="C70" s="100" t="s">
        <v>24</v>
      </c>
      <c r="D70" s="100" t="s">
        <v>24</v>
      </c>
      <c r="E70" s="100" t="s">
        <v>24</v>
      </c>
      <c r="F70" s="100" t="s">
        <v>24</v>
      </c>
      <c r="G70" s="100" t="s">
        <v>24</v>
      </c>
      <c r="H70" s="100" t="s">
        <v>24</v>
      </c>
      <c r="I70" s="100" t="s">
        <v>24</v>
      </c>
      <c r="J70" s="100" t="s">
        <v>24</v>
      </c>
      <c r="K70" s="100" t="s">
        <v>24</v>
      </c>
      <c r="L70" s="100" t="s">
        <v>24</v>
      </c>
      <c r="M70" s="100" t="s">
        <v>24</v>
      </c>
      <c r="N70" s="100" t="s">
        <v>24</v>
      </c>
      <c r="O70" s="100" t="s">
        <v>24</v>
      </c>
      <c r="P70" s="100" t="s">
        <v>24</v>
      </c>
      <c r="Q70" s="100" t="s">
        <v>24</v>
      </c>
      <c r="R70" s="100" t="s">
        <v>24</v>
      </c>
      <c r="S70" s="100" t="s">
        <v>24</v>
      </c>
      <c r="T70" s="100" t="s">
        <v>24</v>
      </c>
      <c r="U70" s="100" t="s">
        <v>24</v>
      </c>
      <c r="V70" s="100" t="s">
        <v>24</v>
      </c>
      <c r="W70" s="128"/>
      <c r="X70" s="121">
        <v>1963</v>
      </c>
      <c r="Y70" s="100" t="s">
        <v>24</v>
      </c>
      <c r="Z70" s="100" t="s">
        <v>24</v>
      </c>
      <c r="AA70" s="100" t="s">
        <v>24</v>
      </c>
      <c r="AB70" s="100" t="s">
        <v>24</v>
      </c>
      <c r="AC70" s="100" t="s">
        <v>24</v>
      </c>
      <c r="AD70" s="100" t="s">
        <v>24</v>
      </c>
      <c r="AE70" s="100" t="s">
        <v>24</v>
      </c>
      <c r="AF70" s="100" t="s">
        <v>24</v>
      </c>
      <c r="AG70" s="100" t="s">
        <v>24</v>
      </c>
      <c r="AH70" s="100" t="s">
        <v>24</v>
      </c>
      <c r="AI70" s="100" t="s">
        <v>24</v>
      </c>
      <c r="AJ70" s="100" t="s">
        <v>24</v>
      </c>
      <c r="AK70" s="100" t="s">
        <v>24</v>
      </c>
      <c r="AL70" s="100" t="s">
        <v>24</v>
      </c>
      <c r="AM70" s="100" t="s">
        <v>24</v>
      </c>
      <c r="AN70" s="100" t="s">
        <v>24</v>
      </c>
      <c r="AO70" s="100" t="s">
        <v>24</v>
      </c>
      <c r="AP70" s="100" t="s">
        <v>24</v>
      </c>
      <c r="AQ70" s="100" t="s">
        <v>24</v>
      </c>
      <c r="AR70" s="100" t="s">
        <v>24</v>
      </c>
      <c r="AS70" s="128"/>
      <c r="AT70" s="121">
        <v>1963</v>
      </c>
      <c r="AU70" s="100" t="s">
        <v>24</v>
      </c>
      <c r="AV70" s="100" t="s">
        <v>24</v>
      </c>
      <c r="AW70" s="100" t="s">
        <v>24</v>
      </c>
      <c r="AX70" s="100" t="s">
        <v>24</v>
      </c>
      <c r="AY70" s="100" t="s">
        <v>24</v>
      </c>
      <c r="AZ70" s="100" t="s">
        <v>24</v>
      </c>
      <c r="BA70" s="100" t="s">
        <v>24</v>
      </c>
      <c r="BB70" s="100" t="s">
        <v>24</v>
      </c>
      <c r="BC70" s="100" t="s">
        <v>24</v>
      </c>
      <c r="BD70" s="100" t="s">
        <v>24</v>
      </c>
      <c r="BE70" s="100" t="s">
        <v>24</v>
      </c>
      <c r="BF70" s="100" t="s">
        <v>24</v>
      </c>
      <c r="BG70" s="100" t="s">
        <v>24</v>
      </c>
      <c r="BH70" s="100" t="s">
        <v>24</v>
      </c>
      <c r="BI70" s="100" t="s">
        <v>24</v>
      </c>
      <c r="BJ70" s="100" t="s">
        <v>24</v>
      </c>
      <c r="BK70" s="100" t="s">
        <v>24</v>
      </c>
      <c r="BL70" s="100" t="s">
        <v>24</v>
      </c>
      <c r="BM70" s="100" t="s">
        <v>24</v>
      </c>
      <c r="BN70" s="100" t="s">
        <v>24</v>
      </c>
      <c r="BO70" s="128"/>
      <c r="BP70" s="121">
        <v>1963</v>
      </c>
    </row>
    <row r="71" spans="1:68">
      <c r="A71" s="128"/>
      <c r="B71" s="121">
        <v>1964</v>
      </c>
      <c r="C71" s="100" t="s">
        <v>24</v>
      </c>
      <c r="D71" s="100" t="s">
        <v>24</v>
      </c>
      <c r="E71" s="100" t="s">
        <v>24</v>
      </c>
      <c r="F71" s="100" t="s">
        <v>24</v>
      </c>
      <c r="G71" s="100" t="s">
        <v>24</v>
      </c>
      <c r="H71" s="100" t="s">
        <v>24</v>
      </c>
      <c r="I71" s="100" t="s">
        <v>24</v>
      </c>
      <c r="J71" s="100" t="s">
        <v>24</v>
      </c>
      <c r="K71" s="100" t="s">
        <v>24</v>
      </c>
      <c r="L71" s="100" t="s">
        <v>24</v>
      </c>
      <c r="M71" s="100" t="s">
        <v>24</v>
      </c>
      <c r="N71" s="100" t="s">
        <v>24</v>
      </c>
      <c r="O71" s="100" t="s">
        <v>24</v>
      </c>
      <c r="P71" s="100" t="s">
        <v>24</v>
      </c>
      <c r="Q71" s="100" t="s">
        <v>24</v>
      </c>
      <c r="R71" s="100" t="s">
        <v>24</v>
      </c>
      <c r="S71" s="100" t="s">
        <v>24</v>
      </c>
      <c r="T71" s="100" t="s">
        <v>24</v>
      </c>
      <c r="U71" s="100" t="s">
        <v>24</v>
      </c>
      <c r="V71" s="100" t="s">
        <v>24</v>
      </c>
      <c r="W71" s="128"/>
      <c r="X71" s="121">
        <v>1964</v>
      </c>
      <c r="Y71" s="100" t="s">
        <v>24</v>
      </c>
      <c r="Z71" s="100" t="s">
        <v>24</v>
      </c>
      <c r="AA71" s="100" t="s">
        <v>24</v>
      </c>
      <c r="AB71" s="100" t="s">
        <v>24</v>
      </c>
      <c r="AC71" s="100" t="s">
        <v>24</v>
      </c>
      <c r="AD71" s="100" t="s">
        <v>24</v>
      </c>
      <c r="AE71" s="100" t="s">
        <v>24</v>
      </c>
      <c r="AF71" s="100" t="s">
        <v>24</v>
      </c>
      <c r="AG71" s="100" t="s">
        <v>24</v>
      </c>
      <c r="AH71" s="100" t="s">
        <v>24</v>
      </c>
      <c r="AI71" s="100" t="s">
        <v>24</v>
      </c>
      <c r="AJ71" s="100" t="s">
        <v>24</v>
      </c>
      <c r="AK71" s="100" t="s">
        <v>24</v>
      </c>
      <c r="AL71" s="100" t="s">
        <v>24</v>
      </c>
      <c r="AM71" s="100" t="s">
        <v>24</v>
      </c>
      <c r="AN71" s="100" t="s">
        <v>24</v>
      </c>
      <c r="AO71" s="100" t="s">
        <v>24</v>
      </c>
      <c r="AP71" s="100" t="s">
        <v>24</v>
      </c>
      <c r="AQ71" s="100" t="s">
        <v>24</v>
      </c>
      <c r="AR71" s="100" t="s">
        <v>24</v>
      </c>
      <c r="AS71" s="128"/>
      <c r="AT71" s="121">
        <v>1964</v>
      </c>
      <c r="AU71" s="100" t="s">
        <v>24</v>
      </c>
      <c r="AV71" s="100" t="s">
        <v>24</v>
      </c>
      <c r="AW71" s="100" t="s">
        <v>24</v>
      </c>
      <c r="AX71" s="100" t="s">
        <v>24</v>
      </c>
      <c r="AY71" s="100" t="s">
        <v>24</v>
      </c>
      <c r="AZ71" s="100" t="s">
        <v>24</v>
      </c>
      <c r="BA71" s="100" t="s">
        <v>24</v>
      </c>
      <c r="BB71" s="100" t="s">
        <v>24</v>
      </c>
      <c r="BC71" s="100" t="s">
        <v>24</v>
      </c>
      <c r="BD71" s="100" t="s">
        <v>24</v>
      </c>
      <c r="BE71" s="100" t="s">
        <v>24</v>
      </c>
      <c r="BF71" s="100" t="s">
        <v>24</v>
      </c>
      <c r="BG71" s="100" t="s">
        <v>24</v>
      </c>
      <c r="BH71" s="100" t="s">
        <v>24</v>
      </c>
      <c r="BI71" s="100" t="s">
        <v>24</v>
      </c>
      <c r="BJ71" s="100" t="s">
        <v>24</v>
      </c>
      <c r="BK71" s="100" t="s">
        <v>24</v>
      </c>
      <c r="BL71" s="100" t="s">
        <v>24</v>
      </c>
      <c r="BM71" s="100" t="s">
        <v>24</v>
      </c>
      <c r="BN71" s="100" t="s">
        <v>24</v>
      </c>
      <c r="BO71" s="128"/>
      <c r="BP71" s="121">
        <v>1964</v>
      </c>
    </row>
    <row r="72" spans="1:68">
      <c r="A72" s="128"/>
      <c r="B72" s="121">
        <v>1965</v>
      </c>
      <c r="C72" s="100" t="s">
        <v>24</v>
      </c>
      <c r="D72" s="100" t="s">
        <v>24</v>
      </c>
      <c r="E72" s="100" t="s">
        <v>24</v>
      </c>
      <c r="F72" s="100" t="s">
        <v>24</v>
      </c>
      <c r="G72" s="100" t="s">
        <v>24</v>
      </c>
      <c r="H72" s="100" t="s">
        <v>24</v>
      </c>
      <c r="I72" s="100" t="s">
        <v>24</v>
      </c>
      <c r="J72" s="100" t="s">
        <v>24</v>
      </c>
      <c r="K72" s="100" t="s">
        <v>24</v>
      </c>
      <c r="L72" s="100" t="s">
        <v>24</v>
      </c>
      <c r="M72" s="100" t="s">
        <v>24</v>
      </c>
      <c r="N72" s="100" t="s">
        <v>24</v>
      </c>
      <c r="O72" s="100" t="s">
        <v>24</v>
      </c>
      <c r="P72" s="100" t="s">
        <v>24</v>
      </c>
      <c r="Q72" s="100" t="s">
        <v>24</v>
      </c>
      <c r="R72" s="100" t="s">
        <v>24</v>
      </c>
      <c r="S72" s="100" t="s">
        <v>24</v>
      </c>
      <c r="T72" s="100" t="s">
        <v>24</v>
      </c>
      <c r="U72" s="100" t="s">
        <v>24</v>
      </c>
      <c r="V72" s="100" t="s">
        <v>24</v>
      </c>
      <c r="W72" s="128"/>
      <c r="X72" s="121">
        <v>1965</v>
      </c>
      <c r="Y72" s="100" t="s">
        <v>24</v>
      </c>
      <c r="Z72" s="100" t="s">
        <v>24</v>
      </c>
      <c r="AA72" s="100" t="s">
        <v>24</v>
      </c>
      <c r="AB72" s="100" t="s">
        <v>24</v>
      </c>
      <c r="AC72" s="100" t="s">
        <v>24</v>
      </c>
      <c r="AD72" s="100" t="s">
        <v>24</v>
      </c>
      <c r="AE72" s="100" t="s">
        <v>24</v>
      </c>
      <c r="AF72" s="100" t="s">
        <v>24</v>
      </c>
      <c r="AG72" s="100" t="s">
        <v>24</v>
      </c>
      <c r="AH72" s="100" t="s">
        <v>24</v>
      </c>
      <c r="AI72" s="100" t="s">
        <v>24</v>
      </c>
      <c r="AJ72" s="100" t="s">
        <v>24</v>
      </c>
      <c r="AK72" s="100" t="s">
        <v>24</v>
      </c>
      <c r="AL72" s="100" t="s">
        <v>24</v>
      </c>
      <c r="AM72" s="100" t="s">
        <v>24</v>
      </c>
      <c r="AN72" s="100" t="s">
        <v>24</v>
      </c>
      <c r="AO72" s="100" t="s">
        <v>24</v>
      </c>
      <c r="AP72" s="100" t="s">
        <v>24</v>
      </c>
      <c r="AQ72" s="100" t="s">
        <v>24</v>
      </c>
      <c r="AR72" s="100" t="s">
        <v>24</v>
      </c>
      <c r="AS72" s="128"/>
      <c r="AT72" s="121">
        <v>1965</v>
      </c>
      <c r="AU72" s="100" t="s">
        <v>24</v>
      </c>
      <c r="AV72" s="100" t="s">
        <v>24</v>
      </c>
      <c r="AW72" s="100" t="s">
        <v>24</v>
      </c>
      <c r="AX72" s="100" t="s">
        <v>24</v>
      </c>
      <c r="AY72" s="100" t="s">
        <v>24</v>
      </c>
      <c r="AZ72" s="100" t="s">
        <v>24</v>
      </c>
      <c r="BA72" s="100" t="s">
        <v>24</v>
      </c>
      <c r="BB72" s="100" t="s">
        <v>24</v>
      </c>
      <c r="BC72" s="100" t="s">
        <v>24</v>
      </c>
      <c r="BD72" s="100" t="s">
        <v>24</v>
      </c>
      <c r="BE72" s="100" t="s">
        <v>24</v>
      </c>
      <c r="BF72" s="100" t="s">
        <v>24</v>
      </c>
      <c r="BG72" s="100" t="s">
        <v>24</v>
      </c>
      <c r="BH72" s="100" t="s">
        <v>24</v>
      </c>
      <c r="BI72" s="100" t="s">
        <v>24</v>
      </c>
      <c r="BJ72" s="100" t="s">
        <v>24</v>
      </c>
      <c r="BK72" s="100" t="s">
        <v>24</v>
      </c>
      <c r="BL72" s="100" t="s">
        <v>24</v>
      </c>
      <c r="BM72" s="100" t="s">
        <v>24</v>
      </c>
      <c r="BN72" s="100" t="s">
        <v>24</v>
      </c>
      <c r="BO72" s="128"/>
      <c r="BP72" s="121">
        <v>1965</v>
      </c>
    </row>
    <row r="73" spans="1:68">
      <c r="A73" s="128"/>
      <c r="B73" s="121">
        <v>1966</v>
      </c>
      <c r="C73" s="100" t="s">
        <v>24</v>
      </c>
      <c r="D73" s="100" t="s">
        <v>24</v>
      </c>
      <c r="E73" s="100" t="s">
        <v>24</v>
      </c>
      <c r="F73" s="100" t="s">
        <v>24</v>
      </c>
      <c r="G73" s="100" t="s">
        <v>24</v>
      </c>
      <c r="H73" s="100" t="s">
        <v>24</v>
      </c>
      <c r="I73" s="100" t="s">
        <v>24</v>
      </c>
      <c r="J73" s="100" t="s">
        <v>24</v>
      </c>
      <c r="K73" s="100" t="s">
        <v>24</v>
      </c>
      <c r="L73" s="100" t="s">
        <v>24</v>
      </c>
      <c r="M73" s="100" t="s">
        <v>24</v>
      </c>
      <c r="N73" s="100" t="s">
        <v>24</v>
      </c>
      <c r="O73" s="100" t="s">
        <v>24</v>
      </c>
      <c r="P73" s="100" t="s">
        <v>24</v>
      </c>
      <c r="Q73" s="100" t="s">
        <v>24</v>
      </c>
      <c r="R73" s="100" t="s">
        <v>24</v>
      </c>
      <c r="S73" s="100" t="s">
        <v>24</v>
      </c>
      <c r="T73" s="100" t="s">
        <v>24</v>
      </c>
      <c r="U73" s="100" t="s">
        <v>24</v>
      </c>
      <c r="V73" s="100" t="s">
        <v>24</v>
      </c>
      <c r="W73" s="128"/>
      <c r="X73" s="121">
        <v>1966</v>
      </c>
      <c r="Y73" s="100" t="s">
        <v>24</v>
      </c>
      <c r="Z73" s="100" t="s">
        <v>24</v>
      </c>
      <c r="AA73" s="100" t="s">
        <v>24</v>
      </c>
      <c r="AB73" s="100" t="s">
        <v>24</v>
      </c>
      <c r="AC73" s="100" t="s">
        <v>24</v>
      </c>
      <c r="AD73" s="100" t="s">
        <v>24</v>
      </c>
      <c r="AE73" s="100" t="s">
        <v>24</v>
      </c>
      <c r="AF73" s="100" t="s">
        <v>24</v>
      </c>
      <c r="AG73" s="100" t="s">
        <v>24</v>
      </c>
      <c r="AH73" s="100" t="s">
        <v>24</v>
      </c>
      <c r="AI73" s="100" t="s">
        <v>24</v>
      </c>
      <c r="AJ73" s="100" t="s">
        <v>24</v>
      </c>
      <c r="AK73" s="100" t="s">
        <v>24</v>
      </c>
      <c r="AL73" s="100" t="s">
        <v>24</v>
      </c>
      <c r="AM73" s="100" t="s">
        <v>24</v>
      </c>
      <c r="AN73" s="100" t="s">
        <v>24</v>
      </c>
      <c r="AO73" s="100" t="s">
        <v>24</v>
      </c>
      <c r="AP73" s="100" t="s">
        <v>24</v>
      </c>
      <c r="AQ73" s="100" t="s">
        <v>24</v>
      </c>
      <c r="AR73" s="100" t="s">
        <v>24</v>
      </c>
      <c r="AS73" s="128"/>
      <c r="AT73" s="121">
        <v>1966</v>
      </c>
      <c r="AU73" s="100" t="s">
        <v>24</v>
      </c>
      <c r="AV73" s="100" t="s">
        <v>24</v>
      </c>
      <c r="AW73" s="100" t="s">
        <v>24</v>
      </c>
      <c r="AX73" s="100" t="s">
        <v>24</v>
      </c>
      <c r="AY73" s="100" t="s">
        <v>24</v>
      </c>
      <c r="AZ73" s="100" t="s">
        <v>24</v>
      </c>
      <c r="BA73" s="100" t="s">
        <v>24</v>
      </c>
      <c r="BB73" s="100" t="s">
        <v>24</v>
      </c>
      <c r="BC73" s="100" t="s">
        <v>24</v>
      </c>
      <c r="BD73" s="100" t="s">
        <v>24</v>
      </c>
      <c r="BE73" s="100" t="s">
        <v>24</v>
      </c>
      <c r="BF73" s="100" t="s">
        <v>24</v>
      </c>
      <c r="BG73" s="100" t="s">
        <v>24</v>
      </c>
      <c r="BH73" s="100" t="s">
        <v>24</v>
      </c>
      <c r="BI73" s="100" t="s">
        <v>24</v>
      </c>
      <c r="BJ73" s="100" t="s">
        <v>24</v>
      </c>
      <c r="BK73" s="100" t="s">
        <v>24</v>
      </c>
      <c r="BL73" s="100" t="s">
        <v>24</v>
      </c>
      <c r="BM73" s="100" t="s">
        <v>24</v>
      </c>
      <c r="BN73" s="100" t="s">
        <v>24</v>
      </c>
      <c r="BO73" s="128"/>
      <c r="BP73" s="121">
        <v>1966</v>
      </c>
    </row>
    <row r="74" spans="1:68">
      <c r="A74" s="128"/>
      <c r="B74" s="121">
        <v>1967</v>
      </c>
      <c r="C74" s="100" t="s">
        <v>24</v>
      </c>
      <c r="D74" s="100" t="s">
        <v>24</v>
      </c>
      <c r="E74" s="100" t="s">
        <v>24</v>
      </c>
      <c r="F74" s="100" t="s">
        <v>24</v>
      </c>
      <c r="G74" s="100" t="s">
        <v>24</v>
      </c>
      <c r="H74" s="100" t="s">
        <v>24</v>
      </c>
      <c r="I74" s="100" t="s">
        <v>24</v>
      </c>
      <c r="J74" s="100" t="s">
        <v>24</v>
      </c>
      <c r="K74" s="100" t="s">
        <v>24</v>
      </c>
      <c r="L74" s="100" t="s">
        <v>24</v>
      </c>
      <c r="M74" s="100" t="s">
        <v>24</v>
      </c>
      <c r="N74" s="100" t="s">
        <v>24</v>
      </c>
      <c r="O74" s="100" t="s">
        <v>24</v>
      </c>
      <c r="P74" s="100" t="s">
        <v>24</v>
      </c>
      <c r="Q74" s="100" t="s">
        <v>24</v>
      </c>
      <c r="R74" s="100" t="s">
        <v>24</v>
      </c>
      <c r="S74" s="100" t="s">
        <v>24</v>
      </c>
      <c r="T74" s="100" t="s">
        <v>24</v>
      </c>
      <c r="U74" s="100" t="s">
        <v>24</v>
      </c>
      <c r="V74" s="100" t="s">
        <v>24</v>
      </c>
      <c r="W74" s="128"/>
      <c r="X74" s="121">
        <v>1967</v>
      </c>
      <c r="Y74" s="100" t="s">
        <v>24</v>
      </c>
      <c r="Z74" s="100" t="s">
        <v>24</v>
      </c>
      <c r="AA74" s="100" t="s">
        <v>24</v>
      </c>
      <c r="AB74" s="100" t="s">
        <v>24</v>
      </c>
      <c r="AC74" s="100" t="s">
        <v>24</v>
      </c>
      <c r="AD74" s="100" t="s">
        <v>24</v>
      </c>
      <c r="AE74" s="100" t="s">
        <v>24</v>
      </c>
      <c r="AF74" s="100" t="s">
        <v>24</v>
      </c>
      <c r="AG74" s="100" t="s">
        <v>24</v>
      </c>
      <c r="AH74" s="100" t="s">
        <v>24</v>
      </c>
      <c r="AI74" s="100" t="s">
        <v>24</v>
      </c>
      <c r="AJ74" s="100" t="s">
        <v>24</v>
      </c>
      <c r="AK74" s="100" t="s">
        <v>24</v>
      </c>
      <c r="AL74" s="100" t="s">
        <v>24</v>
      </c>
      <c r="AM74" s="100" t="s">
        <v>24</v>
      </c>
      <c r="AN74" s="100" t="s">
        <v>24</v>
      </c>
      <c r="AO74" s="100" t="s">
        <v>24</v>
      </c>
      <c r="AP74" s="100" t="s">
        <v>24</v>
      </c>
      <c r="AQ74" s="100" t="s">
        <v>24</v>
      </c>
      <c r="AR74" s="100" t="s">
        <v>24</v>
      </c>
      <c r="AS74" s="128"/>
      <c r="AT74" s="121">
        <v>1967</v>
      </c>
      <c r="AU74" s="100" t="s">
        <v>24</v>
      </c>
      <c r="AV74" s="100" t="s">
        <v>24</v>
      </c>
      <c r="AW74" s="100" t="s">
        <v>24</v>
      </c>
      <c r="AX74" s="100" t="s">
        <v>24</v>
      </c>
      <c r="AY74" s="100" t="s">
        <v>24</v>
      </c>
      <c r="AZ74" s="100" t="s">
        <v>24</v>
      </c>
      <c r="BA74" s="100" t="s">
        <v>24</v>
      </c>
      <c r="BB74" s="100" t="s">
        <v>24</v>
      </c>
      <c r="BC74" s="100" t="s">
        <v>24</v>
      </c>
      <c r="BD74" s="100" t="s">
        <v>24</v>
      </c>
      <c r="BE74" s="100" t="s">
        <v>24</v>
      </c>
      <c r="BF74" s="100" t="s">
        <v>24</v>
      </c>
      <c r="BG74" s="100" t="s">
        <v>24</v>
      </c>
      <c r="BH74" s="100" t="s">
        <v>24</v>
      </c>
      <c r="BI74" s="100" t="s">
        <v>24</v>
      </c>
      <c r="BJ74" s="100" t="s">
        <v>24</v>
      </c>
      <c r="BK74" s="100" t="s">
        <v>24</v>
      </c>
      <c r="BL74" s="100" t="s">
        <v>24</v>
      </c>
      <c r="BM74" s="100" t="s">
        <v>24</v>
      </c>
      <c r="BN74" s="100" t="s">
        <v>24</v>
      </c>
      <c r="BO74" s="128"/>
      <c r="BP74" s="121">
        <v>1967</v>
      </c>
    </row>
    <row r="75" spans="1:68">
      <c r="A75" s="128"/>
      <c r="B75" s="122">
        <v>1968</v>
      </c>
      <c r="C75" s="100" t="s">
        <v>24</v>
      </c>
      <c r="D75" s="100" t="s">
        <v>24</v>
      </c>
      <c r="E75" s="100" t="s">
        <v>24</v>
      </c>
      <c r="F75" s="100" t="s">
        <v>24</v>
      </c>
      <c r="G75" s="100" t="s">
        <v>24</v>
      </c>
      <c r="H75" s="100" t="s">
        <v>24</v>
      </c>
      <c r="I75" s="100" t="s">
        <v>24</v>
      </c>
      <c r="J75" s="100" t="s">
        <v>24</v>
      </c>
      <c r="K75" s="100" t="s">
        <v>24</v>
      </c>
      <c r="L75" s="100" t="s">
        <v>24</v>
      </c>
      <c r="M75" s="100" t="s">
        <v>24</v>
      </c>
      <c r="N75" s="100" t="s">
        <v>24</v>
      </c>
      <c r="O75" s="100" t="s">
        <v>24</v>
      </c>
      <c r="P75" s="100" t="s">
        <v>24</v>
      </c>
      <c r="Q75" s="100" t="s">
        <v>24</v>
      </c>
      <c r="R75" s="100" t="s">
        <v>24</v>
      </c>
      <c r="S75" s="100" t="s">
        <v>24</v>
      </c>
      <c r="T75" s="100" t="s">
        <v>24</v>
      </c>
      <c r="U75" s="100" t="s">
        <v>24</v>
      </c>
      <c r="V75" s="100" t="s">
        <v>24</v>
      </c>
      <c r="W75" s="128"/>
      <c r="X75" s="122">
        <v>1968</v>
      </c>
      <c r="Y75" s="100" t="s">
        <v>24</v>
      </c>
      <c r="Z75" s="100" t="s">
        <v>24</v>
      </c>
      <c r="AA75" s="100" t="s">
        <v>24</v>
      </c>
      <c r="AB75" s="100" t="s">
        <v>24</v>
      </c>
      <c r="AC75" s="100" t="s">
        <v>24</v>
      </c>
      <c r="AD75" s="100" t="s">
        <v>24</v>
      </c>
      <c r="AE75" s="100" t="s">
        <v>24</v>
      </c>
      <c r="AF75" s="100" t="s">
        <v>24</v>
      </c>
      <c r="AG75" s="100" t="s">
        <v>24</v>
      </c>
      <c r="AH75" s="100" t="s">
        <v>24</v>
      </c>
      <c r="AI75" s="100" t="s">
        <v>24</v>
      </c>
      <c r="AJ75" s="100" t="s">
        <v>24</v>
      </c>
      <c r="AK75" s="100" t="s">
        <v>24</v>
      </c>
      <c r="AL75" s="100" t="s">
        <v>24</v>
      </c>
      <c r="AM75" s="100" t="s">
        <v>24</v>
      </c>
      <c r="AN75" s="100" t="s">
        <v>24</v>
      </c>
      <c r="AO75" s="100" t="s">
        <v>24</v>
      </c>
      <c r="AP75" s="100" t="s">
        <v>24</v>
      </c>
      <c r="AQ75" s="100" t="s">
        <v>24</v>
      </c>
      <c r="AR75" s="100" t="s">
        <v>24</v>
      </c>
      <c r="AS75" s="128"/>
      <c r="AT75" s="122">
        <v>1968</v>
      </c>
      <c r="AU75" s="100" t="s">
        <v>24</v>
      </c>
      <c r="AV75" s="100" t="s">
        <v>24</v>
      </c>
      <c r="AW75" s="100" t="s">
        <v>24</v>
      </c>
      <c r="AX75" s="100" t="s">
        <v>24</v>
      </c>
      <c r="AY75" s="100" t="s">
        <v>24</v>
      </c>
      <c r="AZ75" s="100" t="s">
        <v>24</v>
      </c>
      <c r="BA75" s="100" t="s">
        <v>24</v>
      </c>
      <c r="BB75" s="100" t="s">
        <v>24</v>
      </c>
      <c r="BC75" s="100" t="s">
        <v>24</v>
      </c>
      <c r="BD75" s="100" t="s">
        <v>24</v>
      </c>
      <c r="BE75" s="100" t="s">
        <v>24</v>
      </c>
      <c r="BF75" s="100" t="s">
        <v>24</v>
      </c>
      <c r="BG75" s="100" t="s">
        <v>24</v>
      </c>
      <c r="BH75" s="100" t="s">
        <v>24</v>
      </c>
      <c r="BI75" s="100" t="s">
        <v>24</v>
      </c>
      <c r="BJ75" s="100" t="s">
        <v>24</v>
      </c>
      <c r="BK75" s="100" t="s">
        <v>24</v>
      </c>
      <c r="BL75" s="100" t="s">
        <v>24</v>
      </c>
      <c r="BM75" s="100" t="s">
        <v>24</v>
      </c>
      <c r="BN75" s="100" t="s">
        <v>24</v>
      </c>
      <c r="BO75" s="128"/>
      <c r="BP75" s="122">
        <v>1968</v>
      </c>
    </row>
    <row r="76" spans="1:68">
      <c r="A76" s="128"/>
      <c r="B76" s="122">
        <v>1969</v>
      </c>
      <c r="C76" s="100" t="s">
        <v>24</v>
      </c>
      <c r="D76" s="100" t="s">
        <v>24</v>
      </c>
      <c r="E76" s="100" t="s">
        <v>24</v>
      </c>
      <c r="F76" s="100" t="s">
        <v>24</v>
      </c>
      <c r="G76" s="100" t="s">
        <v>24</v>
      </c>
      <c r="H76" s="100" t="s">
        <v>24</v>
      </c>
      <c r="I76" s="100" t="s">
        <v>24</v>
      </c>
      <c r="J76" s="100" t="s">
        <v>24</v>
      </c>
      <c r="K76" s="100" t="s">
        <v>24</v>
      </c>
      <c r="L76" s="100" t="s">
        <v>24</v>
      </c>
      <c r="M76" s="100" t="s">
        <v>24</v>
      </c>
      <c r="N76" s="100" t="s">
        <v>24</v>
      </c>
      <c r="O76" s="100" t="s">
        <v>24</v>
      </c>
      <c r="P76" s="100" t="s">
        <v>24</v>
      </c>
      <c r="Q76" s="100" t="s">
        <v>24</v>
      </c>
      <c r="R76" s="100" t="s">
        <v>24</v>
      </c>
      <c r="S76" s="100" t="s">
        <v>24</v>
      </c>
      <c r="T76" s="100" t="s">
        <v>24</v>
      </c>
      <c r="U76" s="100" t="s">
        <v>24</v>
      </c>
      <c r="V76" s="100" t="s">
        <v>24</v>
      </c>
      <c r="W76" s="128"/>
      <c r="X76" s="122">
        <v>1969</v>
      </c>
      <c r="Y76" s="100" t="s">
        <v>24</v>
      </c>
      <c r="Z76" s="100" t="s">
        <v>24</v>
      </c>
      <c r="AA76" s="100" t="s">
        <v>24</v>
      </c>
      <c r="AB76" s="100" t="s">
        <v>24</v>
      </c>
      <c r="AC76" s="100" t="s">
        <v>24</v>
      </c>
      <c r="AD76" s="100" t="s">
        <v>24</v>
      </c>
      <c r="AE76" s="100" t="s">
        <v>24</v>
      </c>
      <c r="AF76" s="100" t="s">
        <v>24</v>
      </c>
      <c r="AG76" s="100" t="s">
        <v>24</v>
      </c>
      <c r="AH76" s="100" t="s">
        <v>24</v>
      </c>
      <c r="AI76" s="100" t="s">
        <v>24</v>
      </c>
      <c r="AJ76" s="100" t="s">
        <v>24</v>
      </c>
      <c r="AK76" s="100" t="s">
        <v>24</v>
      </c>
      <c r="AL76" s="100" t="s">
        <v>24</v>
      </c>
      <c r="AM76" s="100" t="s">
        <v>24</v>
      </c>
      <c r="AN76" s="100" t="s">
        <v>24</v>
      </c>
      <c r="AO76" s="100" t="s">
        <v>24</v>
      </c>
      <c r="AP76" s="100" t="s">
        <v>24</v>
      </c>
      <c r="AQ76" s="100" t="s">
        <v>24</v>
      </c>
      <c r="AR76" s="100" t="s">
        <v>24</v>
      </c>
      <c r="AS76" s="128"/>
      <c r="AT76" s="122">
        <v>1969</v>
      </c>
      <c r="AU76" s="100" t="s">
        <v>24</v>
      </c>
      <c r="AV76" s="100" t="s">
        <v>24</v>
      </c>
      <c r="AW76" s="100" t="s">
        <v>24</v>
      </c>
      <c r="AX76" s="100" t="s">
        <v>24</v>
      </c>
      <c r="AY76" s="100" t="s">
        <v>24</v>
      </c>
      <c r="AZ76" s="100" t="s">
        <v>24</v>
      </c>
      <c r="BA76" s="100" t="s">
        <v>24</v>
      </c>
      <c r="BB76" s="100" t="s">
        <v>24</v>
      </c>
      <c r="BC76" s="100" t="s">
        <v>24</v>
      </c>
      <c r="BD76" s="100" t="s">
        <v>24</v>
      </c>
      <c r="BE76" s="100" t="s">
        <v>24</v>
      </c>
      <c r="BF76" s="100" t="s">
        <v>24</v>
      </c>
      <c r="BG76" s="100" t="s">
        <v>24</v>
      </c>
      <c r="BH76" s="100" t="s">
        <v>24</v>
      </c>
      <c r="BI76" s="100" t="s">
        <v>24</v>
      </c>
      <c r="BJ76" s="100" t="s">
        <v>24</v>
      </c>
      <c r="BK76" s="100" t="s">
        <v>24</v>
      </c>
      <c r="BL76" s="100" t="s">
        <v>24</v>
      </c>
      <c r="BM76" s="100" t="s">
        <v>24</v>
      </c>
      <c r="BN76" s="100" t="s">
        <v>24</v>
      </c>
      <c r="BO76" s="128"/>
      <c r="BP76" s="122">
        <v>1969</v>
      </c>
    </row>
    <row r="77" spans="1:68">
      <c r="A77" s="128"/>
      <c r="B77" s="122">
        <v>1970</v>
      </c>
      <c r="C77" s="100" t="s">
        <v>24</v>
      </c>
      <c r="D77" s="100" t="s">
        <v>24</v>
      </c>
      <c r="E77" s="100" t="s">
        <v>24</v>
      </c>
      <c r="F77" s="100" t="s">
        <v>24</v>
      </c>
      <c r="G77" s="100" t="s">
        <v>24</v>
      </c>
      <c r="H77" s="100" t="s">
        <v>24</v>
      </c>
      <c r="I77" s="100" t="s">
        <v>24</v>
      </c>
      <c r="J77" s="100" t="s">
        <v>24</v>
      </c>
      <c r="K77" s="100" t="s">
        <v>24</v>
      </c>
      <c r="L77" s="100" t="s">
        <v>24</v>
      </c>
      <c r="M77" s="100" t="s">
        <v>24</v>
      </c>
      <c r="N77" s="100" t="s">
        <v>24</v>
      </c>
      <c r="O77" s="100" t="s">
        <v>24</v>
      </c>
      <c r="P77" s="100" t="s">
        <v>24</v>
      </c>
      <c r="Q77" s="100" t="s">
        <v>24</v>
      </c>
      <c r="R77" s="100" t="s">
        <v>24</v>
      </c>
      <c r="S77" s="100" t="s">
        <v>24</v>
      </c>
      <c r="T77" s="100" t="s">
        <v>24</v>
      </c>
      <c r="U77" s="100" t="s">
        <v>24</v>
      </c>
      <c r="V77" s="100" t="s">
        <v>24</v>
      </c>
      <c r="W77" s="128"/>
      <c r="X77" s="122">
        <v>1970</v>
      </c>
      <c r="Y77" s="100" t="s">
        <v>24</v>
      </c>
      <c r="Z77" s="100" t="s">
        <v>24</v>
      </c>
      <c r="AA77" s="100" t="s">
        <v>24</v>
      </c>
      <c r="AB77" s="100" t="s">
        <v>24</v>
      </c>
      <c r="AC77" s="100" t="s">
        <v>24</v>
      </c>
      <c r="AD77" s="100" t="s">
        <v>24</v>
      </c>
      <c r="AE77" s="100" t="s">
        <v>24</v>
      </c>
      <c r="AF77" s="100" t="s">
        <v>24</v>
      </c>
      <c r="AG77" s="100" t="s">
        <v>24</v>
      </c>
      <c r="AH77" s="100" t="s">
        <v>24</v>
      </c>
      <c r="AI77" s="100" t="s">
        <v>24</v>
      </c>
      <c r="AJ77" s="100" t="s">
        <v>24</v>
      </c>
      <c r="AK77" s="100" t="s">
        <v>24</v>
      </c>
      <c r="AL77" s="100" t="s">
        <v>24</v>
      </c>
      <c r="AM77" s="100" t="s">
        <v>24</v>
      </c>
      <c r="AN77" s="100" t="s">
        <v>24</v>
      </c>
      <c r="AO77" s="100" t="s">
        <v>24</v>
      </c>
      <c r="AP77" s="100" t="s">
        <v>24</v>
      </c>
      <c r="AQ77" s="100" t="s">
        <v>24</v>
      </c>
      <c r="AR77" s="100" t="s">
        <v>24</v>
      </c>
      <c r="AS77" s="128"/>
      <c r="AT77" s="122">
        <v>1970</v>
      </c>
      <c r="AU77" s="100" t="s">
        <v>24</v>
      </c>
      <c r="AV77" s="100" t="s">
        <v>24</v>
      </c>
      <c r="AW77" s="100" t="s">
        <v>24</v>
      </c>
      <c r="AX77" s="100" t="s">
        <v>24</v>
      </c>
      <c r="AY77" s="100" t="s">
        <v>24</v>
      </c>
      <c r="AZ77" s="100" t="s">
        <v>24</v>
      </c>
      <c r="BA77" s="100" t="s">
        <v>24</v>
      </c>
      <c r="BB77" s="100" t="s">
        <v>24</v>
      </c>
      <c r="BC77" s="100" t="s">
        <v>24</v>
      </c>
      <c r="BD77" s="100" t="s">
        <v>24</v>
      </c>
      <c r="BE77" s="100" t="s">
        <v>24</v>
      </c>
      <c r="BF77" s="100" t="s">
        <v>24</v>
      </c>
      <c r="BG77" s="100" t="s">
        <v>24</v>
      </c>
      <c r="BH77" s="100" t="s">
        <v>24</v>
      </c>
      <c r="BI77" s="100" t="s">
        <v>24</v>
      </c>
      <c r="BJ77" s="100" t="s">
        <v>24</v>
      </c>
      <c r="BK77" s="100" t="s">
        <v>24</v>
      </c>
      <c r="BL77" s="100" t="s">
        <v>24</v>
      </c>
      <c r="BM77" s="100" t="s">
        <v>24</v>
      </c>
      <c r="BN77" s="100" t="s">
        <v>24</v>
      </c>
      <c r="BO77" s="128"/>
      <c r="BP77" s="122">
        <v>1970</v>
      </c>
    </row>
    <row r="78" spans="1:68">
      <c r="A78" s="128"/>
      <c r="B78" s="122">
        <v>1971</v>
      </c>
      <c r="C78" s="100" t="s">
        <v>24</v>
      </c>
      <c r="D78" s="100" t="s">
        <v>24</v>
      </c>
      <c r="E78" s="100" t="s">
        <v>24</v>
      </c>
      <c r="F78" s="100" t="s">
        <v>24</v>
      </c>
      <c r="G78" s="100" t="s">
        <v>24</v>
      </c>
      <c r="H78" s="100" t="s">
        <v>24</v>
      </c>
      <c r="I78" s="100" t="s">
        <v>24</v>
      </c>
      <c r="J78" s="100" t="s">
        <v>24</v>
      </c>
      <c r="K78" s="100" t="s">
        <v>24</v>
      </c>
      <c r="L78" s="100" t="s">
        <v>24</v>
      </c>
      <c r="M78" s="100" t="s">
        <v>24</v>
      </c>
      <c r="N78" s="100" t="s">
        <v>24</v>
      </c>
      <c r="O78" s="100" t="s">
        <v>24</v>
      </c>
      <c r="P78" s="100" t="s">
        <v>24</v>
      </c>
      <c r="Q78" s="100" t="s">
        <v>24</v>
      </c>
      <c r="R78" s="100" t="s">
        <v>24</v>
      </c>
      <c r="S78" s="100" t="s">
        <v>24</v>
      </c>
      <c r="T78" s="100" t="s">
        <v>24</v>
      </c>
      <c r="U78" s="100" t="s">
        <v>24</v>
      </c>
      <c r="V78" s="100" t="s">
        <v>24</v>
      </c>
      <c r="W78" s="128"/>
      <c r="X78" s="122">
        <v>1971</v>
      </c>
      <c r="Y78" s="100" t="s">
        <v>24</v>
      </c>
      <c r="Z78" s="100" t="s">
        <v>24</v>
      </c>
      <c r="AA78" s="100" t="s">
        <v>24</v>
      </c>
      <c r="AB78" s="100" t="s">
        <v>24</v>
      </c>
      <c r="AC78" s="100" t="s">
        <v>24</v>
      </c>
      <c r="AD78" s="100" t="s">
        <v>24</v>
      </c>
      <c r="AE78" s="100" t="s">
        <v>24</v>
      </c>
      <c r="AF78" s="100" t="s">
        <v>24</v>
      </c>
      <c r="AG78" s="100" t="s">
        <v>24</v>
      </c>
      <c r="AH78" s="100" t="s">
        <v>24</v>
      </c>
      <c r="AI78" s="100" t="s">
        <v>24</v>
      </c>
      <c r="AJ78" s="100" t="s">
        <v>24</v>
      </c>
      <c r="AK78" s="100" t="s">
        <v>24</v>
      </c>
      <c r="AL78" s="100" t="s">
        <v>24</v>
      </c>
      <c r="AM78" s="100" t="s">
        <v>24</v>
      </c>
      <c r="AN78" s="100" t="s">
        <v>24</v>
      </c>
      <c r="AO78" s="100" t="s">
        <v>24</v>
      </c>
      <c r="AP78" s="100" t="s">
        <v>24</v>
      </c>
      <c r="AQ78" s="100" t="s">
        <v>24</v>
      </c>
      <c r="AR78" s="100" t="s">
        <v>24</v>
      </c>
      <c r="AS78" s="128"/>
      <c r="AT78" s="122">
        <v>1971</v>
      </c>
      <c r="AU78" s="100" t="s">
        <v>24</v>
      </c>
      <c r="AV78" s="100" t="s">
        <v>24</v>
      </c>
      <c r="AW78" s="100" t="s">
        <v>24</v>
      </c>
      <c r="AX78" s="100" t="s">
        <v>24</v>
      </c>
      <c r="AY78" s="100" t="s">
        <v>24</v>
      </c>
      <c r="AZ78" s="100" t="s">
        <v>24</v>
      </c>
      <c r="BA78" s="100" t="s">
        <v>24</v>
      </c>
      <c r="BB78" s="100" t="s">
        <v>24</v>
      </c>
      <c r="BC78" s="100" t="s">
        <v>24</v>
      </c>
      <c r="BD78" s="100" t="s">
        <v>24</v>
      </c>
      <c r="BE78" s="100" t="s">
        <v>24</v>
      </c>
      <c r="BF78" s="100" t="s">
        <v>24</v>
      </c>
      <c r="BG78" s="100" t="s">
        <v>24</v>
      </c>
      <c r="BH78" s="100" t="s">
        <v>24</v>
      </c>
      <c r="BI78" s="100" t="s">
        <v>24</v>
      </c>
      <c r="BJ78" s="100" t="s">
        <v>24</v>
      </c>
      <c r="BK78" s="100" t="s">
        <v>24</v>
      </c>
      <c r="BL78" s="100" t="s">
        <v>24</v>
      </c>
      <c r="BM78" s="100" t="s">
        <v>24</v>
      </c>
      <c r="BN78" s="100" t="s">
        <v>24</v>
      </c>
      <c r="BO78" s="128"/>
      <c r="BP78" s="122">
        <v>1971</v>
      </c>
    </row>
    <row r="79" spans="1:68">
      <c r="A79" s="128"/>
      <c r="B79" s="122">
        <v>1972</v>
      </c>
      <c r="C79" s="100" t="s">
        <v>24</v>
      </c>
      <c r="D79" s="100" t="s">
        <v>24</v>
      </c>
      <c r="E79" s="100" t="s">
        <v>24</v>
      </c>
      <c r="F79" s="100" t="s">
        <v>24</v>
      </c>
      <c r="G79" s="100" t="s">
        <v>24</v>
      </c>
      <c r="H79" s="100" t="s">
        <v>24</v>
      </c>
      <c r="I79" s="100" t="s">
        <v>24</v>
      </c>
      <c r="J79" s="100" t="s">
        <v>24</v>
      </c>
      <c r="K79" s="100" t="s">
        <v>24</v>
      </c>
      <c r="L79" s="100" t="s">
        <v>24</v>
      </c>
      <c r="M79" s="100" t="s">
        <v>24</v>
      </c>
      <c r="N79" s="100" t="s">
        <v>24</v>
      </c>
      <c r="O79" s="100" t="s">
        <v>24</v>
      </c>
      <c r="P79" s="100" t="s">
        <v>24</v>
      </c>
      <c r="Q79" s="100" t="s">
        <v>24</v>
      </c>
      <c r="R79" s="100" t="s">
        <v>24</v>
      </c>
      <c r="S79" s="100" t="s">
        <v>24</v>
      </c>
      <c r="T79" s="100" t="s">
        <v>24</v>
      </c>
      <c r="U79" s="100" t="s">
        <v>24</v>
      </c>
      <c r="V79" s="100" t="s">
        <v>24</v>
      </c>
      <c r="W79" s="128"/>
      <c r="X79" s="122">
        <v>1972</v>
      </c>
      <c r="Y79" s="100" t="s">
        <v>24</v>
      </c>
      <c r="Z79" s="100" t="s">
        <v>24</v>
      </c>
      <c r="AA79" s="100" t="s">
        <v>24</v>
      </c>
      <c r="AB79" s="100" t="s">
        <v>24</v>
      </c>
      <c r="AC79" s="100" t="s">
        <v>24</v>
      </c>
      <c r="AD79" s="100" t="s">
        <v>24</v>
      </c>
      <c r="AE79" s="100" t="s">
        <v>24</v>
      </c>
      <c r="AF79" s="100" t="s">
        <v>24</v>
      </c>
      <c r="AG79" s="100" t="s">
        <v>24</v>
      </c>
      <c r="AH79" s="100" t="s">
        <v>24</v>
      </c>
      <c r="AI79" s="100" t="s">
        <v>24</v>
      </c>
      <c r="AJ79" s="100" t="s">
        <v>24</v>
      </c>
      <c r="AK79" s="100" t="s">
        <v>24</v>
      </c>
      <c r="AL79" s="100" t="s">
        <v>24</v>
      </c>
      <c r="AM79" s="100" t="s">
        <v>24</v>
      </c>
      <c r="AN79" s="100" t="s">
        <v>24</v>
      </c>
      <c r="AO79" s="100" t="s">
        <v>24</v>
      </c>
      <c r="AP79" s="100" t="s">
        <v>24</v>
      </c>
      <c r="AQ79" s="100" t="s">
        <v>24</v>
      </c>
      <c r="AR79" s="100" t="s">
        <v>24</v>
      </c>
      <c r="AS79" s="128"/>
      <c r="AT79" s="122">
        <v>1972</v>
      </c>
      <c r="AU79" s="100" t="s">
        <v>24</v>
      </c>
      <c r="AV79" s="100" t="s">
        <v>24</v>
      </c>
      <c r="AW79" s="100" t="s">
        <v>24</v>
      </c>
      <c r="AX79" s="100" t="s">
        <v>24</v>
      </c>
      <c r="AY79" s="100" t="s">
        <v>24</v>
      </c>
      <c r="AZ79" s="100" t="s">
        <v>24</v>
      </c>
      <c r="BA79" s="100" t="s">
        <v>24</v>
      </c>
      <c r="BB79" s="100" t="s">
        <v>24</v>
      </c>
      <c r="BC79" s="100" t="s">
        <v>24</v>
      </c>
      <c r="BD79" s="100" t="s">
        <v>24</v>
      </c>
      <c r="BE79" s="100" t="s">
        <v>24</v>
      </c>
      <c r="BF79" s="100" t="s">
        <v>24</v>
      </c>
      <c r="BG79" s="100" t="s">
        <v>24</v>
      </c>
      <c r="BH79" s="100" t="s">
        <v>24</v>
      </c>
      <c r="BI79" s="100" t="s">
        <v>24</v>
      </c>
      <c r="BJ79" s="100" t="s">
        <v>24</v>
      </c>
      <c r="BK79" s="100" t="s">
        <v>24</v>
      </c>
      <c r="BL79" s="100" t="s">
        <v>24</v>
      </c>
      <c r="BM79" s="100" t="s">
        <v>24</v>
      </c>
      <c r="BN79" s="100" t="s">
        <v>24</v>
      </c>
      <c r="BO79" s="128"/>
      <c r="BP79" s="122">
        <v>1972</v>
      </c>
    </row>
    <row r="80" spans="1:68">
      <c r="A80" s="128"/>
      <c r="B80" s="122">
        <v>1973</v>
      </c>
      <c r="C80" s="100" t="s">
        <v>24</v>
      </c>
      <c r="D80" s="100" t="s">
        <v>24</v>
      </c>
      <c r="E80" s="100" t="s">
        <v>24</v>
      </c>
      <c r="F80" s="100" t="s">
        <v>24</v>
      </c>
      <c r="G80" s="100" t="s">
        <v>24</v>
      </c>
      <c r="H80" s="100" t="s">
        <v>24</v>
      </c>
      <c r="I80" s="100" t="s">
        <v>24</v>
      </c>
      <c r="J80" s="100" t="s">
        <v>24</v>
      </c>
      <c r="K80" s="100" t="s">
        <v>24</v>
      </c>
      <c r="L80" s="100" t="s">
        <v>24</v>
      </c>
      <c r="M80" s="100" t="s">
        <v>24</v>
      </c>
      <c r="N80" s="100" t="s">
        <v>24</v>
      </c>
      <c r="O80" s="100" t="s">
        <v>24</v>
      </c>
      <c r="P80" s="100" t="s">
        <v>24</v>
      </c>
      <c r="Q80" s="100" t="s">
        <v>24</v>
      </c>
      <c r="R80" s="100" t="s">
        <v>24</v>
      </c>
      <c r="S80" s="100" t="s">
        <v>24</v>
      </c>
      <c r="T80" s="100" t="s">
        <v>24</v>
      </c>
      <c r="U80" s="100" t="s">
        <v>24</v>
      </c>
      <c r="V80" s="100" t="s">
        <v>24</v>
      </c>
      <c r="W80" s="128"/>
      <c r="X80" s="122">
        <v>1973</v>
      </c>
      <c r="Y80" s="100" t="s">
        <v>24</v>
      </c>
      <c r="Z80" s="100" t="s">
        <v>24</v>
      </c>
      <c r="AA80" s="100" t="s">
        <v>24</v>
      </c>
      <c r="AB80" s="100" t="s">
        <v>24</v>
      </c>
      <c r="AC80" s="100" t="s">
        <v>24</v>
      </c>
      <c r="AD80" s="100" t="s">
        <v>24</v>
      </c>
      <c r="AE80" s="100" t="s">
        <v>24</v>
      </c>
      <c r="AF80" s="100" t="s">
        <v>24</v>
      </c>
      <c r="AG80" s="100" t="s">
        <v>24</v>
      </c>
      <c r="AH80" s="100" t="s">
        <v>24</v>
      </c>
      <c r="AI80" s="100" t="s">
        <v>24</v>
      </c>
      <c r="AJ80" s="100" t="s">
        <v>24</v>
      </c>
      <c r="AK80" s="100" t="s">
        <v>24</v>
      </c>
      <c r="AL80" s="100" t="s">
        <v>24</v>
      </c>
      <c r="AM80" s="100" t="s">
        <v>24</v>
      </c>
      <c r="AN80" s="100" t="s">
        <v>24</v>
      </c>
      <c r="AO80" s="100" t="s">
        <v>24</v>
      </c>
      <c r="AP80" s="100" t="s">
        <v>24</v>
      </c>
      <c r="AQ80" s="100" t="s">
        <v>24</v>
      </c>
      <c r="AR80" s="100" t="s">
        <v>24</v>
      </c>
      <c r="AS80" s="128"/>
      <c r="AT80" s="122">
        <v>1973</v>
      </c>
      <c r="AU80" s="100" t="s">
        <v>24</v>
      </c>
      <c r="AV80" s="100" t="s">
        <v>24</v>
      </c>
      <c r="AW80" s="100" t="s">
        <v>24</v>
      </c>
      <c r="AX80" s="100" t="s">
        <v>24</v>
      </c>
      <c r="AY80" s="100" t="s">
        <v>24</v>
      </c>
      <c r="AZ80" s="100" t="s">
        <v>24</v>
      </c>
      <c r="BA80" s="100" t="s">
        <v>24</v>
      </c>
      <c r="BB80" s="100" t="s">
        <v>24</v>
      </c>
      <c r="BC80" s="100" t="s">
        <v>24</v>
      </c>
      <c r="BD80" s="100" t="s">
        <v>24</v>
      </c>
      <c r="BE80" s="100" t="s">
        <v>24</v>
      </c>
      <c r="BF80" s="100" t="s">
        <v>24</v>
      </c>
      <c r="BG80" s="100" t="s">
        <v>24</v>
      </c>
      <c r="BH80" s="100" t="s">
        <v>24</v>
      </c>
      <c r="BI80" s="100" t="s">
        <v>24</v>
      </c>
      <c r="BJ80" s="100" t="s">
        <v>24</v>
      </c>
      <c r="BK80" s="100" t="s">
        <v>24</v>
      </c>
      <c r="BL80" s="100" t="s">
        <v>24</v>
      </c>
      <c r="BM80" s="100" t="s">
        <v>24</v>
      </c>
      <c r="BN80" s="100" t="s">
        <v>24</v>
      </c>
      <c r="BO80" s="128"/>
      <c r="BP80" s="122">
        <v>1973</v>
      </c>
    </row>
    <row r="81" spans="1:68">
      <c r="A81" s="128"/>
      <c r="B81" s="122">
        <v>1974</v>
      </c>
      <c r="C81" s="100" t="s">
        <v>24</v>
      </c>
      <c r="D81" s="100" t="s">
        <v>24</v>
      </c>
      <c r="E81" s="100" t="s">
        <v>24</v>
      </c>
      <c r="F81" s="100" t="s">
        <v>24</v>
      </c>
      <c r="G81" s="100" t="s">
        <v>24</v>
      </c>
      <c r="H81" s="100" t="s">
        <v>24</v>
      </c>
      <c r="I81" s="100" t="s">
        <v>24</v>
      </c>
      <c r="J81" s="100" t="s">
        <v>24</v>
      </c>
      <c r="K81" s="100" t="s">
        <v>24</v>
      </c>
      <c r="L81" s="100" t="s">
        <v>24</v>
      </c>
      <c r="M81" s="100" t="s">
        <v>24</v>
      </c>
      <c r="N81" s="100" t="s">
        <v>24</v>
      </c>
      <c r="O81" s="100" t="s">
        <v>24</v>
      </c>
      <c r="P81" s="100" t="s">
        <v>24</v>
      </c>
      <c r="Q81" s="100" t="s">
        <v>24</v>
      </c>
      <c r="R81" s="100" t="s">
        <v>24</v>
      </c>
      <c r="S81" s="100" t="s">
        <v>24</v>
      </c>
      <c r="T81" s="100" t="s">
        <v>24</v>
      </c>
      <c r="U81" s="100" t="s">
        <v>24</v>
      </c>
      <c r="V81" s="100" t="s">
        <v>24</v>
      </c>
      <c r="W81" s="128"/>
      <c r="X81" s="122">
        <v>1974</v>
      </c>
      <c r="Y81" s="100" t="s">
        <v>24</v>
      </c>
      <c r="Z81" s="100" t="s">
        <v>24</v>
      </c>
      <c r="AA81" s="100" t="s">
        <v>24</v>
      </c>
      <c r="AB81" s="100" t="s">
        <v>24</v>
      </c>
      <c r="AC81" s="100" t="s">
        <v>24</v>
      </c>
      <c r="AD81" s="100" t="s">
        <v>24</v>
      </c>
      <c r="AE81" s="100" t="s">
        <v>24</v>
      </c>
      <c r="AF81" s="100" t="s">
        <v>24</v>
      </c>
      <c r="AG81" s="100" t="s">
        <v>24</v>
      </c>
      <c r="AH81" s="100" t="s">
        <v>24</v>
      </c>
      <c r="AI81" s="100" t="s">
        <v>24</v>
      </c>
      <c r="AJ81" s="100" t="s">
        <v>24</v>
      </c>
      <c r="AK81" s="100" t="s">
        <v>24</v>
      </c>
      <c r="AL81" s="100" t="s">
        <v>24</v>
      </c>
      <c r="AM81" s="100" t="s">
        <v>24</v>
      </c>
      <c r="AN81" s="100" t="s">
        <v>24</v>
      </c>
      <c r="AO81" s="100" t="s">
        <v>24</v>
      </c>
      <c r="AP81" s="100" t="s">
        <v>24</v>
      </c>
      <c r="AQ81" s="100" t="s">
        <v>24</v>
      </c>
      <c r="AR81" s="100" t="s">
        <v>24</v>
      </c>
      <c r="AS81" s="128"/>
      <c r="AT81" s="122">
        <v>1974</v>
      </c>
      <c r="AU81" s="100" t="s">
        <v>24</v>
      </c>
      <c r="AV81" s="100" t="s">
        <v>24</v>
      </c>
      <c r="AW81" s="100" t="s">
        <v>24</v>
      </c>
      <c r="AX81" s="100" t="s">
        <v>24</v>
      </c>
      <c r="AY81" s="100" t="s">
        <v>24</v>
      </c>
      <c r="AZ81" s="100" t="s">
        <v>24</v>
      </c>
      <c r="BA81" s="100" t="s">
        <v>24</v>
      </c>
      <c r="BB81" s="100" t="s">
        <v>24</v>
      </c>
      <c r="BC81" s="100" t="s">
        <v>24</v>
      </c>
      <c r="BD81" s="100" t="s">
        <v>24</v>
      </c>
      <c r="BE81" s="100" t="s">
        <v>24</v>
      </c>
      <c r="BF81" s="100" t="s">
        <v>24</v>
      </c>
      <c r="BG81" s="100" t="s">
        <v>24</v>
      </c>
      <c r="BH81" s="100" t="s">
        <v>24</v>
      </c>
      <c r="BI81" s="100" t="s">
        <v>24</v>
      </c>
      <c r="BJ81" s="100" t="s">
        <v>24</v>
      </c>
      <c r="BK81" s="100" t="s">
        <v>24</v>
      </c>
      <c r="BL81" s="100" t="s">
        <v>24</v>
      </c>
      <c r="BM81" s="100" t="s">
        <v>24</v>
      </c>
      <c r="BN81" s="100" t="s">
        <v>24</v>
      </c>
      <c r="BO81" s="128"/>
      <c r="BP81" s="122">
        <v>1974</v>
      </c>
    </row>
    <row r="82" spans="1:68">
      <c r="A82" s="128"/>
      <c r="B82" s="122">
        <v>1975</v>
      </c>
      <c r="C82" s="100" t="s">
        <v>24</v>
      </c>
      <c r="D82" s="100" t="s">
        <v>24</v>
      </c>
      <c r="E82" s="100" t="s">
        <v>24</v>
      </c>
      <c r="F82" s="100" t="s">
        <v>24</v>
      </c>
      <c r="G82" s="100" t="s">
        <v>24</v>
      </c>
      <c r="H82" s="100" t="s">
        <v>24</v>
      </c>
      <c r="I82" s="100" t="s">
        <v>24</v>
      </c>
      <c r="J82" s="100" t="s">
        <v>24</v>
      </c>
      <c r="K82" s="100" t="s">
        <v>24</v>
      </c>
      <c r="L82" s="100" t="s">
        <v>24</v>
      </c>
      <c r="M82" s="100" t="s">
        <v>24</v>
      </c>
      <c r="N82" s="100" t="s">
        <v>24</v>
      </c>
      <c r="O82" s="100" t="s">
        <v>24</v>
      </c>
      <c r="P82" s="100" t="s">
        <v>24</v>
      </c>
      <c r="Q82" s="100" t="s">
        <v>24</v>
      </c>
      <c r="R82" s="100" t="s">
        <v>24</v>
      </c>
      <c r="S82" s="100" t="s">
        <v>24</v>
      </c>
      <c r="T82" s="100" t="s">
        <v>24</v>
      </c>
      <c r="U82" s="100" t="s">
        <v>24</v>
      </c>
      <c r="V82" s="100" t="s">
        <v>24</v>
      </c>
      <c r="W82" s="128"/>
      <c r="X82" s="122">
        <v>1975</v>
      </c>
      <c r="Y82" s="100" t="s">
        <v>24</v>
      </c>
      <c r="Z82" s="100" t="s">
        <v>24</v>
      </c>
      <c r="AA82" s="100" t="s">
        <v>24</v>
      </c>
      <c r="AB82" s="100" t="s">
        <v>24</v>
      </c>
      <c r="AC82" s="100" t="s">
        <v>24</v>
      </c>
      <c r="AD82" s="100" t="s">
        <v>24</v>
      </c>
      <c r="AE82" s="100" t="s">
        <v>24</v>
      </c>
      <c r="AF82" s="100" t="s">
        <v>24</v>
      </c>
      <c r="AG82" s="100" t="s">
        <v>24</v>
      </c>
      <c r="AH82" s="100" t="s">
        <v>24</v>
      </c>
      <c r="AI82" s="100" t="s">
        <v>24</v>
      </c>
      <c r="AJ82" s="100" t="s">
        <v>24</v>
      </c>
      <c r="AK82" s="100" t="s">
        <v>24</v>
      </c>
      <c r="AL82" s="100" t="s">
        <v>24</v>
      </c>
      <c r="AM82" s="100" t="s">
        <v>24</v>
      </c>
      <c r="AN82" s="100" t="s">
        <v>24</v>
      </c>
      <c r="AO82" s="100" t="s">
        <v>24</v>
      </c>
      <c r="AP82" s="100" t="s">
        <v>24</v>
      </c>
      <c r="AQ82" s="100" t="s">
        <v>24</v>
      </c>
      <c r="AR82" s="100" t="s">
        <v>24</v>
      </c>
      <c r="AS82" s="128"/>
      <c r="AT82" s="122">
        <v>1975</v>
      </c>
      <c r="AU82" s="100" t="s">
        <v>24</v>
      </c>
      <c r="AV82" s="100" t="s">
        <v>24</v>
      </c>
      <c r="AW82" s="100" t="s">
        <v>24</v>
      </c>
      <c r="AX82" s="100" t="s">
        <v>24</v>
      </c>
      <c r="AY82" s="100" t="s">
        <v>24</v>
      </c>
      <c r="AZ82" s="100" t="s">
        <v>24</v>
      </c>
      <c r="BA82" s="100" t="s">
        <v>24</v>
      </c>
      <c r="BB82" s="100" t="s">
        <v>24</v>
      </c>
      <c r="BC82" s="100" t="s">
        <v>24</v>
      </c>
      <c r="BD82" s="100" t="s">
        <v>24</v>
      </c>
      <c r="BE82" s="100" t="s">
        <v>24</v>
      </c>
      <c r="BF82" s="100" t="s">
        <v>24</v>
      </c>
      <c r="BG82" s="100" t="s">
        <v>24</v>
      </c>
      <c r="BH82" s="100" t="s">
        <v>24</v>
      </c>
      <c r="BI82" s="100" t="s">
        <v>24</v>
      </c>
      <c r="BJ82" s="100" t="s">
        <v>24</v>
      </c>
      <c r="BK82" s="100" t="s">
        <v>24</v>
      </c>
      <c r="BL82" s="100" t="s">
        <v>24</v>
      </c>
      <c r="BM82" s="100" t="s">
        <v>24</v>
      </c>
      <c r="BN82" s="100" t="s">
        <v>24</v>
      </c>
      <c r="BO82" s="128"/>
      <c r="BP82" s="122">
        <v>1975</v>
      </c>
    </row>
    <row r="83" spans="1:68">
      <c r="A83" s="128"/>
      <c r="B83" s="122">
        <v>1976</v>
      </c>
      <c r="C83" s="100" t="s">
        <v>24</v>
      </c>
      <c r="D83" s="100" t="s">
        <v>24</v>
      </c>
      <c r="E83" s="100" t="s">
        <v>24</v>
      </c>
      <c r="F83" s="100" t="s">
        <v>24</v>
      </c>
      <c r="G83" s="100" t="s">
        <v>24</v>
      </c>
      <c r="H83" s="100" t="s">
        <v>24</v>
      </c>
      <c r="I83" s="100" t="s">
        <v>24</v>
      </c>
      <c r="J83" s="100" t="s">
        <v>24</v>
      </c>
      <c r="K83" s="100" t="s">
        <v>24</v>
      </c>
      <c r="L83" s="100" t="s">
        <v>24</v>
      </c>
      <c r="M83" s="100" t="s">
        <v>24</v>
      </c>
      <c r="N83" s="100" t="s">
        <v>24</v>
      </c>
      <c r="O83" s="100" t="s">
        <v>24</v>
      </c>
      <c r="P83" s="100" t="s">
        <v>24</v>
      </c>
      <c r="Q83" s="100" t="s">
        <v>24</v>
      </c>
      <c r="R83" s="100" t="s">
        <v>24</v>
      </c>
      <c r="S83" s="100" t="s">
        <v>24</v>
      </c>
      <c r="T83" s="100" t="s">
        <v>24</v>
      </c>
      <c r="U83" s="100" t="s">
        <v>24</v>
      </c>
      <c r="V83" s="100" t="s">
        <v>24</v>
      </c>
      <c r="W83" s="128"/>
      <c r="X83" s="122">
        <v>1976</v>
      </c>
      <c r="Y83" s="100" t="s">
        <v>24</v>
      </c>
      <c r="Z83" s="100" t="s">
        <v>24</v>
      </c>
      <c r="AA83" s="100" t="s">
        <v>24</v>
      </c>
      <c r="AB83" s="100" t="s">
        <v>24</v>
      </c>
      <c r="AC83" s="100" t="s">
        <v>24</v>
      </c>
      <c r="AD83" s="100" t="s">
        <v>24</v>
      </c>
      <c r="AE83" s="100" t="s">
        <v>24</v>
      </c>
      <c r="AF83" s="100" t="s">
        <v>24</v>
      </c>
      <c r="AG83" s="100" t="s">
        <v>24</v>
      </c>
      <c r="AH83" s="100" t="s">
        <v>24</v>
      </c>
      <c r="AI83" s="100" t="s">
        <v>24</v>
      </c>
      <c r="AJ83" s="100" t="s">
        <v>24</v>
      </c>
      <c r="AK83" s="100" t="s">
        <v>24</v>
      </c>
      <c r="AL83" s="100" t="s">
        <v>24</v>
      </c>
      <c r="AM83" s="100" t="s">
        <v>24</v>
      </c>
      <c r="AN83" s="100" t="s">
        <v>24</v>
      </c>
      <c r="AO83" s="100" t="s">
        <v>24</v>
      </c>
      <c r="AP83" s="100" t="s">
        <v>24</v>
      </c>
      <c r="AQ83" s="100" t="s">
        <v>24</v>
      </c>
      <c r="AR83" s="100" t="s">
        <v>24</v>
      </c>
      <c r="AS83" s="128"/>
      <c r="AT83" s="122">
        <v>1976</v>
      </c>
      <c r="AU83" s="100" t="s">
        <v>24</v>
      </c>
      <c r="AV83" s="100" t="s">
        <v>24</v>
      </c>
      <c r="AW83" s="100" t="s">
        <v>24</v>
      </c>
      <c r="AX83" s="100" t="s">
        <v>24</v>
      </c>
      <c r="AY83" s="100" t="s">
        <v>24</v>
      </c>
      <c r="AZ83" s="100" t="s">
        <v>24</v>
      </c>
      <c r="BA83" s="100" t="s">
        <v>24</v>
      </c>
      <c r="BB83" s="100" t="s">
        <v>24</v>
      </c>
      <c r="BC83" s="100" t="s">
        <v>24</v>
      </c>
      <c r="BD83" s="100" t="s">
        <v>24</v>
      </c>
      <c r="BE83" s="100" t="s">
        <v>24</v>
      </c>
      <c r="BF83" s="100" t="s">
        <v>24</v>
      </c>
      <c r="BG83" s="100" t="s">
        <v>24</v>
      </c>
      <c r="BH83" s="100" t="s">
        <v>24</v>
      </c>
      <c r="BI83" s="100" t="s">
        <v>24</v>
      </c>
      <c r="BJ83" s="100" t="s">
        <v>24</v>
      </c>
      <c r="BK83" s="100" t="s">
        <v>24</v>
      </c>
      <c r="BL83" s="100" t="s">
        <v>24</v>
      </c>
      <c r="BM83" s="100" t="s">
        <v>24</v>
      </c>
      <c r="BN83" s="100" t="s">
        <v>24</v>
      </c>
      <c r="BO83" s="128"/>
      <c r="BP83" s="122">
        <v>1976</v>
      </c>
    </row>
    <row r="84" spans="1:68">
      <c r="A84" s="128"/>
      <c r="B84" s="122">
        <v>1977</v>
      </c>
      <c r="C84" s="100" t="s">
        <v>24</v>
      </c>
      <c r="D84" s="100" t="s">
        <v>24</v>
      </c>
      <c r="E84" s="100" t="s">
        <v>24</v>
      </c>
      <c r="F84" s="100" t="s">
        <v>24</v>
      </c>
      <c r="G84" s="100" t="s">
        <v>24</v>
      </c>
      <c r="H84" s="100" t="s">
        <v>24</v>
      </c>
      <c r="I84" s="100" t="s">
        <v>24</v>
      </c>
      <c r="J84" s="100" t="s">
        <v>24</v>
      </c>
      <c r="K84" s="100" t="s">
        <v>24</v>
      </c>
      <c r="L84" s="100" t="s">
        <v>24</v>
      </c>
      <c r="M84" s="100" t="s">
        <v>24</v>
      </c>
      <c r="N84" s="100" t="s">
        <v>24</v>
      </c>
      <c r="O84" s="100" t="s">
        <v>24</v>
      </c>
      <c r="P84" s="100" t="s">
        <v>24</v>
      </c>
      <c r="Q84" s="100" t="s">
        <v>24</v>
      </c>
      <c r="R84" s="100" t="s">
        <v>24</v>
      </c>
      <c r="S84" s="100" t="s">
        <v>24</v>
      </c>
      <c r="T84" s="100" t="s">
        <v>24</v>
      </c>
      <c r="U84" s="100" t="s">
        <v>24</v>
      </c>
      <c r="V84" s="100" t="s">
        <v>24</v>
      </c>
      <c r="W84" s="128"/>
      <c r="X84" s="122">
        <v>1977</v>
      </c>
      <c r="Y84" s="100" t="s">
        <v>24</v>
      </c>
      <c r="Z84" s="100" t="s">
        <v>24</v>
      </c>
      <c r="AA84" s="100" t="s">
        <v>24</v>
      </c>
      <c r="AB84" s="100" t="s">
        <v>24</v>
      </c>
      <c r="AC84" s="100" t="s">
        <v>24</v>
      </c>
      <c r="AD84" s="100" t="s">
        <v>24</v>
      </c>
      <c r="AE84" s="100" t="s">
        <v>24</v>
      </c>
      <c r="AF84" s="100" t="s">
        <v>24</v>
      </c>
      <c r="AG84" s="100" t="s">
        <v>24</v>
      </c>
      <c r="AH84" s="100" t="s">
        <v>24</v>
      </c>
      <c r="AI84" s="100" t="s">
        <v>24</v>
      </c>
      <c r="AJ84" s="100" t="s">
        <v>24</v>
      </c>
      <c r="AK84" s="100" t="s">
        <v>24</v>
      </c>
      <c r="AL84" s="100" t="s">
        <v>24</v>
      </c>
      <c r="AM84" s="100" t="s">
        <v>24</v>
      </c>
      <c r="AN84" s="100" t="s">
        <v>24</v>
      </c>
      <c r="AO84" s="100" t="s">
        <v>24</v>
      </c>
      <c r="AP84" s="100" t="s">
        <v>24</v>
      </c>
      <c r="AQ84" s="100" t="s">
        <v>24</v>
      </c>
      <c r="AR84" s="100" t="s">
        <v>24</v>
      </c>
      <c r="AS84" s="128"/>
      <c r="AT84" s="122">
        <v>1977</v>
      </c>
      <c r="AU84" s="100" t="s">
        <v>24</v>
      </c>
      <c r="AV84" s="100" t="s">
        <v>24</v>
      </c>
      <c r="AW84" s="100" t="s">
        <v>24</v>
      </c>
      <c r="AX84" s="100" t="s">
        <v>24</v>
      </c>
      <c r="AY84" s="100" t="s">
        <v>24</v>
      </c>
      <c r="AZ84" s="100" t="s">
        <v>24</v>
      </c>
      <c r="BA84" s="100" t="s">
        <v>24</v>
      </c>
      <c r="BB84" s="100" t="s">
        <v>24</v>
      </c>
      <c r="BC84" s="100" t="s">
        <v>24</v>
      </c>
      <c r="BD84" s="100" t="s">
        <v>24</v>
      </c>
      <c r="BE84" s="100" t="s">
        <v>24</v>
      </c>
      <c r="BF84" s="100" t="s">
        <v>24</v>
      </c>
      <c r="BG84" s="100" t="s">
        <v>24</v>
      </c>
      <c r="BH84" s="100" t="s">
        <v>24</v>
      </c>
      <c r="BI84" s="100" t="s">
        <v>24</v>
      </c>
      <c r="BJ84" s="100" t="s">
        <v>24</v>
      </c>
      <c r="BK84" s="100" t="s">
        <v>24</v>
      </c>
      <c r="BL84" s="100" t="s">
        <v>24</v>
      </c>
      <c r="BM84" s="100" t="s">
        <v>24</v>
      </c>
      <c r="BN84" s="100" t="s">
        <v>24</v>
      </c>
      <c r="BO84" s="128"/>
      <c r="BP84" s="122">
        <v>1977</v>
      </c>
    </row>
    <row r="85" spans="1:68">
      <c r="A85" s="128"/>
      <c r="B85" s="122">
        <v>1978</v>
      </c>
      <c r="C85" s="100" t="s">
        <v>24</v>
      </c>
      <c r="D85" s="100" t="s">
        <v>24</v>
      </c>
      <c r="E85" s="100" t="s">
        <v>24</v>
      </c>
      <c r="F85" s="100" t="s">
        <v>24</v>
      </c>
      <c r="G85" s="100" t="s">
        <v>24</v>
      </c>
      <c r="H85" s="100" t="s">
        <v>24</v>
      </c>
      <c r="I85" s="100" t="s">
        <v>24</v>
      </c>
      <c r="J85" s="100" t="s">
        <v>24</v>
      </c>
      <c r="K85" s="100" t="s">
        <v>24</v>
      </c>
      <c r="L85" s="100" t="s">
        <v>24</v>
      </c>
      <c r="M85" s="100" t="s">
        <v>24</v>
      </c>
      <c r="N85" s="100" t="s">
        <v>24</v>
      </c>
      <c r="O85" s="100" t="s">
        <v>24</v>
      </c>
      <c r="P85" s="100" t="s">
        <v>24</v>
      </c>
      <c r="Q85" s="100" t="s">
        <v>24</v>
      </c>
      <c r="R85" s="100" t="s">
        <v>24</v>
      </c>
      <c r="S85" s="100" t="s">
        <v>24</v>
      </c>
      <c r="T85" s="100" t="s">
        <v>24</v>
      </c>
      <c r="U85" s="100" t="s">
        <v>24</v>
      </c>
      <c r="V85" s="100" t="s">
        <v>24</v>
      </c>
      <c r="W85" s="128"/>
      <c r="X85" s="122">
        <v>1978</v>
      </c>
      <c r="Y85" s="100" t="s">
        <v>24</v>
      </c>
      <c r="Z85" s="100" t="s">
        <v>24</v>
      </c>
      <c r="AA85" s="100" t="s">
        <v>24</v>
      </c>
      <c r="AB85" s="100" t="s">
        <v>24</v>
      </c>
      <c r="AC85" s="100" t="s">
        <v>24</v>
      </c>
      <c r="AD85" s="100" t="s">
        <v>24</v>
      </c>
      <c r="AE85" s="100" t="s">
        <v>24</v>
      </c>
      <c r="AF85" s="100" t="s">
        <v>24</v>
      </c>
      <c r="AG85" s="100" t="s">
        <v>24</v>
      </c>
      <c r="AH85" s="100" t="s">
        <v>24</v>
      </c>
      <c r="AI85" s="100" t="s">
        <v>24</v>
      </c>
      <c r="AJ85" s="100" t="s">
        <v>24</v>
      </c>
      <c r="AK85" s="100" t="s">
        <v>24</v>
      </c>
      <c r="AL85" s="100" t="s">
        <v>24</v>
      </c>
      <c r="AM85" s="100" t="s">
        <v>24</v>
      </c>
      <c r="AN85" s="100" t="s">
        <v>24</v>
      </c>
      <c r="AO85" s="100" t="s">
        <v>24</v>
      </c>
      <c r="AP85" s="100" t="s">
        <v>24</v>
      </c>
      <c r="AQ85" s="100" t="s">
        <v>24</v>
      </c>
      <c r="AR85" s="100" t="s">
        <v>24</v>
      </c>
      <c r="AS85" s="128"/>
      <c r="AT85" s="122">
        <v>1978</v>
      </c>
      <c r="AU85" s="100" t="s">
        <v>24</v>
      </c>
      <c r="AV85" s="100" t="s">
        <v>24</v>
      </c>
      <c r="AW85" s="100" t="s">
        <v>24</v>
      </c>
      <c r="AX85" s="100" t="s">
        <v>24</v>
      </c>
      <c r="AY85" s="100" t="s">
        <v>24</v>
      </c>
      <c r="AZ85" s="100" t="s">
        <v>24</v>
      </c>
      <c r="BA85" s="100" t="s">
        <v>24</v>
      </c>
      <c r="BB85" s="100" t="s">
        <v>24</v>
      </c>
      <c r="BC85" s="100" t="s">
        <v>24</v>
      </c>
      <c r="BD85" s="100" t="s">
        <v>24</v>
      </c>
      <c r="BE85" s="100" t="s">
        <v>24</v>
      </c>
      <c r="BF85" s="100" t="s">
        <v>24</v>
      </c>
      <c r="BG85" s="100" t="s">
        <v>24</v>
      </c>
      <c r="BH85" s="100" t="s">
        <v>24</v>
      </c>
      <c r="BI85" s="100" t="s">
        <v>24</v>
      </c>
      <c r="BJ85" s="100" t="s">
        <v>24</v>
      </c>
      <c r="BK85" s="100" t="s">
        <v>24</v>
      </c>
      <c r="BL85" s="100" t="s">
        <v>24</v>
      </c>
      <c r="BM85" s="100" t="s">
        <v>24</v>
      </c>
      <c r="BN85" s="100" t="s">
        <v>24</v>
      </c>
      <c r="BO85" s="128"/>
      <c r="BP85" s="122">
        <v>1978</v>
      </c>
    </row>
    <row r="86" spans="1:68">
      <c r="A86" s="128"/>
      <c r="B86" s="123">
        <v>1979</v>
      </c>
      <c r="C86" s="100">
        <v>0.1710999</v>
      </c>
      <c r="D86" s="100">
        <v>0.29594860000000001</v>
      </c>
      <c r="E86" s="100">
        <v>0.46789170000000002</v>
      </c>
      <c r="F86" s="100">
        <v>1.4914065000000001</v>
      </c>
      <c r="G86" s="100">
        <v>1.7479962</v>
      </c>
      <c r="H86" s="100">
        <v>2.6585359999999998</v>
      </c>
      <c r="I86" s="100">
        <v>2.7452635999999999</v>
      </c>
      <c r="J86" s="100">
        <v>7.2906614999999997</v>
      </c>
      <c r="K86" s="100">
        <v>16.564354999999999</v>
      </c>
      <c r="L86" s="100">
        <v>27.702624</v>
      </c>
      <c r="M86" s="100">
        <v>47.473838999999998</v>
      </c>
      <c r="N86" s="100">
        <v>82.975959000000003</v>
      </c>
      <c r="O86" s="100">
        <v>151.98059000000001</v>
      </c>
      <c r="P86" s="100">
        <v>278.57369999999997</v>
      </c>
      <c r="Q86" s="100">
        <v>493.91244999999998</v>
      </c>
      <c r="R86" s="100">
        <v>872.31163000000004</v>
      </c>
      <c r="S86" s="100">
        <v>1446.4887000000001</v>
      </c>
      <c r="T86" s="100">
        <v>2738.4360000000001</v>
      </c>
      <c r="U86" s="100">
        <v>67.771730000000005</v>
      </c>
      <c r="V86" s="100">
        <v>129.75371000000001</v>
      </c>
      <c r="W86" s="128"/>
      <c r="X86" s="123">
        <v>1979</v>
      </c>
      <c r="Y86" s="100">
        <v>0</v>
      </c>
      <c r="Z86" s="100">
        <v>0.15438289999999999</v>
      </c>
      <c r="AA86" s="100">
        <v>0</v>
      </c>
      <c r="AB86" s="100">
        <v>0.93305199999999999</v>
      </c>
      <c r="AC86" s="100">
        <v>1.6374384</v>
      </c>
      <c r="AD86" s="100">
        <v>2.367016</v>
      </c>
      <c r="AE86" s="100">
        <v>4.4516223999999998</v>
      </c>
      <c r="AF86" s="100">
        <v>5.8580063999999998</v>
      </c>
      <c r="AG86" s="100">
        <v>15.006701</v>
      </c>
      <c r="AH86" s="100">
        <v>23.294053000000002</v>
      </c>
      <c r="AI86" s="100">
        <v>40.156005</v>
      </c>
      <c r="AJ86" s="100">
        <v>63.204872000000002</v>
      </c>
      <c r="AK86" s="100">
        <v>108.53764</v>
      </c>
      <c r="AL86" s="100">
        <v>186.75629000000001</v>
      </c>
      <c r="AM86" s="100">
        <v>388.94211000000001</v>
      </c>
      <c r="AN86" s="100">
        <v>775.37468999999999</v>
      </c>
      <c r="AO86" s="100">
        <v>1553.2433000000001</v>
      </c>
      <c r="AP86" s="100">
        <v>2799.4600999999998</v>
      </c>
      <c r="AQ86" s="100">
        <v>93.266741999999994</v>
      </c>
      <c r="AR86" s="100">
        <v>119.24235</v>
      </c>
      <c r="AS86" s="128"/>
      <c r="AT86" s="123">
        <v>1979</v>
      </c>
      <c r="AU86" s="100">
        <v>8.7560200000000005E-2</v>
      </c>
      <c r="AV86" s="100">
        <v>0.22666610000000001</v>
      </c>
      <c r="AW86" s="100">
        <v>0.2394579</v>
      </c>
      <c r="AX86" s="100">
        <v>1.2180648000000001</v>
      </c>
      <c r="AY86" s="100">
        <v>1.6935457</v>
      </c>
      <c r="AZ86" s="100">
        <v>2.514043</v>
      </c>
      <c r="BA86" s="100">
        <v>3.5826164</v>
      </c>
      <c r="BB86" s="100">
        <v>6.5920519999999998</v>
      </c>
      <c r="BC86" s="100">
        <v>15.803241</v>
      </c>
      <c r="BD86" s="100">
        <v>25.560977000000001</v>
      </c>
      <c r="BE86" s="100">
        <v>43.895226000000001</v>
      </c>
      <c r="BF86" s="100">
        <v>73.008779000000004</v>
      </c>
      <c r="BG86" s="100">
        <v>129.32550000000001</v>
      </c>
      <c r="BH86" s="100">
        <v>229.40376000000001</v>
      </c>
      <c r="BI86" s="100">
        <v>435.41014000000001</v>
      </c>
      <c r="BJ86" s="100">
        <v>814.08898999999997</v>
      </c>
      <c r="BK86" s="100">
        <v>1517.9937</v>
      </c>
      <c r="BL86" s="100">
        <v>2782.3534</v>
      </c>
      <c r="BM86" s="100">
        <v>80.526441000000005</v>
      </c>
      <c r="BN86" s="100">
        <v>124.38459</v>
      </c>
      <c r="BO86" s="128"/>
      <c r="BP86" s="123">
        <v>1979</v>
      </c>
    </row>
    <row r="87" spans="1:68">
      <c r="A87" s="128"/>
      <c r="B87" s="123">
        <v>1980</v>
      </c>
      <c r="C87" s="100">
        <v>0.17244470000000001</v>
      </c>
      <c r="D87" s="100">
        <v>0.14987110000000001</v>
      </c>
      <c r="E87" s="100">
        <v>0.30747229999999998</v>
      </c>
      <c r="F87" s="100">
        <v>0.75015940000000003</v>
      </c>
      <c r="G87" s="100">
        <v>0.77634449999999999</v>
      </c>
      <c r="H87" s="100">
        <v>2.6205750999999999</v>
      </c>
      <c r="I87" s="100">
        <v>3.8343878</v>
      </c>
      <c r="J87" s="100">
        <v>6.7995533000000004</v>
      </c>
      <c r="K87" s="100">
        <v>10.369916999999999</v>
      </c>
      <c r="L87" s="100">
        <v>24.729814000000001</v>
      </c>
      <c r="M87" s="100">
        <v>42.622306000000002</v>
      </c>
      <c r="N87" s="100">
        <v>88.284654000000003</v>
      </c>
      <c r="O87" s="100">
        <v>155.86918</v>
      </c>
      <c r="P87" s="100">
        <v>263.24462</v>
      </c>
      <c r="Q87" s="100">
        <v>535.53583000000003</v>
      </c>
      <c r="R87" s="100">
        <v>907.49243000000001</v>
      </c>
      <c r="S87" s="100">
        <v>1593.3340000000001</v>
      </c>
      <c r="T87" s="100">
        <v>2499.3587000000002</v>
      </c>
      <c r="U87" s="100">
        <v>69.623305999999999</v>
      </c>
      <c r="V87" s="100">
        <v>130.09392</v>
      </c>
      <c r="W87" s="128"/>
      <c r="X87" s="123">
        <v>1980</v>
      </c>
      <c r="Y87" s="100">
        <v>0.36212660000000002</v>
      </c>
      <c r="Z87" s="100">
        <v>0.1564101</v>
      </c>
      <c r="AA87" s="100">
        <v>0.48250520000000002</v>
      </c>
      <c r="AB87" s="100">
        <v>0.77999229999999997</v>
      </c>
      <c r="AC87" s="100">
        <v>1.279787</v>
      </c>
      <c r="AD87" s="100">
        <v>2.1689946999999998</v>
      </c>
      <c r="AE87" s="100">
        <v>2.0666494000000002</v>
      </c>
      <c r="AF87" s="100">
        <v>3.6543028999999998</v>
      </c>
      <c r="AG87" s="100">
        <v>15.436199</v>
      </c>
      <c r="AH87" s="100">
        <v>24.901776000000002</v>
      </c>
      <c r="AI87" s="100">
        <v>36.24051</v>
      </c>
      <c r="AJ87" s="100">
        <v>56.606520000000003</v>
      </c>
      <c r="AK87" s="100">
        <v>99.214391000000006</v>
      </c>
      <c r="AL87" s="100">
        <v>182.79273000000001</v>
      </c>
      <c r="AM87" s="100">
        <v>373.54917999999998</v>
      </c>
      <c r="AN87" s="100">
        <v>762.19613000000004</v>
      </c>
      <c r="AO87" s="100">
        <v>1494.0198</v>
      </c>
      <c r="AP87" s="100">
        <v>3020.8391999999999</v>
      </c>
      <c r="AQ87" s="100">
        <v>94.559196999999998</v>
      </c>
      <c r="AR87" s="100">
        <v>119.06634</v>
      </c>
      <c r="AS87" s="128"/>
      <c r="AT87" s="123">
        <v>1980</v>
      </c>
      <c r="AU87" s="100">
        <v>0.26497340000000003</v>
      </c>
      <c r="AV87" s="100">
        <v>0.15307080000000001</v>
      </c>
      <c r="AW87" s="100">
        <v>0.39301380000000002</v>
      </c>
      <c r="AX87" s="100">
        <v>0.76478500000000005</v>
      </c>
      <c r="AY87" s="100">
        <v>1.0243092</v>
      </c>
      <c r="AZ87" s="100">
        <v>2.3968745</v>
      </c>
      <c r="BA87" s="100">
        <v>2.9648831000000002</v>
      </c>
      <c r="BB87" s="100">
        <v>5.2602177000000001</v>
      </c>
      <c r="BC87" s="100">
        <v>12.842105999999999</v>
      </c>
      <c r="BD87" s="100">
        <v>24.813628000000001</v>
      </c>
      <c r="BE87" s="100">
        <v>39.507525000000001</v>
      </c>
      <c r="BF87" s="100">
        <v>72.335527999999996</v>
      </c>
      <c r="BG87" s="100">
        <v>126.28849</v>
      </c>
      <c r="BH87" s="100">
        <v>220.19890000000001</v>
      </c>
      <c r="BI87" s="100">
        <v>445.10809999999998</v>
      </c>
      <c r="BJ87" s="100">
        <v>820.74657999999999</v>
      </c>
      <c r="BK87" s="100">
        <v>1527.2945</v>
      </c>
      <c r="BL87" s="100">
        <v>2876.6554000000001</v>
      </c>
      <c r="BM87" s="100">
        <v>82.107572000000005</v>
      </c>
      <c r="BN87" s="100">
        <v>125.05229</v>
      </c>
      <c r="BO87" s="128"/>
      <c r="BP87" s="123">
        <v>1980</v>
      </c>
    </row>
    <row r="88" spans="1:68">
      <c r="A88" s="128"/>
      <c r="B88" s="123">
        <v>1981</v>
      </c>
      <c r="C88" s="100">
        <v>0.51438740000000005</v>
      </c>
      <c r="D88" s="100">
        <v>0</v>
      </c>
      <c r="E88" s="100">
        <v>0.74378529999999998</v>
      </c>
      <c r="F88" s="100">
        <v>0.6053461</v>
      </c>
      <c r="G88" s="100">
        <v>1.0608648000000001</v>
      </c>
      <c r="H88" s="100">
        <v>2.8919844000000001</v>
      </c>
      <c r="I88" s="100">
        <v>2.4105949999999998</v>
      </c>
      <c r="J88" s="100">
        <v>5.9502794999999997</v>
      </c>
      <c r="K88" s="100">
        <v>12.875074</v>
      </c>
      <c r="L88" s="100">
        <v>22.526700999999999</v>
      </c>
      <c r="M88" s="100">
        <v>43.231054</v>
      </c>
      <c r="N88" s="100">
        <v>77.538856999999993</v>
      </c>
      <c r="O88" s="100">
        <v>125.75082</v>
      </c>
      <c r="P88" s="100">
        <v>241.85972000000001</v>
      </c>
      <c r="Q88" s="100">
        <v>486.85160000000002</v>
      </c>
      <c r="R88" s="100">
        <v>859.77153999999996</v>
      </c>
      <c r="S88" s="100">
        <v>1473.4132</v>
      </c>
      <c r="T88" s="100">
        <v>2843.3631</v>
      </c>
      <c r="U88" s="100">
        <v>66.874617000000001</v>
      </c>
      <c r="V88" s="100">
        <v>127.26786</v>
      </c>
      <c r="W88" s="128"/>
      <c r="X88" s="123">
        <v>1981</v>
      </c>
      <c r="Y88" s="100">
        <v>0</v>
      </c>
      <c r="Z88" s="100">
        <v>0.6446923</v>
      </c>
      <c r="AA88" s="100">
        <v>0.31049579999999999</v>
      </c>
      <c r="AB88" s="100">
        <v>0.4715009</v>
      </c>
      <c r="AC88" s="100">
        <v>0.3115134</v>
      </c>
      <c r="AD88" s="100">
        <v>1.4813059</v>
      </c>
      <c r="AE88" s="100">
        <v>2.6459883</v>
      </c>
      <c r="AF88" s="100">
        <v>5.5682273000000002</v>
      </c>
      <c r="AG88" s="100">
        <v>7.6237693999999996</v>
      </c>
      <c r="AH88" s="100">
        <v>22.883678</v>
      </c>
      <c r="AI88" s="100">
        <v>30.602015999999999</v>
      </c>
      <c r="AJ88" s="100">
        <v>54.257455999999998</v>
      </c>
      <c r="AK88" s="100">
        <v>100.53035</v>
      </c>
      <c r="AL88" s="100">
        <v>162.89662000000001</v>
      </c>
      <c r="AM88" s="100">
        <v>364.19126</v>
      </c>
      <c r="AN88" s="100">
        <v>771.27314999999999</v>
      </c>
      <c r="AO88" s="100">
        <v>1520.5698</v>
      </c>
      <c r="AP88" s="100">
        <v>3005.1466999999998</v>
      </c>
      <c r="AQ88" s="100">
        <v>94.903098999999997</v>
      </c>
      <c r="AR88" s="100">
        <v>117.41094</v>
      </c>
      <c r="AS88" s="128"/>
      <c r="AT88" s="123">
        <v>1981</v>
      </c>
      <c r="AU88" s="100">
        <v>0.26324609999999998</v>
      </c>
      <c r="AV88" s="100">
        <v>0.3150713</v>
      </c>
      <c r="AW88" s="100">
        <v>0.53176619999999997</v>
      </c>
      <c r="AX88" s="100">
        <v>0.53968830000000001</v>
      </c>
      <c r="AY88" s="100">
        <v>0.69131540000000002</v>
      </c>
      <c r="AZ88" s="100">
        <v>2.1951540999999999</v>
      </c>
      <c r="BA88" s="100">
        <v>2.5266068000000002</v>
      </c>
      <c r="BB88" s="100">
        <v>5.7629777999999998</v>
      </c>
      <c r="BC88" s="100">
        <v>10.314162</v>
      </c>
      <c r="BD88" s="100">
        <v>22.700581</v>
      </c>
      <c r="BE88" s="100">
        <v>37.050950999999998</v>
      </c>
      <c r="BF88" s="100">
        <v>65.893141999999997</v>
      </c>
      <c r="BG88" s="100">
        <v>112.53492</v>
      </c>
      <c r="BH88" s="100">
        <v>199.73294000000001</v>
      </c>
      <c r="BI88" s="100">
        <v>417.97439000000003</v>
      </c>
      <c r="BJ88" s="100">
        <v>807.33353999999997</v>
      </c>
      <c r="BK88" s="100">
        <v>1504.6424</v>
      </c>
      <c r="BL88" s="100">
        <v>2961.3310999999999</v>
      </c>
      <c r="BM88" s="100">
        <v>80.913955999999999</v>
      </c>
      <c r="BN88" s="100">
        <v>122.40492</v>
      </c>
      <c r="BO88" s="128"/>
      <c r="BP88" s="123">
        <v>1981</v>
      </c>
    </row>
    <row r="89" spans="1:68">
      <c r="A89" s="128"/>
      <c r="B89" s="123">
        <v>1982</v>
      </c>
      <c r="C89" s="100">
        <v>0</v>
      </c>
      <c r="D89" s="100">
        <v>0.15813679999999999</v>
      </c>
      <c r="E89" s="100">
        <v>0.43380249999999998</v>
      </c>
      <c r="F89" s="100">
        <v>0.75975599999999999</v>
      </c>
      <c r="G89" s="100">
        <v>0.7396876</v>
      </c>
      <c r="H89" s="100">
        <v>2.0531092000000002</v>
      </c>
      <c r="I89" s="100">
        <v>4.3395174000000001</v>
      </c>
      <c r="J89" s="100">
        <v>3.6546769000000001</v>
      </c>
      <c r="K89" s="100">
        <v>9.2332775999999992</v>
      </c>
      <c r="L89" s="100">
        <v>20.077860000000001</v>
      </c>
      <c r="M89" s="100">
        <v>38.748426000000002</v>
      </c>
      <c r="N89" s="100">
        <v>68.960723999999999</v>
      </c>
      <c r="O89" s="100">
        <v>124.48474</v>
      </c>
      <c r="P89" s="100">
        <v>260.57342</v>
      </c>
      <c r="Q89" s="100">
        <v>464.78428000000002</v>
      </c>
      <c r="R89" s="100">
        <v>894.37203999999997</v>
      </c>
      <c r="S89" s="100">
        <v>1472.3837000000001</v>
      </c>
      <c r="T89" s="100">
        <v>2705.5517</v>
      </c>
      <c r="U89" s="100">
        <v>66.75976</v>
      </c>
      <c r="V89" s="100">
        <v>124.82992</v>
      </c>
      <c r="W89" s="128"/>
      <c r="X89" s="123">
        <v>1982</v>
      </c>
      <c r="Y89" s="100">
        <v>0</v>
      </c>
      <c r="Z89" s="100">
        <v>0.16585920000000001</v>
      </c>
      <c r="AA89" s="100">
        <v>0.30171920000000002</v>
      </c>
      <c r="AB89" s="100">
        <v>0.3170135</v>
      </c>
      <c r="AC89" s="100">
        <v>1.0647359000000001</v>
      </c>
      <c r="AD89" s="100">
        <v>1.7729096</v>
      </c>
      <c r="AE89" s="100">
        <v>1.9789407999999999</v>
      </c>
      <c r="AF89" s="100">
        <v>6.2737762000000004</v>
      </c>
      <c r="AG89" s="100">
        <v>9.7212376000000003</v>
      </c>
      <c r="AH89" s="100">
        <v>15.898469</v>
      </c>
      <c r="AI89" s="100">
        <v>32.902391999999999</v>
      </c>
      <c r="AJ89" s="100">
        <v>47.831975</v>
      </c>
      <c r="AK89" s="100">
        <v>97.378028999999998</v>
      </c>
      <c r="AL89" s="100">
        <v>172.91443000000001</v>
      </c>
      <c r="AM89" s="100">
        <v>344.53057999999999</v>
      </c>
      <c r="AN89" s="100">
        <v>730.88792999999998</v>
      </c>
      <c r="AO89" s="100">
        <v>1494.6558</v>
      </c>
      <c r="AP89" s="100">
        <v>3163.4740000000002</v>
      </c>
      <c r="AQ89" s="100">
        <v>96.089438999999999</v>
      </c>
      <c r="AR89" s="100">
        <v>117.14731999999999</v>
      </c>
      <c r="AS89" s="128"/>
      <c r="AT89" s="123">
        <v>1982</v>
      </c>
      <c r="AU89" s="100">
        <v>0</v>
      </c>
      <c r="AV89" s="100">
        <v>0.16190599999999999</v>
      </c>
      <c r="AW89" s="100">
        <v>0.36915979999999998</v>
      </c>
      <c r="AX89" s="100">
        <v>0.54305919999999996</v>
      </c>
      <c r="AY89" s="100">
        <v>0.89995429999999998</v>
      </c>
      <c r="AZ89" s="100">
        <v>1.9144327999999999</v>
      </c>
      <c r="BA89" s="100">
        <v>3.1744119999999998</v>
      </c>
      <c r="BB89" s="100">
        <v>4.9383037999999999</v>
      </c>
      <c r="BC89" s="100">
        <v>9.4709766999999996</v>
      </c>
      <c r="BD89" s="100">
        <v>18.040361999999998</v>
      </c>
      <c r="BE89" s="100">
        <v>35.895769000000001</v>
      </c>
      <c r="BF89" s="100">
        <v>58.424520999999999</v>
      </c>
      <c r="BG89" s="100">
        <v>110.35099</v>
      </c>
      <c r="BH89" s="100">
        <v>213.69213999999999</v>
      </c>
      <c r="BI89" s="100">
        <v>397.32279999999997</v>
      </c>
      <c r="BJ89" s="100">
        <v>797.52502000000004</v>
      </c>
      <c r="BK89" s="100">
        <v>1487.0098</v>
      </c>
      <c r="BL89" s="100">
        <v>3040.7473</v>
      </c>
      <c r="BM89" s="100">
        <v>81.446251000000004</v>
      </c>
      <c r="BN89" s="100">
        <v>121.73111</v>
      </c>
      <c r="BO89" s="128"/>
      <c r="BP89" s="123">
        <v>1982</v>
      </c>
    </row>
    <row r="90" spans="1:68">
      <c r="A90" s="128"/>
      <c r="B90" s="123">
        <v>1983</v>
      </c>
      <c r="C90" s="100">
        <v>0.33323999999999998</v>
      </c>
      <c r="D90" s="100">
        <v>0.32272119999999999</v>
      </c>
      <c r="E90" s="100">
        <v>0.28559269999999998</v>
      </c>
      <c r="F90" s="100">
        <v>0.76392680000000002</v>
      </c>
      <c r="G90" s="100">
        <v>1.6079966999999999</v>
      </c>
      <c r="H90" s="100">
        <v>2.6503282000000001</v>
      </c>
      <c r="I90" s="100">
        <v>2.8799907999999999</v>
      </c>
      <c r="J90" s="100">
        <v>3.0926985</v>
      </c>
      <c r="K90" s="100">
        <v>9.6257549999999998</v>
      </c>
      <c r="L90" s="100">
        <v>16.026088999999999</v>
      </c>
      <c r="M90" s="100">
        <v>33.995069000000001</v>
      </c>
      <c r="N90" s="100">
        <v>64.034994999999995</v>
      </c>
      <c r="O90" s="100">
        <v>112.68875</v>
      </c>
      <c r="P90" s="100">
        <v>215.20746</v>
      </c>
      <c r="Q90" s="100">
        <v>398.41473999999999</v>
      </c>
      <c r="R90" s="100">
        <v>784.72131999999999</v>
      </c>
      <c r="S90" s="100">
        <v>1234.2260000000001</v>
      </c>
      <c r="T90" s="100">
        <v>2346.7383</v>
      </c>
      <c r="U90" s="100">
        <v>58.805574999999997</v>
      </c>
      <c r="V90" s="100">
        <v>107.81168</v>
      </c>
      <c r="W90" s="128"/>
      <c r="X90" s="123">
        <v>1983</v>
      </c>
      <c r="Y90" s="100">
        <v>0</v>
      </c>
      <c r="Z90" s="100">
        <v>0.1695913</v>
      </c>
      <c r="AA90" s="100">
        <v>0.44702459999999999</v>
      </c>
      <c r="AB90" s="100">
        <v>0.47895169999999998</v>
      </c>
      <c r="AC90" s="100">
        <v>1.5052148000000001</v>
      </c>
      <c r="AD90" s="100">
        <v>1.5898806999999999</v>
      </c>
      <c r="AE90" s="100">
        <v>3.0945985999999999</v>
      </c>
      <c r="AF90" s="100">
        <v>7.1544704000000001</v>
      </c>
      <c r="AG90" s="100">
        <v>10.152003000000001</v>
      </c>
      <c r="AH90" s="100">
        <v>16.044325000000001</v>
      </c>
      <c r="AI90" s="100">
        <v>25.322590999999999</v>
      </c>
      <c r="AJ90" s="100">
        <v>48.639691999999997</v>
      </c>
      <c r="AK90" s="100">
        <v>89.650595999999993</v>
      </c>
      <c r="AL90" s="100">
        <v>140.76383000000001</v>
      </c>
      <c r="AM90" s="100">
        <v>294.16376000000002</v>
      </c>
      <c r="AN90" s="100">
        <v>621.50036</v>
      </c>
      <c r="AO90" s="100">
        <v>1267.7512999999999</v>
      </c>
      <c r="AP90" s="100">
        <v>2739.7089999999998</v>
      </c>
      <c r="AQ90" s="100">
        <v>84.571083999999999</v>
      </c>
      <c r="AR90" s="100">
        <v>101.2268</v>
      </c>
      <c r="AS90" s="128"/>
      <c r="AT90" s="123">
        <v>1983</v>
      </c>
      <c r="AU90" s="100">
        <v>0.1709058</v>
      </c>
      <c r="AV90" s="100">
        <v>0.24806039999999999</v>
      </c>
      <c r="AW90" s="100">
        <v>0.36459039999999998</v>
      </c>
      <c r="AX90" s="100">
        <v>0.62457010000000002</v>
      </c>
      <c r="AY90" s="100">
        <v>1.5573575</v>
      </c>
      <c r="AZ90" s="100">
        <v>2.1253015</v>
      </c>
      <c r="BA90" s="100">
        <v>2.9863395000000001</v>
      </c>
      <c r="BB90" s="100">
        <v>5.0827836</v>
      </c>
      <c r="BC90" s="100">
        <v>9.8818778999999992</v>
      </c>
      <c r="BD90" s="100">
        <v>16.034980000000001</v>
      </c>
      <c r="BE90" s="100">
        <v>29.763051999999998</v>
      </c>
      <c r="BF90" s="100">
        <v>56.391475999999997</v>
      </c>
      <c r="BG90" s="100">
        <v>100.75111</v>
      </c>
      <c r="BH90" s="100">
        <v>175.28419</v>
      </c>
      <c r="BI90" s="100">
        <v>340.04255000000001</v>
      </c>
      <c r="BJ90" s="100">
        <v>687.76129000000003</v>
      </c>
      <c r="BK90" s="100">
        <v>1256.0893000000001</v>
      </c>
      <c r="BL90" s="100">
        <v>2635.3595999999998</v>
      </c>
      <c r="BM90" s="100">
        <v>71.705719999999999</v>
      </c>
      <c r="BN90" s="100">
        <v>105.143</v>
      </c>
      <c r="BO90" s="128"/>
      <c r="BP90" s="123">
        <v>1983</v>
      </c>
    </row>
    <row r="91" spans="1:68">
      <c r="A91" s="128"/>
      <c r="B91" s="123">
        <v>1984</v>
      </c>
      <c r="C91" s="100">
        <v>0.16476850000000001</v>
      </c>
      <c r="D91" s="100">
        <v>0.1645422</v>
      </c>
      <c r="E91" s="100">
        <v>0.14321310000000001</v>
      </c>
      <c r="F91" s="100">
        <v>0.60803580000000002</v>
      </c>
      <c r="G91" s="100">
        <v>0.8735773</v>
      </c>
      <c r="H91" s="100">
        <v>1.6879139000000001</v>
      </c>
      <c r="I91" s="100">
        <v>3.8286794</v>
      </c>
      <c r="J91" s="100">
        <v>3.8157238000000002</v>
      </c>
      <c r="K91" s="100">
        <v>9.0330252000000009</v>
      </c>
      <c r="L91" s="100">
        <v>14.315296999999999</v>
      </c>
      <c r="M91" s="100">
        <v>28.426812999999999</v>
      </c>
      <c r="N91" s="100">
        <v>64.833550000000002</v>
      </c>
      <c r="O91" s="100">
        <v>103.13826</v>
      </c>
      <c r="P91" s="100">
        <v>205.70934</v>
      </c>
      <c r="Q91" s="100">
        <v>394.05104</v>
      </c>
      <c r="R91" s="100">
        <v>681.93131000000005</v>
      </c>
      <c r="S91" s="100">
        <v>1158.4717000000001</v>
      </c>
      <c r="T91" s="100">
        <v>2241.9445999999998</v>
      </c>
      <c r="U91" s="100">
        <v>56.298285999999997</v>
      </c>
      <c r="V91" s="100">
        <v>100.92907</v>
      </c>
      <c r="W91" s="128"/>
      <c r="X91" s="123">
        <v>1984</v>
      </c>
      <c r="Y91" s="100">
        <v>0</v>
      </c>
      <c r="Z91" s="100">
        <v>0</v>
      </c>
      <c r="AA91" s="100">
        <v>0.44956410000000002</v>
      </c>
      <c r="AB91" s="100">
        <v>0.63537140000000003</v>
      </c>
      <c r="AC91" s="100">
        <v>0.75176670000000001</v>
      </c>
      <c r="AD91" s="100">
        <v>1.7211380999999999</v>
      </c>
      <c r="AE91" s="100">
        <v>2.2583886999999998</v>
      </c>
      <c r="AF91" s="100">
        <v>4.1381237000000004</v>
      </c>
      <c r="AG91" s="100">
        <v>9.2883981000000002</v>
      </c>
      <c r="AH91" s="100">
        <v>13.733914</v>
      </c>
      <c r="AI91" s="100">
        <v>28.726583999999999</v>
      </c>
      <c r="AJ91" s="100">
        <v>39.260303999999998</v>
      </c>
      <c r="AK91" s="100">
        <v>67.599975999999998</v>
      </c>
      <c r="AL91" s="100">
        <v>140.57004000000001</v>
      </c>
      <c r="AM91" s="100">
        <v>288.42991999999998</v>
      </c>
      <c r="AN91" s="100">
        <v>590.73884999999996</v>
      </c>
      <c r="AO91" s="100">
        <v>1211.4449999999999</v>
      </c>
      <c r="AP91" s="100">
        <v>2589.3350999999998</v>
      </c>
      <c r="AQ91" s="100">
        <v>81.346677999999997</v>
      </c>
      <c r="AR91" s="100">
        <v>95.439413999999999</v>
      </c>
      <c r="AS91" s="128"/>
      <c r="AT91" s="123">
        <v>1984</v>
      </c>
      <c r="AU91" s="100">
        <v>8.4471400000000002E-2</v>
      </c>
      <c r="AV91" s="100">
        <v>8.4288699999999994E-2</v>
      </c>
      <c r="AW91" s="100">
        <v>0.29291729999999999</v>
      </c>
      <c r="AX91" s="100">
        <v>0.62140309999999999</v>
      </c>
      <c r="AY91" s="100">
        <v>0.81365100000000001</v>
      </c>
      <c r="AZ91" s="100">
        <v>1.7043641</v>
      </c>
      <c r="BA91" s="100">
        <v>3.0479026</v>
      </c>
      <c r="BB91" s="100">
        <v>3.9738167999999998</v>
      </c>
      <c r="BC91" s="100">
        <v>9.1574302000000003</v>
      </c>
      <c r="BD91" s="100">
        <v>14.031681000000001</v>
      </c>
      <c r="BE91" s="100">
        <v>28.573084000000001</v>
      </c>
      <c r="BF91" s="100">
        <v>52.183655000000002</v>
      </c>
      <c r="BG91" s="100">
        <v>84.828918999999999</v>
      </c>
      <c r="BH91" s="100">
        <v>170.75278</v>
      </c>
      <c r="BI91" s="100">
        <v>334.98759000000001</v>
      </c>
      <c r="BJ91" s="100">
        <v>627.78002000000004</v>
      </c>
      <c r="BK91" s="100">
        <v>1192.8429000000001</v>
      </c>
      <c r="BL91" s="100">
        <v>2496.8481000000002</v>
      </c>
      <c r="BM91" s="100">
        <v>68.840945000000005</v>
      </c>
      <c r="BN91" s="100">
        <v>98.893794</v>
      </c>
      <c r="BO91" s="128"/>
      <c r="BP91" s="123">
        <v>1984</v>
      </c>
    </row>
    <row r="92" spans="1:68">
      <c r="A92" s="128"/>
      <c r="B92" s="123">
        <v>1985</v>
      </c>
      <c r="C92" s="100">
        <v>0.65128229999999998</v>
      </c>
      <c r="D92" s="100">
        <v>0.33191500000000002</v>
      </c>
      <c r="E92" s="100">
        <v>0.28936780000000001</v>
      </c>
      <c r="F92" s="100">
        <v>0.59972080000000005</v>
      </c>
      <c r="G92" s="100">
        <v>1.6022163</v>
      </c>
      <c r="H92" s="100">
        <v>1.6490294999999999</v>
      </c>
      <c r="I92" s="100">
        <v>2.2312569999999998</v>
      </c>
      <c r="J92" s="100">
        <v>3.5221415</v>
      </c>
      <c r="K92" s="100">
        <v>10.684751</v>
      </c>
      <c r="L92" s="100">
        <v>16.184080000000002</v>
      </c>
      <c r="M92" s="100">
        <v>31.999915000000001</v>
      </c>
      <c r="N92" s="100">
        <v>55.312176000000001</v>
      </c>
      <c r="O92" s="100">
        <v>93.128237999999996</v>
      </c>
      <c r="P92" s="100">
        <v>189.83253999999999</v>
      </c>
      <c r="Q92" s="100">
        <v>370.96436</v>
      </c>
      <c r="R92" s="100">
        <v>660.17573000000004</v>
      </c>
      <c r="S92" s="100">
        <v>1293.0695000000001</v>
      </c>
      <c r="T92" s="100">
        <v>2212.4850000000001</v>
      </c>
      <c r="U92" s="100">
        <v>56.604768999999997</v>
      </c>
      <c r="V92" s="100">
        <v>100.44917</v>
      </c>
      <c r="W92" s="128"/>
      <c r="X92" s="123">
        <v>1985</v>
      </c>
      <c r="Y92" s="100">
        <v>0.85414159999999995</v>
      </c>
      <c r="Z92" s="100">
        <v>0.174652</v>
      </c>
      <c r="AA92" s="100">
        <v>0.30317179999999999</v>
      </c>
      <c r="AB92" s="100">
        <v>0.31361280000000002</v>
      </c>
      <c r="AC92" s="100">
        <v>0.9051112</v>
      </c>
      <c r="AD92" s="100">
        <v>2.1457649000000001</v>
      </c>
      <c r="AE92" s="100">
        <v>2.7191038000000001</v>
      </c>
      <c r="AF92" s="100">
        <v>5.8041577999999996</v>
      </c>
      <c r="AG92" s="100">
        <v>9.9474478000000008</v>
      </c>
      <c r="AH92" s="100">
        <v>14.554872</v>
      </c>
      <c r="AI92" s="100">
        <v>22.623044</v>
      </c>
      <c r="AJ92" s="100">
        <v>43.322806</v>
      </c>
      <c r="AK92" s="100">
        <v>70.082092000000003</v>
      </c>
      <c r="AL92" s="100">
        <v>141.91381999999999</v>
      </c>
      <c r="AM92" s="100">
        <v>279.70895000000002</v>
      </c>
      <c r="AN92" s="100">
        <v>602.23937000000001</v>
      </c>
      <c r="AO92" s="100">
        <v>1233.8833</v>
      </c>
      <c r="AP92" s="100">
        <v>2703.4938999999999</v>
      </c>
      <c r="AQ92" s="100">
        <v>85.483880999999997</v>
      </c>
      <c r="AR92" s="100">
        <v>97.703535000000002</v>
      </c>
      <c r="AS92" s="128"/>
      <c r="AT92" s="123">
        <v>1985</v>
      </c>
      <c r="AU92" s="100">
        <v>0.75027759999999999</v>
      </c>
      <c r="AV92" s="100">
        <v>0.25529069999999998</v>
      </c>
      <c r="AW92" s="100">
        <v>0.29610900000000001</v>
      </c>
      <c r="AX92" s="100">
        <v>0.4598737</v>
      </c>
      <c r="AY92" s="100">
        <v>1.2597716000000001</v>
      </c>
      <c r="AZ92" s="100">
        <v>1.894647</v>
      </c>
      <c r="BA92" s="100">
        <v>2.4747436</v>
      </c>
      <c r="BB92" s="100">
        <v>4.6430701000000001</v>
      </c>
      <c r="BC92" s="100">
        <v>10.325063999999999</v>
      </c>
      <c r="BD92" s="100">
        <v>15.391042000000001</v>
      </c>
      <c r="BE92" s="100">
        <v>27.419947000000001</v>
      </c>
      <c r="BF92" s="100">
        <v>49.405552</v>
      </c>
      <c r="BG92" s="100">
        <v>81.293355000000005</v>
      </c>
      <c r="BH92" s="100">
        <v>164.18378000000001</v>
      </c>
      <c r="BI92" s="100">
        <v>320.02481</v>
      </c>
      <c r="BJ92" s="100">
        <v>625.82578999999998</v>
      </c>
      <c r="BK92" s="100">
        <v>1254.8721</v>
      </c>
      <c r="BL92" s="100">
        <v>2572.2251999999999</v>
      </c>
      <c r="BM92" s="100">
        <v>71.065229000000002</v>
      </c>
      <c r="BN92" s="100">
        <v>100.11244000000001</v>
      </c>
      <c r="BO92" s="128"/>
      <c r="BP92" s="123">
        <v>1985</v>
      </c>
    </row>
    <row r="93" spans="1:68">
      <c r="A93" s="128"/>
      <c r="B93" s="123">
        <v>1986</v>
      </c>
      <c r="C93" s="100">
        <v>0.6461827</v>
      </c>
      <c r="D93" s="100">
        <v>0</v>
      </c>
      <c r="E93" s="100">
        <v>0.29752960000000001</v>
      </c>
      <c r="F93" s="100">
        <v>1.0166276999999999</v>
      </c>
      <c r="G93" s="100">
        <v>0.88180570000000003</v>
      </c>
      <c r="H93" s="100">
        <v>1.7601579000000001</v>
      </c>
      <c r="I93" s="100">
        <v>3.7753953999999998</v>
      </c>
      <c r="J93" s="100">
        <v>2.8048479999999998</v>
      </c>
      <c r="K93" s="100">
        <v>8.8441638999999999</v>
      </c>
      <c r="L93" s="100">
        <v>15.005274999999999</v>
      </c>
      <c r="M93" s="100">
        <v>25.199006000000001</v>
      </c>
      <c r="N93" s="100">
        <v>51.710608000000001</v>
      </c>
      <c r="O93" s="100">
        <v>89.021868999999995</v>
      </c>
      <c r="P93" s="100">
        <v>184.17452</v>
      </c>
      <c r="Q93" s="100">
        <v>341.06542000000002</v>
      </c>
      <c r="R93" s="100">
        <v>636.57320000000004</v>
      </c>
      <c r="S93" s="100">
        <v>1133.5373</v>
      </c>
      <c r="T93" s="100">
        <v>2031.2905000000001</v>
      </c>
      <c r="U93" s="100">
        <v>53.711244000000001</v>
      </c>
      <c r="V93" s="100">
        <v>92.435744</v>
      </c>
      <c r="W93" s="128"/>
      <c r="X93" s="123">
        <v>1986</v>
      </c>
      <c r="Y93" s="100">
        <v>0</v>
      </c>
      <c r="Z93" s="100">
        <v>0.17403109999999999</v>
      </c>
      <c r="AA93" s="100">
        <v>0.15641060000000001</v>
      </c>
      <c r="AB93" s="100">
        <v>0.60728349999999998</v>
      </c>
      <c r="AC93" s="100">
        <v>0.76186180000000003</v>
      </c>
      <c r="AD93" s="100">
        <v>1.3499123</v>
      </c>
      <c r="AE93" s="100">
        <v>1.5785020999999999</v>
      </c>
      <c r="AF93" s="100">
        <v>3.8403318</v>
      </c>
      <c r="AG93" s="100">
        <v>6.4749147999999996</v>
      </c>
      <c r="AH93" s="100">
        <v>10.266664</v>
      </c>
      <c r="AI93" s="100">
        <v>24.176606</v>
      </c>
      <c r="AJ93" s="100">
        <v>35.608116000000003</v>
      </c>
      <c r="AK93" s="100">
        <v>64.703100000000006</v>
      </c>
      <c r="AL93" s="100">
        <v>136.13988000000001</v>
      </c>
      <c r="AM93" s="100">
        <v>283.87018999999998</v>
      </c>
      <c r="AN93" s="100">
        <v>515.91027999999994</v>
      </c>
      <c r="AO93" s="100">
        <v>1155.1683</v>
      </c>
      <c r="AP93" s="100">
        <v>2407.2566999999999</v>
      </c>
      <c r="AQ93" s="100">
        <v>79.631705999999994</v>
      </c>
      <c r="AR93" s="100">
        <v>88.502315999999993</v>
      </c>
      <c r="AS93" s="128"/>
      <c r="AT93" s="123">
        <v>1986</v>
      </c>
      <c r="AU93" s="100">
        <v>0.33099289999999998</v>
      </c>
      <c r="AV93" s="100">
        <v>8.4782499999999997E-2</v>
      </c>
      <c r="AW93" s="100">
        <v>0.22873789999999999</v>
      </c>
      <c r="AX93" s="100">
        <v>0.81649499999999997</v>
      </c>
      <c r="AY93" s="100">
        <v>0.8229166</v>
      </c>
      <c r="AZ93" s="100">
        <v>1.5573239999999999</v>
      </c>
      <c r="BA93" s="100">
        <v>2.6788379999999998</v>
      </c>
      <c r="BB93" s="100">
        <v>3.3157231999999999</v>
      </c>
      <c r="BC93" s="100">
        <v>7.6897899000000001</v>
      </c>
      <c r="BD93" s="100">
        <v>12.703735</v>
      </c>
      <c r="BE93" s="100">
        <v>24.699701999999998</v>
      </c>
      <c r="BF93" s="100">
        <v>43.809956999999997</v>
      </c>
      <c r="BG93" s="100">
        <v>76.588091000000006</v>
      </c>
      <c r="BH93" s="100">
        <v>158.55448999999999</v>
      </c>
      <c r="BI93" s="100">
        <v>309.17356000000001</v>
      </c>
      <c r="BJ93" s="100">
        <v>565.27823000000001</v>
      </c>
      <c r="BK93" s="100">
        <v>1147.4124999999999</v>
      </c>
      <c r="BL93" s="100">
        <v>2306.3357999999998</v>
      </c>
      <c r="BM93" s="100">
        <v>66.686019000000002</v>
      </c>
      <c r="BN93" s="100">
        <v>91.257277999999999</v>
      </c>
      <c r="BO93" s="128"/>
      <c r="BP93" s="123">
        <v>1986</v>
      </c>
    </row>
    <row r="94" spans="1:68">
      <c r="A94" s="128"/>
      <c r="B94" s="123">
        <v>1987</v>
      </c>
      <c r="C94" s="100">
        <v>0.16021640000000001</v>
      </c>
      <c r="D94" s="100">
        <v>0</v>
      </c>
      <c r="E94" s="100">
        <v>0</v>
      </c>
      <c r="F94" s="100">
        <v>0.42387249999999999</v>
      </c>
      <c r="G94" s="100">
        <v>0.59307410000000005</v>
      </c>
      <c r="H94" s="100">
        <v>1.1494367999999999</v>
      </c>
      <c r="I94" s="100">
        <v>1.2331121</v>
      </c>
      <c r="J94" s="100">
        <v>2.8333382999999999</v>
      </c>
      <c r="K94" s="100">
        <v>7.4689505</v>
      </c>
      <c r="L94" s="100">
        <v>14.776175</v>
      </c>
      <c r="M94" s="100">
        <v>25.218319999999999</v>
      </c>
      <c r="N94" s="100">
        <v>49.425429000000001</v>
      </c>
      <c r="O94" s="100">
        <v>86.101138000000006</v>
      </c>
      <c r="P94" s="100">
        <v>154.17436000000001</v>
      </c>
      <c r="Q94" s="100">
        <v>343.35207000000003</v>
      </c>
      <c r="R94" s="100">
        <v>629.04046000000005</v>
      </c>
      <c r="S94" s="100">
        <v>1112.7375</v>
      </c>
      <c r="T94" s="100">
        <v>2140.4535000000001</v>
      </c>
      <c r="U94" s="100">
        <v>53.311948999999998</v>
      </c>
      <c r="V94" s="100">
        <v>91.682919999999996</v>
      </c>
      <c r="W94" s="128"/>
      <c r="X94" s="123">
        <v>1987</v>
      </c>
      <c r="Y94" s="100">
        <v>0</v>
      </c>
      <c r="Z94" s="100">
        <v>0</v>
      </c>
      <c r="AA94" s="100">
        <v>0.16135620000000001</v>
      </c>
      <c r="AB94" s="100">
        <v>0</v>
      </c>
      <c r="AC94" s="100">
        <v>0.61279110000000003</v>
      </c>
      <c r="AD94" s="100">
        <v>1.7584736000000001</v>
      </c>
      <c r="AE94" s="100">
        <v>1.8562748</v>
      </c>
      <c r="AF94" s="100">
        <v>2.8833677999999998</v>
      </c>
      <c r="AG94" s="100">
        <v>5.0385261000000003</v>
      </c>
      <c r="AH94" s="100">
        <v>14.464402</v>
      </c>
      <c r="AI94" s="100">
        <v>17.388328000000001</v>
      </c>
      <c r="AJ94" s="100">
        <v>34.040467</v>
      </c>
      <c r="AK94" s="100">
        <v>59.731318000000002</v>
      </c>
      <c r="AL94" s="100">
        <v>103.75149999999999</v>
      </c>
      <c r="AM94" s="100">
        <v>243.63498999999999</v>
      </c>
      <c r="AN94" s="100">
        <v>506.35584999999998</v>
      </c>
      <c r="AO94" s="100">
        <v>1120.5273999999999</v>
      </c>
      <c r="AP94" s="100">
        <v>2415.7869999999998</v>
      </c>
      <c r="AQ94" s="100">
        <v>76.912509999999997</v>
      </c>
      <c r="AR94" s="100">
        <v>84.662988999999996</v>
      </c>
      <c r="AS94" s="128"/>
      <c r="AT94" s="123">
        <v>1987</v>
      </c>
      <c r="AU94" s="100">
        <v>8.2055699999999995E-2</v>
      </c>
      <c r="AV94" s="100">
        <v>0</v>
      </c>
      <c r="AW94" s="100">
        <v>7.8584100000000004E-2</v>
      </c>
      <c r="AX94" s="100">
        <v>0.2164085</v>
      </c>
      <c r="AY94" s="100">
        <v>0.60277139999999996</v>
      </c>
      <c r="AZ94" s="100">
        <v>1.4509544999999999</v>
      </c>
      <c r="BA94" s="100">
        <v>1.544138</v>
      </c>
      <c r="BB94" s="100">
        <v>2.8581341</v>
      </c>
      <c r="BC94" s="100">
        <v>6.2830142999999996</v>
      </c>
      <c r="BD94" s="100">
        <v>14.624765</v>
      </c>
      <c r="BE94" s="100">
        <v>21.38955</v>
      </c>
      <c r="BF94" s="100">
        <v>41.868372999999998</v>
      </c>
      <c r="BG94" s="100">
        <v>72.680845000000005</v>
      </c>
      <c r="BH94" s="100">
        <v>127.38531999999999</v>
      </c>
      <c r="BI94" s="100">
        <v>287.85430000000002</v>
      </c>
      <c r="BJ94" s="100">
        <v>556.54272000000003</v>
      </c>
      <c r="BK94" s="100">
        <v>1117.704</v>
      </c>
      <c r="BL94" s="100">
        <v>2340.9868000000001</v>
      </c>
      <c r="BM94" s="100">
        <v>65.132084000000006</v>
      </c>
      <c r="BN94" s="100">
        <v>88.516149999999996</v>
      </c>
      <c r="BO94" s="128"/>
      <c r="BP94" s="123">
        <v>1987</v>
      </c>
    </row>
    <row r="95" spans="1:68">
      <c r="A95" s="128"/>
      <c r="B95" s="123">
        <v>1988</v>
      </c>
      <c r="C95" s="100">
        <v>0.15887950000000001</v>
      </c>
      <c r="D95" s="100">
        <v>0</v>
      </c>
      <c r="E95" s="100">
        <v>0.31159930000000002</v>
      </c>
      <c r="F95" s="100">
        <v>0.55679749999999995</v>
      </c>
      <c r="G95" s="100">
        <v>1.7827086000000001</v>
      </c>
      <c r="H95" s="100">
        <v>1.9760363000000001</v>
      </c>
      <c r="I95" s="100">
        <v>1.8080130999999999</v>
      </c>
      <c r="J95" s="100">
        <v>3.5882835000000002</v>
      </c>
      <c r="K95" s="100">
        <v>7.7162306000000003</v>
      </c>
      <c r="L95" s="100">
        <v>9.1110638999999995</v>
      </c>
      <c r="M95" s="100">
        <v>19.548406</v>
      </c>
      <c r="N95" s="100">
        <v>35.438222000000003</v>
      </c>
      <c r="O95" s="100">
        <v>78.088222999999999</v>
      </c>
      <c r="P95" s="100">
        <v>152.93030999999999</v>
      </c>
      <c r="Q95" s="100">
        <v>331.02773999999999</v>
      </c>
      <c r="R95" s="100">
        <v>622.99639000000002</v>
      </c>
      <c r="S95" s="100">
        <v>1138.4273000000001</v>
      </c>
      <c r="T95" s="100">
        <v>2032.4666999999999</v>
      </c>
      <c r="U95" s="100">
        <v>52.140000999999998</v>
      </c>
      <c r="V95" s="100">
        <v>88.482016000000002</v>
      </c>
      <c r="W95" s="128"/>
      <c r="X95" s="123">
        <v>1988</v>
      </c>
      <c r="Y95" s="100">
        <v>0</v>
      </c>
      <c r="Z95" s="100">
        <v>0.1687399</v>
      </c>
      <c r="AA95" s="100">
        <v>0.32825739999999998</v>
      </c>
      <c r="AB95" s="100">
        <v>0.29015780000000002</v>
      </c>
      <c r="AC95" s="100">
        <v>0.91927820000000005</v>
      </c>
      <c r="AD95" s="100">
        <v>1.5801940999999999</v>
      </c>
      <c r="AE95" s="100">
        <v>3.0266481000000001</v>
      </c>
      <c r="AF95" s="100">
        <v>2.6793764000000002</v>
      </c>
      <c r="AG95" s="100">
        <v>5.4384534000000002</v>
      </c>
      <c r="AH95" s="100">
        <v>10.338862000000001</v>
      </c>
      <c r="AI95" s="100">
        <v>16.958943000000001</v>
      </c>
      <c r="AJ95" s="100">
        <v>32.184502000000002</v>
      </c>
      <c r="AK95" s="100">
        <v>58.097901999999998</v>
      </c>
      <c r="AL95" s="100">
        <v>105.36864</v>
      </c>
      <c r="AM95" s="100">
        <v>233.25445999999999</v>
      </c>
      <c r="AN95" s="100">
        <v>512.47923000000003</v>
      </c>
      <c r="AO95" s="100">
        <v>1064.6376</v>
      </c>
      <c r="AP95" s="100">
        <v>2290.2828</v>
      </c>
      <c r="AQ95" s="100">
        <v>75.055362000000002</v>
      </c>
      <c r="AR95" s="100">
        <v>81.548756999999995</v>
      </c>
      <c r="AS95" s="128"/>
      <c r="AT95" s="123">
        <v>1988</v>
      </c>
      <c r="AU95" s="100">
        <v>8.13305E-2</v>
      </c>
      <c r="AV95" s="100">
        <v>8.2078100000000001E-2</v>
      </c>
      <c r="AW95" s="100">
        <v>0.31971149999999998</v>
      </c>
      <c r="AX95" s="100">
        <v>0.42623509999999998</v>
      </c>
      <c r="AY95" s="100">
        <v>1.3576514</v>
      </c>
      <c r="AZ95" s="100">
        <v>1.7798586000000001</v>
      </c>
      <c r="BA95" s="100">
        <v>2.4159896000000001</v>
      </c>
      <c r="BB95" s="100">
        <v>3.1361455999999999</v>
      </c>
      <c r="BC95" s="100">
        <v>6.6028618999999997</v>
      </c>
      <c r="BD95" s="100">
        <v>9.7073403999999996</v>
      </c>
      <c r="BE95" s="100">
        <v>18.281393000000001</v>
      </c>
      <c r="BF95" s="100">
        <v>33.837282999999999</v>
      </c>
      <c r="BG95" s="100">
        <v>67.970923999999997</v>
      </c>
      <c r="BH95" s="100">
        <v>127.73282</v>
      </c>
      <c r="BI95" s="100">
        <v>276.55720000000002</v>
      </c>
      <c r="BJ95" s="100">
        <v>557.81412</v>
      </c>
      <c r="BK95" s="100">
        <v>1091.4792</v>
      </c>
      <c r="BL95" s="100">
        <v>2219.3496</v>
      </c>
      <c r="BM95" s="100">
        <v>63.621434999999998</v>
      </c>
      <c r="BN95" s="100">
        <v>85.137179000000003</v>
      </c>
      <c r="BO95" s="128"/>
      <c r="BP95" s="123">
        <v>1988</v>
      </c>
    </row>
    <row r="96" spans="1:68">
      <c r="A96" s="128"/>
      <c r="B96" s="123">
        <v>1989</v>
      </c>
      <c r="C96" s="100">
        <v>0.15697800000000001</v>
      </c>
      <c r="D96" s="100">
        <v>0.31395299999999998</v>
      </c>
      <c r="E96" s="100">
        <v>0.1571613</v>
      </c>
      <c r="F96" s="100">
        <v>0.96933040000000004</v>
      </c>
      <c r="G96" s="100">
        <v>0.73832450000000005</v>
      </c>
      <c r="H96" s="100">
        <v>1.3932602000000001</v>
      </c>
      <c r="I96" s="100">
        <v>3.8163737000000002</v>
      </c>
      <c r="J96" s="100">
        <v>3.6977918000000001</v>
      </c>
      <c r="K96" s="100">
        <v>6.7774292000000003</v>
      </c>
      <c r="L96" s="100">
        <v>9.1231416999999997</v>
      </c>
      <c r="M96" s="100">
        <v>20.939571000000001</v>
      </c>
      <c r="N96" s="100">
        <v>39.605454000000002</v>
      </c>
      <c r="O96" s="100">
        <v>73.754401000000001</v>
      </c>
      <c r="P96" s="100">
        <v>165.48956000000001</v>
      </c>
      <c r="Q96" s="100">
        <v>315.26713000000001</v>
      </c>
      <c r="R96" s="100">
        <v>574.77787000000001</v>
      </c>
      <c r="S96" s="100">
        <v>1028.9881</v>
      </c>
      <c r="T96" s="100">
        <v>2031.0155</v>
      </c>
      <c r="U96" s="100">
        <v>51.337755999999999</v>
      </c>
      <c r="V96" s="100">
        <v>85.378001999999995</v>
      </c>
      <c r="W96" s="128"/>
      <c r="X96" s="123">
        <v>1989</v>
      </c>
      <c r="Y96" s="100">
        <v>0</v>
      </c>
      <c r="Z96" s="100">
        <v>0</v>
      </c>
      <c r="AA96" s="100">
        <v>0.33119270000000001</v>
      </c>
      <c r="AB96" s="100">
        <v>0.1447128</v>
      </c>
      <c r="AC96" s="100">
        <v>0.45545150000000001</v>
      </c>
      <c r="AD96" s="100">
        <v>1.2741126</v>
      </c>
      <c r="AE96" s="100">
        <v>1.4762805999999999</v>
      </c>
      <c r="AF96" s="100">
        <v>2.0132751999999998</v>
      </c>
      <c r="AG96" s="100">
        <v>7.3835661999999997</v>
      </c>
      <c r="AH96" s="100">
        <v>9.8701527000000002</v>
      </c>
      <c r="AI96" s="100">
        <v>17.986674000000001</v>
      </c>
      <c r="AJ96" s="100">
        <v>34.072777000000002</v>
      </c>
      <c r="AK96" s="100">
        <v>50.998243000000002</v>
      </c>
      <c r="AL96" s="100">
        <v>108.78632</v>
      </c>
      <c r="AM96" s="100">
        <v>229.86257000000001</v>
      </c>
      <c r="AN96" s="100">
        <v>467.45289000000002</v>
      </c>
      <c r="AO96" s="100">
        <v>1012.6374</v>
      </c>
      <c r="AP96" s="100">
        <v>2367.0646000000002</v>
      </c>
      <c r="AQ96" s="100">
        <v>74.701901000000007</v>
      </c>
      <c r="AR96" s="100">
        <v>80.256234000000006</v>
      </c>
      <c r="AS96" s="128"/>
      <c r="AT96" s="123">
        <v>1989</v>
      </c>
      <c r="AU96" s="100">
        <v>8.0395499999999995E-2</v>
      </c>
      <c r="AV96" s="100">
        <v>0.16117319999999999</v>
      </c>
      <c r="AW96" s="100">
        <v>0.2419029</v>
      </c>
      <c r="AX96" s="100">
        <v>0.56610240000000001</v>
      </c>
      <c r="AY96" s="100">
        <v>0.59884899999999996</v>
      </c>
      <c r="AZ96" s="100">
        <v>1.3341619</v>
      </c>
      <c r="BA96" s="100">
        <v>2.6496832000000001</v>
      </c>
      <c r="BB96" s="100">
        <v>2.8576945</v>
      </c>
      <c r="BC96" s="100">
        <v>7.0745676</v>
      </c>
      <c r="BD96" s="100">
        <v>9.4861491999999998</v>
      </c>
      <c r="BE96" s="100">
        <v>19.494232</v>
      </c>
      <c r="BF96" s="100">
        <v>36.877538000000001</v>
      </c>
      <c r="BG96" s="100">
        <v>62.285384000000001</v>
      </c>
      <c r="BH96" s="100">
        <v>135.57141999999999</v>
      </c>
      <c r="BI96" s="100">
        <v>267.77569999999997</v>
      </c>
      <c r="BJ96" s="100">
        <v>511.55034000000001</v>
      </c>
      <c r="BK96" s="100">
        <v>1018.6129</v>
      </c>
      <c r="BL96" s="100">
        <v>2273.2352000000001</v>
      </c>
      <c r="BM96" s="100">
        <v>63.047089999999997</v>
      </c>
      <c r="BN96" s="100">
        <v>83.325486999999995</v>
      </c>
      <c r="BO96" s="128"/>
      <c r="BP96" s="123">
        <v>1989</v>
      </c>
    </row>
    <row r="97" spans="1:68">
      <c r="A97" s="128"/>
      <c r="B97" s="123">
        <v>1990</v>
      </c>
      <c r="C97" s="100">
        <v>0.15498329999999999</v>
      </c>
      <c r="D97" s="100">
        <v>0</v>
      </c>
      <c r="E97" s="100">
        <v>0.3154614</v>
      </c>
      <c r="F97" s="100">
        <v>0.55754879999999996</v>
      </c>
      <c r="G97" s="100">
        <v>1.7428612000000001</v>
      </c>
      <c r="H97" s="100">
        <v>1.8160736</v>
      </c>
      <c r="I97" s="100">
        <v>1.7163625</v>
      </c>
      <c r="J97" s="100">
        <v>2.7426816000000001</v>
      </c>
      <c r="K97" s="100">
        <v>7.1823265000000003</v>
      </c>
      <c r="L97" s="100">
        <v>12.115722999999999</v>
      </c>
      <c r="M97" s="100">
        <v>24.746468</v>
      </c>
      <c r="N97" s="100">
        <v>37.336922999999999</v>
      </c>
      <c r="O97" s="100">
        <v>75.581474</v>
      </c>
      <c r="P97" s="100">
        <v>132.89185000000001</v>
      </c>
      <c r="Q97" s="100">
        <v>282.71404999999999</v>
      </c>
      <c r="R97" s="100">
        <v>567.50162999999998</v>
      </c>
      <c r="S97" s="100">
        <v>966.87135000000001</v>
      </c>
      <c r="T97" s="100">
        <v>1838.0407</v>
      </c>
      <c r="U97" s="100">
        <v>48.676642999999999</v>
      </c>
      <c r="V97" s="100">
        <v>79.555403999999996</v>
      </c>
      <c r="W97" s="128"/>
      <c r="X97" s="123">
        <v>1990</v>
      </c>
      <c r="Y97" s="100">
        <v>0</v>
      </c>
      <c r="Z97" s="100">
        <v>0</v>
      </c>
      <c r="AA97" s="100">
        <v>0.33302920000000003</v>
      </c>
      <c r="AB97" s="100">
        <v>0.58396119999999996</v>
      </c>
      <c r="AC97" s="100">
        <v>0.59716020000000003</v>
      </c>
      <c r="AD97" s="100">
        <v>0.84892409999999996</v>
      </c>
      <c r="AE97" s="100">
        <v>1.7279887</v>
      </c>
      <c r="AF97" s="100">
        <v>3.1988886000000001</v>
      </c>
      <c r="AG97" s="100">
        <v>3.8787565000000002</v>
      </c>
      <c r="AH97" s="100">
        <v>8.7748437999999993</v>
      </c>
      <c r="AI97" s="100">
        <v>17.461584999999999</v>
      </c>
      <c r="AJ97" s="100">
        <v>25.338519999999999</v>
      </c>
      <c r="AK97" s="100">
        <v>47.753559000000003</v>
      </c>
      <c r="AL97" s="100">
        <v>92.092654999999993</v>
      </c>
      <c r="AM97" s="100">
        <v>215.4169</v>
      </c>
      <c r="AN97" s="100">
        <v>485.29392000000001</v>
      </c>
      <c r="AO97" s="100">
        <v>1003.4093</v>
      </c>
      <c r="AP97" s="100">
        <v>2317.9843000000001</v>
      </c>
      <c r="AQ97" s="100">
        <v>73.347012000000007</v>
      </c>
      <c r="AR97" s="100">
        <v>77.993561</v>
      </c>
      <c r="AS97" s="128"/>
      <c r="AT97" s="123">
        <v>1990</v>
      </c>
      <c r="AU97" s="100">
        <v>7.9481700000000002E-2</v>
      </c>
      <c r="AV97" s="100">
        <v>0</v>
      </c>
      <c r="AW97" s="100">
        <v>0.3240073</v>
      </c>
      <c r="AX97" s="100">
        <v>0.5704494</v>
      </c>
      <c r="AY97" s="100">
        <v>1.177891</v>
      </c>
      <c r="AZ97" s="100">
        <v>1.3355762</v>
      </c>
      <c r="BA97" s="100">
        <v>1.722156</v>
      </c>
      <c r="BB97" s="100">
        <v>2.9708174000000001</v>
      </c>
      <c r="BC97" s="100">
        <v>5.5590145</v>
      </c>
      <c r="BD97" s="100">
        <v>10.487527</v>
      </c>
      <c r="BE97" s="100">
        <v>21.190000999999999</v>
      </c>
      <c r="BF97" s="100">
        <v>31.402104000000001</v>
      </c>
      <c r="BG97" s="100">
        <v>61.614044</v>
      </c>
      <c r="BH97" s="100">
        <v>111.42129</v>
      </c>
      <c r="BI97" s="100">
        <v>245.43217999999999</v>
      </c>
      <c r="BJ97" s="100">
        <v>519.15102000000002</v>
      </c>
      <c r="BK97" s="100">
        <v>990.00004999999999</v>
      </c>
      <c r="BL97" s="100">
        <v>2182.4358999999999</v>
      </c>
      <c r="BM97" s="100">
        <v>61.042613000000003</v>
      </c>
      <c r="BN97" s="100">
        <v>79.945612999999994</v>
      </c>
      <c r="BO97" s="128"/>
      <c r="BP97" s="123">
        <v>1990</v>
      </c>
    </row>
    <row r="98" spans="1:68">
      <c r="A98" s="128"/>
      <c r="B98" s="123">
        <v>1991</v>
      </c>
      <c r="C98" s="100">
        <v>0.1533032</v>
      </c>
      <c r="D98" s="100">
        <v>0</v>
      </c>
      <c r="E98" s="100">
        <v>0</v>
      </c>
      <c r="F98" s="100">
        <v>0.42932399999999998</v>
      </c>
      <c r="G98" s="100">
        <v>0.28283580000000003</v>
      </c>
      <c r="H98" s="100">
        <v>1.7076308</v>
      </c>
      <c r="I98" s="100">
        <v>2.8019680999999999</v>
      </c>
      <c r="J98" s="100">
        <v>3.0110142999999998</v>
      </c>
      <c r="K98" s="100">
        <v>7.0214214000000004</v>
      </c>
      <c r="L98" s="100">
        <v>11.20612</v>
      </c>
      <c r="M98" s="100">
        <v>19.596</v>
      </c>
      <c r="N98" s="100">
        <v>37.571263000000002</v>
      </c>
      <c r="O98" s="100">
        <v>71.160016999999996</v>
      </c>
      <c r="P98" s="100">
        <v>134.94012000000001</v>
      </c>
      <c r="Q98" s="100">
        <v>251.21010000000001</v>
      </c>
      <c r="R98" s="100">
        <v>530.21202000000005</v>
      </c>
      <c r="S98" s="100">
        <v>1034.2009</v>
      </c>
      <c r="T98" s="100">
        <v>1809.1360999999999</v>
      </c>
      <c r="U98" s="100">
        <v>48.390042000000001</v>
      </c>
      <c r="V98" s="100">
        <v>77.713357000000002</v>
      </c>
      <c r="W98" s="128"/>
      <c r="X98" s="123">
        <v>1991</v>
      </c>
      <c r="Y98" s="100">
        <v>0.16144629999999999</v>
      </c>
      <c r="Z98" s="100">
        <v>0.16134499999999999</v>
      </c>
      <c r="AA98" s="100">
        <v>0</v>
      </c>
      <c r="AB98" s="100">
        <v>0</v>
      </c>
      <c r="AC98" s="100">
        <v>1.1600254999999999</v>
      </c>
      <c r="AD98" s="100">
        <v>1.0043978</v>
      </c>
      <c r="AE98" s="100">
        <v>1.5450501999999999</v>
      </c>
      <c r="AF98" s="100">
        <v>3.4630261999999998</v>
      </c>
      <c r="AG98" s="100">
        <v>4.8503207000000002</v>
      </c>
      <c r="AH98" s="100">
        <v>7.3610306999999997</v>
      </c>
      <c r="AI98" s="100">
        <v>20.814575999999999</v>
      </c>
      <c r="AJ98" s="100">
        <v>24.815418000000001</v>
      </c>
      <c r="AK98" s="100">
        <v>45.934896999999999</v>
      </c>
      <c r="AL98" s="100">
        <v>91.388420999999994</v>
      </c>
      <c r="AM98" s="100">
        <v>186.35235</v>
      </c>
      <c r="AN98" s="100">
        <v>450.99378000000002</v>
      </c>
      <c r="AO98" s="100">
        <v>890.55462</v>
      </c>
      <c r="AP98" s="100">
        <v>2238.5414000000001</v>
      </c>
      <c r="AQ98" s="100">
        <v>70.207196999999994</v>
      </c>
      <c r="AR98" s="100">
        <v>73.200433000000004</v>
      </c>
      <c r="AS98" s="128"/>
      <c r="AT98" s="123">
        <v>1991</v>
      </c>
      <c r="AU98" s="100">
        <v>0.1572694</v>
      </c>
      <c r="AV98" s="100">
        <v>7.8603500000000007E-2</v>
      </c>
      <c r="AW98" s="100">
        <v>0</v>
      </c>
      <c r="AX98" s="100">
        <v>0.2199294</v>
      </c>
      <c r="AY98" s="100">
        <v>0.71594060000000004</v>
      </c>
      <c r="AZ98" s="100">
        <v>1.3574695999999999</v>
      </c>
      <c r="BA98" s="100">
        <v>2.1743171000000001</v>
      </c>
      <c r="BB98" s="100">
        <v>3.2370085</v>
      </c>
      <c r="BC98" s="100">
        <v>5.9492950000000002</v>
      </c>
      <c r="BD98" s="100">
        <v>9.3281316000000007</v>
      </c>
      <c r="BE98" s="100">
        <v>20.190474999999999</v>
      </c>
      <c r="BF98" s="100">
        <v>31.269371</v>
      </c>
      <c r="BG98" s="100">
        <v>58.490802000000002</v>
      </c>
      <c r="BH98" s="100">
        <v>112.15537999999999</v>
      </c>
      <c r="BI98" s="100">
        <v>215.36744999999999</v>
      </c>
      <c r="BJ98" s="100">
        <v>483.75141000000002</v>
      </c>
      <c r="BK98" s="100">
        <v>943.31412999999998</v>
      </c>
      <c r="BL98" s="100">
        <v>2115.4382000000001</v>
      </c>
      <c r="BM98" s="100">
        <v>59.332206999999997</v>
      </c>
      <c r="BN98" s="100">
        <v>76.057963999999998</v>
      </c>
      <c r="BO98" s="128"/>
      <c r="BP98" s="123">
        <v>1991</v>
      </c>
    </row>
    <row r="99" spans="1:68">
      <c r="A99" s="128"/>
      <c r="B99" s="123">
        <v>1992</v>
      </c>
      <c r="C99" s="100">
        <v>0.60751960000000005</v>
      </c>
      <c r="D99" s="100">
        <v>0.30501060000000002</v>
      </c>
      <c r="E99" s="100">
        <v>0.31140810000000002</v>
      </c>
      <c r="F99" s="100">
        <v>0.14768539999999999</v>
      </c>
      <c r="G99" s="100">
        <v>0.69075470000000005</v>
      </c>
      <c r="H99" s="100">
        <v>0.72171110000000005</v>
      </c>
      <c r="I99" s="100">
        <v>1.9295865999999999</v>
      </c>
      <c r="J99" s="100">
        <v>3.5547656000000001</v>
      </c>
      <c r="K99" s="100">
        <v>6.4326805</v>
      </c>
      <c r="L99" s="100">
        <v>10.688518999999999</v>
      </c>
      <c r="M99" s="100">
        <v>16.602277000000001</v>
      </c>
      <c r="N99" s="100">
        <v>34.243644000000003</v>
      </c>
      <c r="O99" s="100">
        <v>58.503739000000003</v>
      </c>
      <c r="P99" s="100">
        <v>133.97725</v>
      </c>
      <c r="Q99" s="100">
        <v>257.27695999999997</v>
      </c>
      <c r="R99" s="100">
        <v>548.95180000000005</v>
      </c>
      <c r="S99" s="100">
        <v>970.44502</v>
      </c>
      <c r="T99" s="100">
        <v>1788.5835</v>
      </c>
      <c r="U99" s="100">
        <v>48.402343999999999</v>
      </c>
      <c r="V99" s="100">
        <v>76.010222999999996</v>
      </c>
      <c r="W99" s="128"/>
      <c r="X99" s="123">
        <v>1992</v>
      </c>
      <c r="Y99" s="100">
        <v>0.1598637</v>
      </c>
      <c r="Z99" s="100">
        <v>0.48150920000000003</v>
      </c>
      <c r="AA99" s="100">
        <v>0.16443830000000001</v>
      </c>
      <c r="AB99" s="100">
        <v>0</v>
      </c>
      <c r="AC99" s="100">
        <v>0.99304159999999997</v>
      </c>
      <c r="AD99" s="100">
        <v>0.87113580000000002</v>
      </c>
      <c r="AE99" s="100">
        <v>1.9324551999999999</v>
      </c>
      <c r="AF99" s="100">
        <v>2.8071627000000001</v>
      </c>
      <c r="AG99" s="100">
        <v>4.6787638999999999</v>
      </c>
      <c r="AH99" s="100">
        <v>10.035944000000001</v>
      </c>
      <c r="AI99" s="100">
        <v>17.224374999999998</v>
      </c>
      <c r="AJ99" s="100">
        <v>22.948938999999999</v>
      </c>
      <c r="AK99" s="100">
        <v>46.858815</v>
      </c>
      <c r="AL99" s="100">
        <v>86.495622999999995</v>
      </c>
      <c r="AM99" s="100">
        <v>170.37639999999999</v>
      </c>
      <c r="AN99" s="100">
        <v>419.40994000000001</v>
      </c>
      <c r="AO99" s="100">
        <v>907.91952000000003</v>
      </c>
      <c r="AP99" s="100">
        <v>2192.7089000000001</v>
      </c>
      <c r="AQ99" s="100">
        <v>69.905759000000003</v>
      </c>
      <c r="AR99" s="100">
        <v>71.194488000000007</v>
      </c>
      <c r="AS99" s="128"/>
      <c r="AT99" s="123">
        <v>1992</v>
      </c>
      <c r="AU99" s="100">
        <v>0.38942389999999999</v>
      </c>
      <c r="AV99" s="100">
        <v>0.39100499999999999</v>
      </c>
      <c r="AW99" s="100">
        <v>0.239928</v>
      </c>
      <c r="AX99" s="100">
        <v>7.56878E-2</v>
      </c>
      <c r="AY99" s="100">
        <v>0.83989440000000004</v>
      </c>
      <c r="AZ99" s="100">
        <v>0.79620489999999999</v>
      </c>
      <c r="BA99" s="100">
        <v>1.9310198000000001</v>
      </c>
      <c r="BB99" s="100">
        <v>3.1804969000000001</v>
      </c>
      <c r="BC99" s="100">
        <v>5.5636649</v>
      </c>
      <c r="BD99" s="100">
        <v>10.369141000000001</v>
      </c>
      <c r="BE99" s="100">
        <v>16.90549</v>
      </c>
      <c r="BF99" s="100">
        <v>28.655540999999999</v>
      </c>
      <c r="BG99" s="100">
        <v>52.660814999999999</v>
      </c>
      <c r="BH99" s="100">
        <v>109.25718000000001</v>
      </c>
      <c r="BI99" s="100">
        <v>209.47197</v>
      </c>
      <c r="BJ99" s="100">
        <v>473.08604000000003</v>
      </c>
      <c r="BK99" s="100">
        <v>930.96037999999999</v>
      </c>
      <c r="BL99" s="100">
        <v>2075.2420999999999</v>
      </c>
      <c r="BM99" s="100">
        <v>59.192264999999999</v>
      </c>
      <c r="BN99" s="100">
        <v>74.147008999999997</v>
      </c>
      <c r="BO99" s="128"/>
      <c r="BP99" s="123">
        <v>1992</v>
      </c>
    </row>
    <row r="100" spans="1:68">
      <c r="A100" s="128"/>
      <c r="B100" s="123">
        <v>1993</v>
      </c>
      <c r="C100" s="100">
        <v>0.151002</v>
      </c>
      <c r="D100" s="100">
        <v>0.15286520000000001</v>
      </c>
      <c r="E100" s="100">
        <v>0</v>
      </c>
      <c r="F100" s="100">
        <v>0.15116560000000001</v>
      </c>
      <c r="G100" s="100">
        <v>0.27413330000000002</v>
      </c>
      <c r="H100" s="100">
        <v>1.3168175</v>
      </c>
      <c r="I100" s="100">
        <v>1.6440991</v>
      </c>
      <c r="J100" s="100">
        <v>3.9450037</v>
      </c>
      <c r="K100" s="100">
        <v>4.1390792000000003</v>
      </c>
      <c r="L100" s="100">
        <v>9.2488115000000004</v>
      </c>
      <c r="M100" s="100">
        <v>16.922146999999999</v>
      </c>
      <c r="N100" s="100">
        <v>28.734280999999999</v>
      </c>
      <c r="O100" s="100">
        <v>60.725799000000002</v>
      </c>
      <c r="P100" s="100">
        <v>116.01633</v>
      </c>
      <c r="Q100" s="100">
        <v>254.24948000000001</v>
      </c>
      <c r="R100" s="100">
        <v>505.38195000000002</v>
      </c>
      <c r="S100" s="100">
        <v>953.10753999999997</v>
      </c>
      <c r="T100" s="100">
        <v>1812.2139999999999</v>
      </c>
      <c r="U100" s="100">
        <v>47.586080000000003</v>
      </c>
      <c r="V100" s="100">
        <v>73.656806000000003</v>
      </c>
      <c r="W100" s="128"/>
      <c r="X100" s="123">
        <v>1993</v>
      </c>
      <c r="Y100" s="100">
        <v>0</v>
      </c>
      <c r="Z100" s="100">
        <v>0</v>
      </c>
      <c r="AA100" s="100">
        <v>0</v>
      </c>
      <c r="AB100" s="100">
        <v>0.15896730000000001</v>
      </c>
      <c r="AC100" s="100">
        <v>0.98602239999999997</v>
      </c>
      <c r="AD100" s="100">
        <v>0.58888739999999995</v>
      </c>
      <c r="AE100" s="100">
        <v>1.7818666000000001</v>
      </c>
      <c r="AF100" s="100">
        <v>3.2024362000000002</v>
      </c>
      <c r="AG100" s="100">
        <v>3.7144054999999998</v>
      </c>
      <c r="AH100" s="100">
        <v>9.4419459999999997</v>
      </c>
      <c r="AI100" s="100">
        <v>13.621713</v>
      </c>
      <c r="AJ100" s="100">
        <v>20.266449999999999</v>
      </c>
      <c r="AK100" s="100">
        <v>37.056953</v>
      </c>
      <c r="AL100" s="100">
        <v>75.844082999999998</v>
      </c>
      <c r="AM100" s="100">
        <v>182.19204999999999</v>
      </c>
      <c r="AN100" s="100">
        <v>417.17651999999998</v>
      </c>
      <c r="AO100" s="100">
        <v>952.94140000000004</v>
      </c>
      <c r="AP100" s="100">
        <v>2167.3838999999998</v>
      </c>
      <c r="AQ100" s="100">
        <v>71.299250000000001</v>
      </c>
      <c r="AR100" s="100">
        <v>70.610951</v>
      </c>
      <c r="AS100" s="128"/>
      <c r="AT100" s="123">
        <v>1993</v>
      </c>
      <c r="AU100" s="100">
        <v>7.74508E-2</v>
      </c>
      <c r="AV100" s="100">
        <v>7.8302399999999994E-2</v>
      </c>
      <c r="AW100" s="100">
        <v>0</v>
      </c>
      <c r="AX100" s="100">
        <v>0.15496840000000001</v>
      </c>
      <c r="AY100" s="100">
        <v>0.62521930000000003</v>
      </c>
      <c r="AZ100" s="100">
        <v>0.95397929999999997</v>
      </c>
      <c r="BA100" s="100">
        <v>1.7129681999999999</v>
      </c>
      <c r="BB100" s="100">
        <v>3.5730249999999999</v>
      </c>
      <c r="BC100" s="100">
        <v>3.9277540000000002</v>
      </c>
      <c r="BD100" s="100">
        <v>9.3434951999999996</v>
      </c>
      <c r="BE100" s="100">
        <v>15.312608000000001</v>
      </c>
      <c r="BF100" s="100">
        <v>24.544021999999998</v>
      </c>
      <c r="BG100" s="100">
        <v>48.865551000000004</v>
      </c>
      <c r="BH100" s="100">
        <v>95.183926999999997</v>
      </c>
      <c r="BI100" s="100">
        <v>214.77966000000001</v>
      </c>
      <c r="BJ100" s="100">
        <v>453.8</v>
      </c>
      <c r="BK100" s="100">
        <v>953.00297</v>
      </c>
      <c r="BL100" s="100">
        <v>2063.4578999999999</v>
      </c>
      <c r="BM100" s="100">
        <v>59.490299</v>
      </c>
      <c r="BN100" s="100">
        <v>72.804199999999994</v>
      </c>
      <c r="BO100" s="128"/>
      <c r="BP100" s="123">
        <v>1993</v>
      </c>
    </row>
    <row r="101" spans="1:68">
      <c r="A101" s="128"/>
      <c r="B101" s="123">
        <v>1994</v>
      </c>
      <c r="C101" s="100">
        <v>0.15042620000000001</v>
      </c>
      <c r="D101" s="100">
        <v>0.30537750000000002</v>
      </c>
      <c r="E101" s="100">
        <v>0.45798800000000001</v>
      </c>
      <c r="F101" s="100">
        <v>0.91992929999999995</v>
      </c>
      <c r="G101" s="100">
        <v>0.4121842</v>
      </c>
      <c r="H101" s="100">
        <v>1.0287189000000001</v>
      </c>
      <c r="I101" s="100">
        <v>2.3189956</v>
      </c>
      <c r="J101" s="100">
        <v>3.4598385</v>
      </c>
      <c r="K101" s="100">
        <v>4.8680455</v>
      </c>
      <c r="L101" s="100">
        <v>9.2680816999999998</v>
      </c>
      <c r="M101" s="100">
        <v>13.519194000000001</v>
      </c>
      <c r="N101" s="100">
        <v>32.337327000000002</v>
      </c>
      <c r="O101" s="100">
        <v>63.238785999999998</v>
      </c>
      <c r="P101" s="100">
        <v>107.68353999999999</v>
      </c>
      <c r="Q101" s="100">
        <v>243.64286000000001</v>
      </c>
      <c r="R101" s="100">
        <v>534.16179999999997</v>
      </c>
      <c r="S101" s="100">
        <v>983.77333999999996</v>
      </c>
      <c r="T101" s="100">
        <v>1983.9776999999999</v>
      </c>
      <c r="U101" s="100">
        <v>50.283872000000002</v>
      </c>
      <c r="V101" s="100">
        <v>76.873761999999999</v>
      </c>
      <c r="W101" s="128"/>
      <c r="X101" s="123">
        <v>1994</v>
      </c>
      <c r="Y101" s="100">
        <v>0</v>
      </c>
      <c r="Z101" s="100">
        <v>0.16033939999999999</v>
      </c>
      <c r="AA101" s="100">
        <v>0</v>
      </c>
      <c r="AB101" s="100">
        <v>0.48392479999999999</v>
      </c>
      <c r="AC101" s="100">
        <v>0.84875829999999997</v>
      </c>
      <c r="AD101" s="100">
        <v>0.73838769999999998</v>
      </c>
      <c r="AE101" s="100">
        <v>0.95528449999999998</v>
      </c>
      <c r="AF101" s="100">
        <v>2.5856347999999998</v>
      </c>
      <c r="AG101" s="100">
        <v>4.1191817000000004</v>
      </c>
      <c r="AH101" s="100">
        <v>9.7578373999999997</v>
      </c>
      <c r="AI101" s="100">
        <v>9.9620114999999991</v>
      </c>
      <c r="AJ101" s="100">
        <v>18.204231</v>
      </c>
      <c r="AK101" s="100">
        <v>36.248581000000001</v>
      </c>
      <c r="AL101" s="100">
        <v>79.786557000000002</v>
      </c>
      <c r="AM101" s="100">
        <v>166.87526</v>
      </c>
      <c r="AN101" s="100">
        <v>412.43011999999999</v>
      </c>
      <c r="AO101" s="100">
        <v>908.60567000000003</v>
      </c>
      <c r="AP101" s="100">
        <v>2225.2123000000001</v>
      </c>
      <c r="AQ101" s="100">
        <v>72.233851000000001</v>
      </c>
      <c r="AR101" s="100">
        <v>69.747144000000006</v>
      </c>
      <c r="AS101" s="128"/>
      <c r="AT101" s="123">
        <v>1994</v>
      </c>
      <c r="AU101" s="100">
        <v>7.7167299999999994E-2</v>
      </c>
      <c r="AV101" s="100">
        <v>0.2346309</v>
      </c>
      <c r="AW101" s="100">
        <v>0.23505780000000001</v>
      </c>
      <c r="AX101" s="100">
        <v>0.70746100000000001</v>
      </c>
      <c r="AY101" s="100">
        <v>0.62728919999999999</v>
      </c>
      <c r="AZ101" s="100">
        <v>0.88390690000000005</v>
      </c>
      <c r="BA101" s="100">
        <v>1.6372842000000001</v>
      </c>
      <c r="BB101" s="100">
        <v>3.0219567000000001</v>
      </c>
      <c r="BC101" s="100">
        <v>4.4941491999999998</v>
      </c>
      <c r="BD101" s="100">
        <v>9.5087845000000009</v>
      </c>
      <c r="BE101" s="100">
        <v>11.782292999999999</v>
      </c>
      <c r="BF101" s="100">
        <v>25.345412</v>
      </c>
      <c r="BG101" s="100">
        <v>49.712077999999998</v>
      </c>
      <c r="BH101" s="100">
        <v>93.288757000000004</v>
      </c>
      <c r="BI101" s="100">
        <v>201.72771</v>
      </c>
      <c r="BJ101" s="100">
        <v>463.25968999999998</v>
      </c>
      <c r="BK101" s="100">
        <v>936.48361999999997</v>
      </c>
      <c r="BL101" s="100">
        <v>2154.0509999999999</v>
      </c>
      <c r="BM101" s="100">
        <v>61.307009999999998</v>
      </c>
      <c r="BN101" s="100">
        <v>73.426732000000001</v>
      </c>
      <c r="BO101" s="128"/>
      <c r="BP101" s="123">
        <v>1994</v>
      </c>
    </row>
    <row r="102" spans="1:68">
      <c r="A102" s="128"/>
      <c r="B102" s="123">
        <v>1995</v>
      </c>
      <c r="C102" s="100">
        <v>0</v>
      </c>
      <c r="D102" s="100">
        <v>0</v>
      </c>
      <c r="E102" s="100">
        <v>0</v>
      </c>
      <c r="F102" s="100">
        <v>0.1543639</v>
      </c>
      <c r="G102" s="100">
        <v>0.69277310000000003</v>
      </c>
      <c r="H102" s="100">
        <v>1.0168625</v>
      </c>
      <c r="I102" s="100">
        <v>1.3732944</v>
      </c>
      <c r="J102" s="100">
        <v>4.2339631999999998</v>
      </c>
      <c r="K102" s="100">
        <v>5.5767489000000001</v>
      </c>
      <c r="L102" s="100">
        <v>8.3708176999999999</v>
      </c>
      <c r="M102" s="100">
        <v>17.398164999999999</v>
      </c>
      <c r="N102" s="100">
        <v>28.878976999999999</v>
      </c>
      <c r="O102" s="100">
        <v>57.934137</v>
      </c>
      <c r="P102" s="100">
        <v>110.21033</v>
      </c>
      <c r="Q102" s="100">
        <v>240.51419000000001</v>
      </c>
      <c r="R102" s="100">
        <v>463.01778999999999</v>
      </c>
      <c r="S102" s="100">
        <v>941.96590000000003</v>
      </c>
      <c r="T102" s="100">
        <v>1834.1491000000001</v>
      </c>
      <c r="U102" s="100">
        <v>48.524456999999998</v>
      </c>
      <c r="V102" s="100">
        <v>71.934939999999997</v>
      </c>
      <c r="W102" s="128"/>
      <c r="X102" s="123">
        <v>1995</v>
      </c>
      <c r="Y102" s="100">
        <v>0</v>
      </c>
      <c r="Z102" s="100">
        <v>0.15925600000000001</v>
      </c>
      <c r="AA102" s="100">
        <v>0.31771650000000001</v>
      </c>
      <c r="AB102" s="100">
        <v>0.16248170000000001</v>
      </c>
      <c r="AC102" s="100">
        <v>0.14263039999999999</v>
      </c>
      <c r="AD102" s="100">
        <v>1.0229387000000001</v>
      </c>
      <c r="AE102" s="100">
        <v>1.6467297999999999</v>
      </c>
      <c r="AF102" s="100">
        <v>2.8165642000000002</v>
      </c>
      <c r="AG102" s="100">
        <v>4.2072681000000003</v>
      </c>
      <c r="AH102" s="100">
        <v>7.8109871000000002</v>
      </c>
      <c r="AI102" s="100">
        <v>11.38969</v>
      </c>
      <c r="AJ102" s="100">
        <v>17.260285</v>
      </c>
      <c r="AK102" s="100">
        <v>33.204548000000003</v>
      </c>
      <c r="AL102" s="100">
        <v>78.511401000000006</v>
      </c>
      <c r="AM102" s="100">
        <v>175.93047000000001</v>
      </c>
      <c r="AN102" s="100">
        <v>384.90154000000001</v>
      </c>
      <c r="AO102" s="100">
        <v>859.80569000000003</v>
      </c>
      <c r="AP102" s="100">
        <v>2152.402</v>
      </c>
      <c r="AQ102" s="100">
        <v>71.369719000000003</v>
      </c>
      <c r="AR102" s="100">
        <v>67.270272000000006</v>
      </c>
      <c r="AS102" s="128"/>
      <c r="AT102" s="123">
        <v>1995</v>
      </c>
      <c r="AU102" s="100">
        <v>0</v>
      </c>
      <c r="AV102" s="100">
        <v>7.7625600000000003E-2</v>
      </c>
      <c r="AW102" s="100">
        <v>0.15490209999999999</v>
      </c>
      <c r="AX102" s="100">
        <v>0.15831880000000001</v>
      </c>
      <c r="AY102" s="100">
        <v>0.42168889999999998</v>
      </c>
      <c r="AZ102" s="100">
        <v>1.0198915</v>
      </c>
      <c r="BA102" s="100">
        <v>1.5100629000000001</v>
      </c>
      <c r="BB102" s="100">
        <v>3.5244998999999999</v>
      </c>
      <c r="BC102" s="100">
        <v>4.8909542999999998</v>
      </c>
      <c r="BD102" s="100">
        <v>8.0950828000000001</v>
      </c>
      <c r="BE102" s="100">
        <v>14.456567</v>
      </c>
      <c r="BF102" s="100">
        <v>23.150842000000001</v>
      </c>
      <c r="BG102" s="100">
        <v>45.512560000000001</v>
      </c>
      <c r="BH102" s="100">
        <v>93.924469999999999</v>
      </c>
      <c r="BI102" s="100">
        <v>205.34089</v>
      </c>
      <c r="BJ102" s="100">
        <v>417.76796999999999</v>
      </c>
      <c r="BK102" s="100">
        <v>890.45894999999996</v>
      </c>
      <c r="BL102" s="100">
        <v>2057.8054999999999</v>
      </c>
      <c r="BM102" s="100">
        <v>60.000393000000003</v>
      </c>
      <c r="BN102" s="100">
        <v>70.037257999999994</v>
      </c>
      <c r="BO102" s="128"/>
      <c r="BP102" s="123">
        <v>1995</v>
      </c>
    </row>
    <row r="103" spans="1:68">
      <c r="A103" s="128"/>
      <c r="B103" s="123">
        <v>1996</v>
      </c>
      <c r="C103" s="100">
        <v>0.15088299999999999</v>
      </c>
      <c r="D103" s="100">
        <v>0</v>
      </c>
      <c r="E103" s="100">
        <v>0.29968830000000002</v>
      </c>
      <c r="F103" s="100">
        <v>0.46044760000000001</v>
      </c>
      <c r="G103" s="100">
        <v>0.56754490000000002</v>
      </c>
      <c r="H103" s="100">
        <v>0.7078854</v>
      </c>
      <c r="I103" s="100">
        <v>1.6716468</v>
      </c>
      <c r="J103" s="100">
        <v>3.4541502999999998</v>
      </c>
      <c r="K103" s="100">
        <v>4.9001773999999996</v>
      </c>
      <c r="L103" s="100">
        <v>10.742324999999999</v>
      </c>
      <c r="M103" s="100">
        <v>16.117099</v>
      </c>
      <c r="N103" s="100">
        <v>27.285979000000001</v>
      </c>
      <c r="O103" s="100">
        <v>49.987076999999999</v>
      </c>
      <c r="P103" s="100">
        <v>112.86883</v>
      </c>
      <c r="Q103" s="100">
        <v>216.56050999999999</v>
      </c>
      <c r="R103" s="100">
        <v>448.20967999999999</v>
      </c>
      <c r="S103" s="100">
        <v>955.98846000000003</v>
      </c>
      <c r="T103" s="100">
        <v>1861.5735999999999</v>
      </c>
      <c r="U103" s="100">
        <v>48.834437999999999</v>
      </c>
      <c r="V103" s="100">
        <v>71.050928999999996</v>
      </c>
      <c r="W103" s="128"/>
      <c r="X103" s="123">
        <v>1996</v>
      </c>
      <c r="Y103" s="100">
        <v>0</v>
      </c>
      <c r="Z103" s="100">
        <v>0.31542009999999998</v>
      </c>
      <c r="AA103" s="100">
        <v>0.15741559999999999</v>
      </c>
      <c r="AB103" s="100">
        <v>0.3225016</v>
      </c>
      <c r="AC103" s="100">
        <v>0.43861830000000002</v>
      </c>
      <c r="AD103" s="100">
        <v>0.99509139999999996</v>
      </c>
      <c r="AE103" s="100">
        <v>0.97099100000000005</v>
      </c>
      <c r="AF103" s="100">
        <v>1.9272544</v>
      </c>
      <c r="AG103" s="100">
        <v>3.6969069000000001</v>
      </c>
      <c r="AH103" s="100">
        <v>7.5334769000000001</v>
      </c>
      <c r="AI103" s="100">
        <v>13.738179000000001</v>
      </c>
      <c r="AJ103" s="100">
        <v>18.247274999999998</v>
      </c>
      <c r="AK103" s="100">
        <v>36.911285999999997</v>
      </c>
      <c r="AL103" s="100">
        <v>78.187190000000001</v>
      </c>
      <c r="AM103" s="100">
        <v>161.02713</v>
      </c>
      <c r="AN103" s="100">
        <v>382.93013999999999</v>
      </c>
      <c r="AO103" s="100">
        <v>821.11803999999995</v>
      </c>
      <c r="AP103" s="100">
        <v>2144.0434</v>
      </c>
      <c r="AQ103" s="100">
        <v>71.783840999999995</v>
      </c>
      <c r="AR103" s="100">
        <v>66.160691999999997</v>
      </c>
      <c r="AS103" s="128"/>
      <c r="AT103" s="123">
        <v>1996</v>
      </c>
      <c r="AU103" s="100">
        <v>7.7429200000000004E-2</v>
      </c>
      <c r="AV103" s="100">
        <v>0.15379139999999999</v>
      </c>
      <c r="AW103" s="100">
        <v>0.23030490000000001</v>
      </c>
      <c r="AX103" s="100">
        <v>0.393177</v>
      </c>
      <c r="AY103" s="100">
        <v>0.50404819999999995</v>
      </c>
      <c r="AZ103" s="100">
        <v>0.85119540000000005</v>
      </c>
      <c r="BA103" s="100">
        <v>1.3205743000000001</v>
      </c>
      <c r="BB103" s="100">
        <v>2.6893045999999998</v>
      </c>
      <c r="BC103" s="100">
        <v>4.2972957999999997</v>
      </c>
      <c r="BD103" s="100">
        <v>9.1559174999999993</v>
      </c>
      <c r="BE103" s="100">
        <v>14.951206000000001</v>
      </c>
      <c r="BF103" s="100">
        <v>22.833905999999999</v>
      </c>
      <c r="BG103" s="100">
        <v>43.423158999999998</v>
      </c>
      <c r="BH103" s="100">
        <v>95.094710000000006</v>
      </c>
      <c r="BI103" s="100">
        <v>186.44997000000001</v>
      </c>
      <c r="BJ103" s="100">
        <v>410.62011000000001</v>
      </c>
      <c r="BK103" s="100">
        <v>871.66278</v>
      </c>
      <c r="BL103" s="100">
        <v>2059.6799000000001</v>
      </c>
      <c r="BM103" s="100">
        <v>60.368398999999997</v>
      </c>
      <c r="BN103" s="100">
        <v>68.876052000000001</v>
      </c>
      <c r="BO103" s="128"/>
      <c r="BP103" s="123">
        <v>1996</v>
      </c>
    </row>
    <row r="104" spans="1:68">
      <c r="A104" s="128"/>
      <c r="B104" s="124">
        <v>1997</v>
      </c>
      <c r="C104" s="100">
        <v>0.30170829999999998</v>
      </c>
      <c r="D104" s="100">
        <v>0</v>
      </c>
      <c r="E104" s="100">
        <v>0.14971519999999999</v>
      </c>
      <c r="F104" s="100">
        <v>0.15370990000000001</v>
      </c>
      <c r="G104" s="100">
        <v>0.4385773</v>
      </c>
      <c r="H104" s="100">
        <v>1.9399153</v>
      </c>
      <c r="I104" s="100">
        <v>1.8378947999999999</v>
      </c>
      <c r="J104" s="100">
        <v>2.1789489</v>
      </c>
      <c r="K104" s="100">
        <v>5.7066685000000001</v>
      </c>
      <c r="L104" s="100">
        <v>10.349375999999999</v>
      </c>
      <c r="M104" s="100">
        <v>15.672682</v>
      </c>
      <c r="N104" s="100">
        <v>24.518478000000002</v>
      </c>
      <c r="O104" s="100">
        <v>49.208767999999999</v>
      </c>
      <c r="P104" s="100">
        <v>93.530601000000004</v>
      </c>
      <c r="Q104" s="100">
        <v>177.90232</v>
      </c>
      <c r="R104" s="100">
        <v>357.08429000000001</v>
      </c>
      <c r="S104" s="100">
        <v>751.62945000000002</v>
      </c>
      <c r="T104" s="100">
        <v>1443.4870000000001</v>
      </c>
      <c r="U104" s="100">
        <v>40.901350000000001</v>
      </c>
      <c r="V104" s="100">
        <v>57.276201999999998</v>
      </c>
      <c r="W104" s="128"/>
      <c r="X104" s="124">
        <v>1997</v>
      </c>
      <c r="Y104" s="100">
        <v>0</v>
      </c>
      <c r="Z104" s="100">
        <v>0</v>
      </c>
      <c r="AA104" s="100">
        <v>0.15696959999999999</v>
      </c>
      <c r="AB104" s="100">
        <v>0.48432799999999998</v>
      </c>
      <c r="AC104" s="100">
        <v>0.3005932</v>
      </c>
      <c r="AD104" s="100">
        <v>1.108921</v>
      </c>
      <c r="AE104" s="100">
        <v>2.3856937</v>
      </c>
      <c r="AF104" s="100">
        <v>2.5694495000000002</v>
      </c>
      <c r="AG104" s="100">
        <v>3.6303070000000002</v>
      </c>
      <c r="AH104" s="100">
        <v>6.5652492000000002</v>
      </c>
      <c r="AI104" s="100">
        <v>9.9160132000000001</v>
      </c>
      <c r="AJ104" s="100">
        <v>18.378404</v>
      </c>
      <c r="AK104" s="100">
        <v>25.156955</v>
      </c>
      <c r="AL104" s="100">
        <v>63.353271999999997</v>
      </c>
      <c r="AM104" s="100">
        <v>130.00479999999999</v>
      </c>
      <c r="AN104" s="100">
        <v>277.51211000000001</v>
      </c>
      <c r="AO104" s="100">
        <v>694.13783000000001</v>
      </c>
      <c r="AP104" s="100">
        <v>1645.6198999999999</v>
      </c>
      <c r="AQ104" s="100">
        <v>58.067134000000003</v>
      </c>
      <c r="AR104" s="100">
        <v>52.154922999999997</v>
      </c>
      <c r="AS104" s="128"/>
      <c r="AT104" s="124">
        <v>1997</v>
      </c>
      <c r="AU104" s="100">
        <v>0.15487690000000001</v>
      </c>
      <c r="AV104" s="100">
        <v>0</v>
      </c>
      <c r="AW104" s="100">
        <v>0.15325659999999999</v>
      </c>
      <c r="AX104" s="100">
        <v>0.31496289999999999</v>
      </c>
      <c r="AY104" s="100">
        <v>0.37054029999999999</v>
      </c>
      <c r="AZ104" s="100">
        <v>1.5244926999999999</v>
      </c>
      <c r="BA104" s="100">
        <v>2.1128070000000001</v>
      </c>
      <c r="BB104" s="100">
        <v>2.3748827000000001</v>
      </c>
      <c r="BC104" s="100">
        <v>4.6645257999999998</v>
      </c>
      <c r="BD104" s="100">
        <v>8.4685582999999998</v>
      </c>
      <c r="BE104" s="100">
        <v>12.848811</v>
      </c>
      <c r="BF104" s="100">
        <v>21.49661</v>
      </c>
      <c r="BG104" s="100">
        <v>37.148904999999999</v>
      </c>
      <c r="BH104" s="100">
        <v>78.118737999999993</v>
      </c>
      <c r="BI104" s="100">
        <v>152.12331</v>
      </c>
      <c r="BJ104" s="100">
        <v>311.37777999999997</v>
      </c>
      <c r="BK104" s="100">
        <v>715.79841999999996</v>
      </c>
      <c r="BL104" s="100">
        <v>1585.0504000000001</v>
      </c>
      <c r="BM104" s="100">
        <v>49.535806999999998</v>
      </c>
      <c r="BN104" s="100">
        <v>54.923836999999999</v>
      </c>
      <c r="BO104" s="128"/>
      <c r="BP104" s="124">
        <v>1997</v>
      </c>
    </row>
    <row r="105" spans="1:68">
      <c r="A105" s="128"/>
      <c r="B105" s="124">
        <v>1998</v>
      </c>
      <c r="C105" s="100">
        <v>0</v>
      </c>
      <c r="D105" s="100">
        <v>0</v>
      </c>
      <c r="E105" s="100">
        <v>0.1494712</v>
      </c>
      <c r="F105" s="100">
        <v>0.3056548</v>
      </c>
      <c r="G105" s="100">
        <v>0.29994860000000001</v>
      </c>
      <c r="H105" s="100">
        <v>0.68798789999999999</v>
      </c>
      <c r="I105" s="100">
        <v>1.7169544000000001</v>
      </c>
      <c r="J105" s="100">
        <v>2.8279323999999999</v>
      </c>
      <c r="K105" s="100">
        <v>5.7866603000000003</v>
      </c>
      <c r="L105" s="100">
        <v>8.8990904999999998</v>
      </c>
      <c r="M105" s="100">
        <v>9.8489377000000005</v>
      </c>
      <c r="N105" s="100">
        <v>25.081796000000001</v>
      </c>
      <c r="O105" s="100">
        <v>44.605564999999999</v>
      </c>
      <c r="P105" s="100">
        <v>84.537948999999998</v>
      </c>
      <c r="Q105" s="100">
        <v>174.04284999999999</v>
      </c>
      <c r="R105" s="100">
        <v>337.66012999999998</v>
      </c>
      <c r="S105" s="100">
        <v>704.42353000000003</v>
      </c>
      <c r="T105" s="100">
        <v>1445.8577</v>
      </c>
      <c r="U105" s="100">
        <v>39.899847999999999</v>
      </c>
      <c r="V105" s="100">
        <v>54.823399999999999</v>
      </c>
      <c r="W105" s="128"/>
      <c r="X105" s="124">
        <v>1998</v>
      </c>
      <c r="Y105" s="100">
        <v>0.15993859999999999</v>
      </c>
      <c r="Z105" s="100">
        <v>0</v>
      </c>
      <c r="AA105" s="100">
        <v>0.15660209999999999</v>
      </c>
      <c r="AB105" s="100">
        <v>0.64167759999999996</v>
      </c>
      <c r="AC105" s="100">
        <v>0.77177050000000003</v>
      </c>
      <c r="AD105" s="100">
        <v>0.82322589999999995</v>
      </c>
      <c r="AE105" s="100">
        <v>1.1334367000000001</v>
      </c>
      <c r="AF105" s="100">
        <v>2.6710721999999998</v>
      </c>
      <c r="AG105" s="100">
        <v>3.5771008000000002</v>
      </c>
      <c r="AH105" s="100">
        <v>5.8427920000000002</v>
      </c>
      <c r="AI105" s="100">
        <v>9.4813691000000002</v>
      </c>
      <c r="AJ105" s="100">
        <v>14.616152</v>
      </c>
      <c r="AK105" s="100">
        <v>27.270543</v>
      </c>
      <c r="AL105" s="100">
        <v>60.503737000000001</v>
      </c>
      <c r="AM105" s="100">
        <v>133.95176000000001</v>
      </c>
      <c r="AN105" s="100">
        <v>271.96785999999997</v>
      </c>
      <c r="AO105" s="100">
        <v>673.28350999999998</v>
      </c>
      <c r="AP105" s="100">
        <v>1582.8326</v>
      </c>
      <c r="AQ105" s="100">
        <v>57.568838999999997</v>
      </c>
      <c r="AR105" s="100">
        <v>50.579690999999997</v>
      </c>
      <c r="AS105" s="128"/>
      <c r="AT105" s="124">
        <v>1998</v>
      </c>
      <c r="AU105" s="100">
        <v>7.7815800000000004E-2</v>
      </c>
      <c r="AV105" s="100">
        <v>0</v>
      </c>
      <c r="AW105" s="100">
        <v>0.1529536</v>
      </c>
      <c r="AX105" s="100">
        <v>0.46959420000000002</v>
      </c>
      <c r="AY105" s="100">
        <v>0.53246439999999995</v>
      </c>
      <c r="AZ105" s="100">
        <v>0.75570369999999998</v>
      </c>
      <c r="BA105" s="100">
        <v>1.4237610999999999</v>
      </c>
      <c r="BB105" s="100">
        <v>2.7491778</v>
      </c>
      <c r="BC105" s="100">
        <v>4.6758049000000002</v>
      </c>
      <c r="BD105" s="100">
        <v>7.3725584</v>
      </c>
      <c r="BE105" s="100">
        <v>9.6682245000000009</v>
      </c>
      <c r="BF105" s="100">
        <v>19.941452000000002</v>
      </c>
      <c r="BG105" s="100">
        <v>35.932738000000001</v>
      </c>
      <c r="BH105" s="100">
        <v>72.282359999999997</v>
      </c>
      <c r="BI105" s="100">
        <v>152.61375000000001</v>
      </c>
      <c r="BJ105" s="100">
        <v>300.0514</v>
      </c>
      <c r="BK105" s="100">
        <v>685.06322</v>
      </c>
      <c r="BL105" s="100">
        <v>1541.3009999999999</v>
      </c>
      <c r="BM105" s="100">
        <v>48.791933</v>
      </c>
      <c r="BN105" s="100">
        <v>52.827750000000002</v>
      </c>
      <c r="BO105" s="128"/>
      <c r="BP105" s="124">
        <v>1998</v>
      </c>
    </row>
    <row r="106" spans="1:68">
      <c r="A106" s="128"/>
      <c r="B106" s="124">
        <v>1999</v>
      </c>
      <c r="C106" s="100">
        <v>0.152306</v>
      </c>
      <c r="D106" s="100">
        <v>0.29214820000000002</v>
      </c>
      <c r="E106" s="100">
        <v>0</v>
      </c>
      <c r="F106" s="100">
        <v>0.90708429999999995</v>
      </c>
      <c r="G106" s="100">
        <v>0.76378440000000003</v>
      </c>
      <c r="H106" s="100">
        <v>1.1037101</v>
      </c>
      <c r="I106" s="100">
        <v>2.0068519999999999</v>
      </c>
      <c r="J106" s="100">
        <v>2.4098191999999998</v>
      </c>
      <c r="K106" s="100">
        <v>4.2725244</v>
      </c>
      <c r="L106" s="100">
        <v>7.1361765000000004</v>
      </c>
      <c r="M106" s="100">
        <v>10.807252999999999</v>
      </c>
      <c r="N106" s="100">
        <v>25.091519999999999</v>
      </c>
      <c r="O106" s="100">
        <v>39.463712000000001</v>
      </c>
      <c r="P106" s="100">
        <v>75.344778000000005</v>
      </c>
      <c r="Q106" s="100">
        <v>169.73231999999999</v>
      </c>
      <c r="R106" s="100">
        <v>318.58911000000001</v>
      </c>
      <c r="S106" s="100">
        <v>667.28601000000003</v>
      </c>
      <c r="T106" s="100">
        <v>1439.7634</v>
      </c>
      <c r="U106" s="100">
        <v>39.325023000000002</v>
      </c>
      <c r="V106" s="100">
        <v>52.854747000000003</v>
      </c>
      <c r="W106" s="128"/>
      <c r="X106" s="124">
        <v>1999</v>
      </c>
      <c r="Y106" s="100">
        <v>0</v>
      </c>
      <c r="Z106" s="100">
        <v>0.30778460000000002</v>
      </c>
      <c r="AA106" s="100">
        <v>0</v>
      </c>
      <c r="AB106" s="100">
        <v>0.1583637</v>
      </c>
      <c r="AC106" s="100">
        <v>0.31445899999999999</v>
      </c>
      <c r="AD106" s="100">
        <v>0.68726069999999995</v>
      </c>
      <c r="AE106" s="100">
        <v>1.6971878</v>
      </c>
      <c r="AF106" s="100">
        <v>1.7241928</v>
      </c>
      <c r="AG106" s="100">
        <v>3.6587613999999999</v>
      </c>
      <c r="AH106" s="100">
        <v>5.4403756999999997</v>
      </c>
      <c r="AI106" s="100">
        <v>8.4111504999999998</v>
      </c>
      <c r="AJ106" s="100">
        <v>17.112442000000001</v>
      </c>
      <c r="AK106" s="100">
        <v>28.801314999999999</v>
      </c>
      <c r="AL106" s="100">
        <v>55.806815</v>
      </c>
      <c r="AM106" s="100">
        <v>113.17372</v>
      </c>
      <c r="AN106" s="100">
        <v>277.93795999999998</v>
      </c>
      <c r="AO106" s="100">
        <v>626.92997000000003</v>
      </c>
      <c r="AP106" s="100">
        <v>1603.2452000000001</v>
      </c>
      <c r="AQ106" s="100">
        <v>57.705981000000001</v>
      </c>
      <c r="AR106" s="100">
        <v>49.378269000000003</v>
      </c>
      <c r="AS106" s="128"/>
      <c r="AT106" s="124">
        <v>1999</v>
      </c>
      <c r="AU106" s="100">
        <v>7.8144400000000003E-2</v>
      </c>
      <c r="AV106" s="100">
        <v>0.29976269999999999</v>
      </c>
      <c r="AW106" s="100">
        <v>0</v>
      </c>
      <c r="AX106" s="100">
        <v>0.54141099999999998</v>
      </c>
      <c r="AY106" s="100">
        <v>0.54236320000000005</v>
      </c>
      <c r="AZ106" s="100">
        <v>0.89509859999999997</v>
      </c>
      <c r="BA106" s="100">
        <v>1.8509791</v>
      </c>
      <c r="BB106" s="100">
        <v>2.0653999000000001</v>
      </c>
      <c r="BC106" s="100">
        <v>3.9638048000000001</v>
      </c>
      <c r="BD106" s="100">
        <v>6.2862834000000003</v>
      </c>
      <c r="BE106" s="100">
        <v>9.6253577999999997</v>
      </c>
      <c r="BF106" s="100">
        <v>21.173075999999998</v>
      </c>
      <c r="BG106" s="100">
        <v>34.137416000000002</v>
      </c>
      <c r="BH106" s="100">
        <v>65.398933</v>
      </c>
      <c r="BI106" s="100">
        <v>139.7071</v>
      </c>
      <c r="BJ106" s="100">
        <v>295.43243000000001</v>
      </c>
      <c r="BK106" s="100">
        <v>642.29921000000002</v>
      </c>
      <c r="BL106" s="100">
        <v>1553.4357</v>
      </c>
      <c r="BM106" s="100">
        <v>48.580010999999999</v>
      </c>
      <c r="BN106" s="100">
        <v>51.337062000000003</v>
      </c>
      <c r="BO106" s="128"/>
      <c r="BP106" s="124">
        <v>1999</v>
      </c>
    </row>
    <row r="107" spans="1:68" s="92" customFormat="1">
      <c r="A107" s="126"/>
      <c r="B107" s="125">
        <v>2000</v>
      </c>
      <c r="C107" s="100">
        <v>0</v>
      </c>
      <c r="D107" s="100">
        <v>0.14530770000000001</v>
      </c>
      <c r="E107" s="100">
        <v>0.14703050000000001</v>
      </c>
      <c r="F107" s="100">
        <v>0.1488197</v>
      </c>
      <c r="G107" s="100">
        <v>0.15395629999999999</v>
      </c>
      <c r="H107" s="100">
        <v>1.2563884000000001</v>
      </c>
      <c r="I107" s="100">
        <v>1.5620318</v>
      </c>
      <c r="J107" s="100">
        <v>3.3599486000000001</v>
      </c>
      <c r="K107" s="100">
        <v>4.1914544999999999</v>
      </c>
      <c r="L107" s="100">
        <v>6.0310174999999999</v>
      </c>
      <c r="M107" s="100">
        <v>10.150706</v>
      </c>
      <c r="N107" s="100">
        <v>18.477647000000001</v>
      </c>
      <c r="O107" s="100">
        <v>34.401797999999999</v>
      </c>
      <c r="P107" s="100">
        <v>74.869584000000003</v>
      </c>
      <c r="Q107" s="100">
        <v>156.20537999999999</v>
      </c>
      <c r="R107" s="100">
        <v>317.61162999999999</v>
      </c>
      <c r="S107" s="100">
        <v>617.53981999999996</v>
      </c>
      <c r="T107" s="100">
        <v>1418.7802999999999</v>
      </c>
      <c r="U107" s="100">
        <v>38.523994999999999</v>
      </c>
      <c r="V107" s="100">
        <v>50.495812999999998</v>
      </c>
      <c r="W107" s="126"/>
      <c r="X107" s="125">
        <v>2000</v>
      </c>
      <c r="Y107" s="100">
        <v>0</v>
      </c>
      <c r="Z107" s="100">
        <v>0</v>
      </c>
      <c r="AA107" s="100">
        <v>0</v>
      </c>
      <c r="AB107" s="100">
        <v>0</v>
      </c>
      <c r="AC107" s="100">
        <v>0.63460030000000001</v>
      </c>
      <c r="AD107" s="100">
        <v>0.69340429999999997</v>
      </c>
      <c r="AE107" s="100">
        <v>1.5406076</v>
      </c>
      <c r="AF107" s="100">
        <v>2.7921781999999999</v>
      </c>
      <c r="AG107" s="100">
        <v>4.2774019000000001</v>
      </c>
      <c r="AH107" s="100">
        <v>7.0127587</v>
      </c>
      <c r="AI107" s="100">
        <v>9.3662293000000005</v>
      </c>
      <c r="AJ107" s="100">
        <v>14.028584</v>
      </c>
      <c r="AK107" s="100">
        <v>25.867446999999999</v>
      </c>
      <c r="AL107" s="100">
        <v>45.204397</v>
      </c>
      <c r="AM107" s="100">
        <v>106.477</v>
      </c>
      <c r="AN107" s="100">
        <v>249.01461</v>
      </c>
      <c r="AO107" s="100">
        <v>584.73647000000005</v>
      </c>
      <c r="AP107" s="100">
        <v>1549.8264999999999</v>
      </c>
      <c r="AQ107" s="100">
        <v>55.991771999999997</v>
      </c>
      <c r="AR107" s="100">
        <v>46.560760000000002</v>
      </c>
      <c r="AS107" s="126"/>
      <c r="AT107" s="125">
        <v>2000</v>
      </c>
      <c r="AU107" s="100">
        <v>0</v>
      </c>
      <c r="AV107" s="100">
        <v>7.4549900000000002E-2</v>
      </c>
      <c r="AW107" s="100">
        <v>7.52882E-2</v>
      </c>
      <c r="AX107" s="100">
        <v>7.6000100000000001E-2</v>
      </c>
      <c r="AY107" s="100">
        <v>0.39066990000000001</v>
      </c>
      <c r="AZ107" s="100">
        <v>0.9739679</v>
      </c>
      <c r="BA107" s="100">
        <v>1.5512458</v>
      </c>
      <c r="BB107" s="100">
        <v>3.0745374999999999</v>
      </c>
      <c r="BC107" s="100">
        <v>4.2346966000000004</v>
      </c>
      <c r="BD107" s="100">
        <v>6.5244536000000002</v>
      </c>
      <c r="BE107" s="100">
        <v>9.7619992999999994</v>
      </c>
      <c r="BF107" s="100">
        <v>16.291696999999999</v>
      </c>
      <c r="BG107" s="100">
        <v>30.155712000000001</v>
      </c>
      <c r="BH107" s="100">
        <v>59.750830000000001</v>
      </c>
      <c r="BI107" s="100">
        <v>130.00388000000001</v>
      </c>
      <c r="BJ107" s="100">
        <v>278.70459</v>
      </c>
      <c r="BK107" s="100">
        <v>597.36689999999999</v>
      </c>
      <c r="BL107" s="100">
        <v>1509.6248000000001</v>
      </c>
      <c r="BM107" s="100">
        <v>47.323</v>
      </c>
      <c r="BN107" s="100">
        <v>48.636066999999997</v>
      </c>
      <c r="BO107" s="126"/>
      <c r="BP107" s="125">
        <v>2000</v>
      </c>
    </row>
    <row r="108" spans="1:68">
      <c r="A108" s="128"/>
      <c r="B108" s="124">
        <v>2001</v>
      </c>
      <c r="C108" s="100">
        <v>0.15312690000000001</v>
      </c>
      <c r="D108" s="100">
        <v>0</v>
      </c>
      <c r="E108" s="100">
        <v>0.14526520000000001</v>
      </c>
      <c r="F108" s="100">
        <v>0.29233179999999998</v>
      </c>
      <c r="G108" s="100">
        <v>0.45833439999999998</v>
      </c>
      <c r="H108" s="100">
        <v>0.57612149999999995</v>
      </c>
      <c r="I108" s="100">
        <v>1.7994300000000001</v>
      </c>
      <c r="J108" s="100">
        <v>2.1713257000000001</v>
      </c>
      <c r="K108" s="100">
        <v>3.8360262999999999</v>
      </c>
      <c r="L108" s="100">
        <v>6.707338</v>
      </c>
      <c r="M108" s="100">
        <v>12.034623</v>
      </c>
      <c r="N108" s="100">
        <v>20.807977999999999</v>
      </c>
      <c r="O108" s="100">
        <v>35.750504999999997</v>
      </c>
      <c r="P108" s="100">
        <v>66.902474999999995</v>
      </c>
      <c r="Q108" s="100">
        <v>136.31796</v>
      </c>
      <c r="R108" s="100">
        <v>273.66807999999997</v>
      </c>
      <c r="S108" s="100">
        <v>589.56061999999997</v>
      </c>
      <c r="T108" s="100">
        <v>1331.0064</v>
      </c>
      <c r="U108" s="100">
        <v>36.917634999999997</v>
      </c>
      <c r="V108" s="100">
        <v>46.943474000000002</v>
      </c>
      <c r="W108" s="128"/>
      <c r="X108" s="124">
        <v>2001</v>
      </c>
      <c r="Y108" s="100">
        <v>0</v>
      </c>
      <c r="Z108" s="100">
        <v>0.1530398</v>
      </c>
      <c r="AA108" s="100">
        <v>0</v>
      </c>
      <c r="AB108" s="100">
        <v>0</v>
      </c>
      <c r="AC108" s="100">
        <v>0.47200609999999998</v>
      </c>
      <c r="AD108" s="100">
        <v>0.57182889999999997</v>
      </c>
      <c r="AE108" s="100">
        <v>1.4962933</v>
      </c>
      <c r="AF108" s="100">
        <v>1.4742245</v>
      </c>
      <c r="AG108" s="100">
        <v>4.1878140000000004</v>
      </c>
      <c r="AH108" s="100">
        <v>5.0048724</v>
      </c>
      <c r="AI108" s="100">
        <v>8.0763525999999999</v>
      </c>
      <c r="AJ108" s="100">
        <v>16.647752000000001</v>
      </c>
      <c r="AK108" s="100">
        <v>20.726156</v>
      </c>
      <c r="AL108" s="100">
        <v>41.209947</v>
      </c>
      <c r="AM108" s="100">
        <v>105.54423</v>
      </c>
      <c r="AN108" s="100">
        <v>229.97859</v>
      </c>
      <c r="AO108" s="100">
        <v>548.80361000000005</v>
      </c>
      <c r="AP108" s="100">
        <v>1439.5166999999999</v>
      </c>
      <c r="AQ108" s="100">
        <v>53.475413000000003</v>
      </c>
      <c r="AR108" s="100">
        <v>43.333281999999997</v>
      </c>
      <c r="AS108" s="128"/>
      <c r="AT108" s="124">
        <v>2001</v>
      </c>
      <c r="AU108" s="100">
        <v>7.8512299999999993E-2</v>
      </c>
      <c r="AV108" s="100">
        <v>7.44866E-2</v>
      </c>
      <c r="AW108" s="100">
        <v>7.4403399999999995E-2</v>
      </c>
      <c r="AX108" s="100">
        <v>0.14925530000000001</v>
      </c>
      <c r="AY108" s="100">
        <v>0.46506979999999998</v>
      </c>
      <c r="AZ108" s="100">
        <v>0.57396709999999995</v>
      </c>
      <c r="BA108" s="100">
        <v>1.6465411000000001</v>
      </c>
      <c r="BB108" s="100">
        <v>1.8205946</v>
      </c>
      <c r="BC108" s="100">
        <v>4.0131550000000002</v>
      </c>
      <c r="BD108" s="100">
        <v>5.8507899999999999</v>
      </c>
      <c r="BE108" s="100">
        <v>10.062036000000001</v>
      </c>
      <c r="BF108" s="100">
        <v>18.762868000000001</v>
      </c>
      <c r="BG108" s="100">
        <v>28.292597000000001</v>
      </c>
      <c r="BH108" s="100">
        <v>53.842908999999999</v>
      </c>
      <c r="BI108" s="100">
        <v>120.17733</v>
      </c>
      <c r="BJ108" s="100">
        <v>249.10439</v>
      </c>
      <c r="BK108" s="100">
        <v>564.64085</v>
      </c>
      <c r="BL108" s="100">
        <v>1406.0020999999999</v>
      </c>
      <c r="BM108" s="100">
        <v>45.261401999999997</v>
      </c>
      <c r="BN108" s="100">
        <v>45.243844000000003</v>
      </c>
      <c r="BO108" s="128"/>
      <c r="BP108" s="124">
        <v>2001</v>
      </c>
    </row>
    <row r="109" spans="1:68">
      <c r="A109" s="128"/>
      <c r="B109" s="125">
        <v>2002</v>
      </c>
      <c r="C109" s="100">
        <v>0.30742599999999998</v>
      </c>
      <c r="D109" s="100">
        <v>0.14560529999999999</v>
      </c>
      <c r="E109" s="100">
        <v>0.14371719999999999</v>
      </c>
      <c r="F109" s="100">
        <v>0.43479139999999999</v>
      </c>
      <c r="G109" s="100">
        <v>1.4952354000000001</v>
      </c>
      <c r="H109" s="100">
        <v>0.58643369999999995</v>
      </c>
      <c r="I109" s="100">
        <v>0.81200249999999996</v>
      </c>
      <c r="J109" s="100">
        <v>2.6086502999999999</v>
      </c>
      <c r="K109" s="100">
        <v>4.8315273000000003</v>
      </c>
      <c r="L109" s="100">
        <v>8.2222472999999994</v>
      </c>
      <c r="M109" s="100">
        <v>12.255967</v>
      </c>
      <c r="N109" s="100">
        <v>18.318909999999999</v>
      </c>
      <c r="O109" s="100">
        <v>34.983383000000003</v>
      </c>
      <c r="P109" s="100">
        <v>60.339424000000001</v>
      </c>
      <c r="Q109" s="100">
        <v>131.37727000000001</v>
      </c>
      <c r="R109" s="100">
        <v>277.98914000000002</v>
      </c>
      <c r="S109" s="100">
        <v>555.50644</v>
      </c>
      <c r="T109" s="100">
        <v>1311.6846</v>
      </c>
      <c r="U109" s="100">
        <v>36.949060000000003</v>
      </c>
      <c r="V109" s="100">
        <v>45.917274999999997</v>
      </c>
      <c r="W109" s="128"/>
      <c r="X109" s="125">
        <v>2002</v>
      </c>
      <c r="Y109" s="100">
        <v>0.161687</v>
      </c>
      <c r="Z109" s="100">
        <v>0.1536941</v>
      </c>
      <c r="AA109" s="100">
        <v>0.15098400000000001</v>
      </c>
      <c r="AB109" s="100">
        <v>0.302149</v>
      </c>
      <c r="AC109" s="100">
        <v>0</v>
      </c>
      <c r="AD109" s="100">
        <v>0.73344430000000005</v>
      </c>
      <c r="AE109" s="100">
        <v>1.3301835</v>
      </c>
      <c r="AF109" s="100">
        <v>2.9820481000000001</v>
      </c>
      <c r="AG109" s="100">
        <v>4.1034655999999998</v>
      </c>
      <c r="AH109" s="100">
        <v>6.3802791000000001</v>
      </c>
      <c r="AI109" s="100">
        <v>6.9907038999999997</v>
      </c>
      <c r="AJ109" s="100">
        <v>10.337956999999999</v>
      </c>
      <c r="AK109" s="100">
        <v>19.220327000000001</v>
      </c>
      <c r="AL109" s="100">
        <v>43.743040999999998</v>
      </c>
      <c r="AM109" s="100">
        <v>92.198043999999996</v>
      </c>
      <c r="AN109" s="100">
        <v>235.57529</v>
      </c>
      <c r="AO109" s="100">
        <v>553.89757999999995</v>
      </c>
      <c r="AP109" s="100">
        <v>1488.8680999999999</v>
      </c>
      <c r="AQ109" s="100">
        <v>55.021895999999998</v>
      </c>
      <c r="AR109" s="100">
        <v>43.645203000000002</v>
      </c>
      <c r="AS109" s="128"/>
      <c r="AT109" s="125">
        <v>2002</v>
      </c>
      <c r="AU109" s="100">
        <v>0.23639879999999999</v>
      </c>
      <c r="AV109" s="100">
        <v>0.14954039999999999</v>
      </c>
      <c r="AW109" s="100">
        <v>0.147261</v>
      </c>
      <c r="AX109" s="100">
        <v>0.36984679999999998</v>
      </c>
      <c r="AY109" s="100">
        <v>0.76006149999999995</v>
      </c>
      <c r="AZ109" s="100">
        <v>0.65991889999999997</v>
      </c>
      <c r="BA109" s="100">
        <v>1.0733284999999999</v>
      </c>
      <c r="BB109" s="100">
        <v>2.7965464999999998</v>
      </c>
      <c r="BC109" s="100">
        <v>4.4649849000000001</v>
      </c>
      <c r="BD109" s="100">
        <v>7.2955211000000002</v>
      </c>
      <c r="BE109" s="100">
        <v>9.6251172</v>
      </c>
      <c r="BF109" s="100">
        <v>14.379759</v>
      </c>
      <c r="BG109" s="100">
        <v>27.166013</v>
      </c>
      <c r="BH109" s="100">
        <v>51.913741999999999</v>
      </c>
      <c r="BI109" s="100">
        <v>110.90919</v>
      </c>
      <c r="BJ109" s="100">
        <v>254.32068000000001</v>
      </c>
      <c r="BK109" s="100">
        <v>554.53026</v>
      </c>
      <c r="BL109" s="100">
        <v>1433.8548000000001</v>
      </c>
      <c r="BM109" s="100">
        <v>46.052337999999999</v>
      </c>
      <c r="BN109" s="100">
        <v>45.144072999999999</v>
      </c>
      <c r="BO109" s="128"/>
      <c r="BP109" s="125">
        <v>2002</v>
      </c>
    </row>
    <row r="110" spans="1:68">
      <c r="A110" s="128"/>
      <c r="B110" s="124">
        <v>2003</v>
      </c>
      <c r="C110" s="100">
        <v>0.30740099999999998</v>
      </c>
      <c r="D110" s="100">
        <v>0.1464985</v>
      </c>
      <c r="E110" s="100">
        <v>0.284389</v>
      </c>
      <c r="F110" s="100">
        <v>0.43249599999999999</v>
      </c>
      <c r="G110" s="100">
        <v>0.87368040000000002</v>
      </c>
      <c r="H110" s="100">
        <v>1.182928</v>
      </c>
      <c r="I110" s="100">
        <v>1.3373919000000001</v>
      </c>
      <c r="J110" s="100">
        <v>2.0807988000000002</v>
      </c>
      <c r="K110" s="100">
        <v>3.3101446999999999</v>
      </c>
      <c r="L110" s="100">
        <v>7.7949185999999999</v>
      </c>
      <c r="M110" s="100">
        <v>9.5789732000000001</v>
      </c>
      <c r="N110" s="100">
        <v>19.373743999999999</v>
      </c>
      <c r="O110" s="100">
        <v>30.885183000000001</v>
      </c>
      <c r="P110" s="100">
        <v>55.889020000000002</v>
      </c>
      <c r="Q110" s="100">
        <v>126.00099</v>
      </c>
      <c r="R110" s="100">
        <v>295.45952</v>
      </c>
      <c r="S110" s="100">
        <v>541.13004999999998</v>
      </c>
      <c r="T110" s="100">
        <v>1281.7422999999999</v>
      </c>
      <c r="U110" s="100">
        <v>36.832329999999999</v>
      </c>
      <c r="V110" s="100">
        <v>44.964329999999997</v>
      </c>
      <c r="W110" s="128"/>
      <c r="X110" s="124">
        <v>2003</v>
      </c>
      <c r="Y110" s="100">
        <v>0</v>
      </c>
      <c r="Z110" s="100">
        <v>0</v>
      </c>
      <c r="AA110" s="100">
        <v>0.2995855</v>
      </c>
      <c r="AB110" s="100">
        <v>0.44996399999999998</v>
      </c>
      <c r="AC110" s="100">
        <v>0.30153999999999997</v>
      </c>
      <c r="AD110" s="100">
        <v>0.74291779999999996</v>
      </c>
      <c r="AE110" s="100">
        <v>0.65683519999999995</v>
      </c>
      <c r="AF110" s="100">
        <v>2.1889770999999998</v>
      </c>
      <c r="AG110" s="100">
        <v>3.6566795999999999</v>
      </c>
      <c r="AH110" s="100">
        <v>7.9668011999999999</v>
      </c>
      <c r="AI110" s="100">
        <v>5.6911956999999997</v>
      </c>
      <c r="AJ110" s="100">
        <v>9.1859807999999994</v>
      </c>
      <c r="AK110" s="100">
        <v>23.641658</v>
      </c>
      <c r="AL110" s="100">
        <v>41.833933000000002</v>
      </c>
      <c r="AM110" s="100">
        <v>95.406088999999994</v>
      </c>
      <c r="AN110" s="100">
        <v>218.47319999999999</v>
      </c>
      <c r="AO110" s="100">
        <v>507.05950999999999</v>
      </c>
      <c r="AP110" s="100">
        <v>1497.0153</v>
      </c>
      <c r="AQ110" s="100">
        <v>54.373541000000003</v>
      </c>
      <c r="AR110" s="100">
        <v>42.566684000000002</v>
      </c>
      <c r="AS110" s="128"/>
      <c r="AT110" s="124">
        <v>2003</v>
      </c>
      <c r="AU110" s="100">
        <v>0.15758749999999999</v>
      </c>
      <c r="AV110" s="100">
        <v>7.5205999999999995E-2</v>
      </c>
      <c r="AW110" s="100">
        <v>0.29178959999999998</v>
      </c>
      <c r="AX110" s="100">
        <v>0.44105709999999998</v>
      </c>
      <c r="AY110" s="100">
        <v>0.59258730000000004</v>
      </c>
      <c r="AZ110" s="100">
        <v>0.96345539999999996</v>
      </c>
      <c r="BA110" s="100">
        <v>0.99406870000000003</v>
      </c>
      <c r="BB110" s="100">
        <v>2.1352627000000002</v>
      </c>
      <c r="BC110" s="100">
        <v>3.4846045999999999</v>
      </c>
      <c r="BD110" s="100">
        <v>7.8814853999999999</v>
      </c>
      <c r="BE110" s="100">
        <v>7.6307752999999998</v>
      </c>
      <c r="BF110" s="100">
        <v>14.333384000000001</v>
      </c>
      <c r="BG110" s="100">
        <v>27.291404</v>
      </c>
      <c r="BH110" s="100">
        <v>48.760198000000003</v>
      </c>
      <c r="BI110" s="100">
        <v>110.04848</v>
      </c>
      <c r="BJ110" s="100">
        <v>252.83215000000001</v>
      </c>
      <c r="BK110" s="100">
        <v>520.58344999999997</v>
      </c>
      <c r="BL110" s="100">
        <v>1429.8851999999999</v>
      </c>
      <c r="BM110" s="100">
        <v>45.667664000000002</v>
      </c>
      <c r="BN110" s="100">
        <v>44.127879</v>
      </c>
      <c r="BO110" s="128"/>
      <c r="BP110" s="124">
        <v>2003</v>
      </c>
    </row>
    <row r="111" spans="1:68">
      <c r="A111" s="128"/>
      <c r="B111" s="125">
        <v>2004</v>
      </c>
      <c r="C111" s="100">
        <v>0.61396589999999995</v>
      </c>
      <c r="D111" s="100">
        <v>0.14717069999999999</v>
      </c>
      <c r="E111" s="100">
        <v>0</v>
      </c>
      <c r="F111" s="100">
        <v>0</v>
      </c>
      <c r="G111" s="100">
        <v>1.1371857999999999</v>
      </c>
      <c r="H111" s="100">
        <v>0.4443859</v>
      </c>
      <c r="I111" s="100">
        <v>0.93485149999999995</v>
      </c>
      <c r="J111" s="100">
        <v>1.3878653000000001</v>
      </c>
      <c r="K111" s="100">
        <v>4.8717993000000002</v>
      </c>
      <c r="L111" s="100">
        <v>7.0722858000000004</v>
      </c>
      <c r="M111" s="100">
        <v>10.272418</v>
      </c>
      <c r="N111" s="100">
        <v>15.222303999999999</v>
      </c>
      <c r="O111" s="100">
        <v>28.191524999999999</v>
      </c>
      <c r="P111" s="100">
        <v>55.105725</v>
      </c>
      <c r="Q111" s="100">
        <v>120.23913</v>
      </c>
      <c r="R111" s="100">
        <v>258.00664</v>
      </c>
      <c r="S111" s="100">
        <v>514.56961000000001</v>
      </c>
      <c r="T111" s="100">
        <v>1267.3594000000001</v>
      </c>
      <c r="U111" s="100">
        <v>35.469051999999998</v>
      </c>
      <c r="V111" s="100">
        <v>42.733198999999999</v>
      </c>
      <c r="W111" s="128"/>
      <c r="X111" s="125">
        <v>2004</v>
      </c>
      <c r="Y111" s="100">
        <v>0</v>
      </c>
      <c r="Z111" s="100">
        <v>0</v>
      </c>
      <c r="AA111" s="100">
        <v>0</v>
      </c>
      <c r="AB111" s="100">
        <v>0.29849409999999998</v>
      </c>
      <c r="AC111" s="100">
        <v>0.59063690000000002</v>
      </c>
      <c r="AD111" s="100">
        <v>1.3460379</v>
      </c>
      <c r="AE111" s="100">
        <v>0.7891435</v>
      </c>
      <c r="AF111" s="100">
        <v>1.6419058</v>
      </c>
      <c r="AG111" s="100">
        <v>2.9840715000000002</v>
      </c>
      <c r="AH111" s="100">
        <v>5.0185966999999998</v>
      </c>
      <c r="AI111" s="100">
        <v>10.033689000000001</v>
      </c>
      <c r="AJ111" s="100">
        <v>10.014818999999999</v>
      </c>
      <c r="AK111" s="100">
        <v>17.085179</v>
      </c>
      <c r="AL111" s="100">
        <v>43.062845000000003</v>
      </c>
      <c r="AM111" s="100">
        <v>80.188241000000005</v>
      </c>
      <c r="AN111" s="100">
        <v>206.4074</v>
      </c>
      <c r="AO111" s="100">
        <v>496.28336999999999</v>
      </c>
      <c r="AP111" s="100">
        <v>1416.3931</v>
      </c>
      <c r="AQ111" s="100">
        <v>52.168171999999998</v>
      </c>
      <c r="AR111" s="100">
        <v>40.300415999999998</v>
      </c>
      <c r="AS111" s="128"/>
      <c r="AT111" s="125">
        <v>2004</v>
      </c>
      <c r="AU111" s="100">
        <v>0.314917</v>
      </c>
      <c r="AV111" s="100">
        <v>7.5499399999999994E-2</v>
      </c>
      <c r="AW111" s="100">
        <v>0</v>
      </c>
      <c r="AX111" s="100">
        <v>0.1462107</v>
      </c>
      <c r="AY111" s="100">
        <v>0.86910799999999999</v>
      </c>
      <c r="AZ111" s="100">
        <v>0.89304450000000002</v>
      </c>
      <c r="BA111" s="100">
        <v>0.8614406</v>
      </c>
      <c r="BB111" s="100">
        <v>1.5157894000000001</v>
      </c>
      <c r="BC111" s="100">
        <v>3.9209741</v>
      </c>
      <c r="BD111" s="100">
        <v>6.0379816999999996</v>
      </c>
      <c r="BE111" s="100">
        <v>10.152547999999999</v>
      </c>
      <c r="BF111" s="100">
        <v>12.637601999999999</v>
      </c>
      <c r="BG111" s="100">
        <v>22.673458</v>
      </c>
      <c r="BH111" s="100">
        <v>48.998600000000003</v>
      </c>
      <c r="BI111" s="100">
        <v>99.399095000000003</v>
      </c>
      <c r="BJ111" s="100">
        <v>229.64943</v>
      </c>
      <c r="BK111" s="100">
        <v>503.61246999999997</v>
      </c>
      <c r="BL111" s="100">
        <v>1369.6477</v>
      </c>
      <c r="BM111" s="100">
        <v>43.877600000000001</v>
      </c>
      <c r="BN111" s="100">
        <v>41.769229000000003</v>
      </c>
      <c r="BO111" s="128"/>
      <c r="BP111" s="125">
        <v>2004</v>
      </c>
    </row>
    <row r="112" spans="1:68">
      <c r="A112" s="128"/>
      <c r="B112" s="124">
        <v>2005</v>
      </c>
      <c r="C112" s="100">
        <v>0.4572871</v>
      </c>
      <c r="D112" s="100">
        <v>0.1476143</v>
      </c>
      <c r="E112" s="100">
        <v>0.56260529999999997</v>
      </c>
      <c r="F112" s="100">
        <v>0.56662679999999999</v>
      </c>
      <c r="G112" s="100">
        <v>0.69458529999999996</v>
      </c>
      <c r="H112" s="100">
        <v>0.44073119999999999</v>
      </c>
      <c r="I112" s="100">
        <v>1.2080002000000001</v>
      </c>
      <c r="J112" s="100">
        <v>2.4661249999999999</v>
      </c>
      <c r="K112" s="100">
        <v>3.9564892</v>
      </c>
      <c r="L112" s="100">
        <v>5.8375006999999997</v>
      </c>
      <c r="M112" s="100">
        <v>7.2845592000000003</v>
      </c>
      <c r="N112" s="100">
        <v>15.269655999999999</v>
      </c>
      <c r="O112" s="100">
        <v>27.475570000000001</v>
      </c>
      <c r="P112" s="100">
        <v>55.772897</v>
      </c>
      <c r="Q112" s="100">
        <v>100.66018</v>
      </c>
      <c r="R112" s="100">
        <v>239.06605999999999</v>
      </c>
      <c r="S112" s="100">
        <v>488.30716000000001</v>
      </c>
      <c r="T112" s="100">
        <v>1125.2602999999999</v>
      </c>
      <c r="U112" s="100">
        <v>33.404417000000002</v>
      </c>
      <c r="V112" s="100">
        <v>38.975903000000002</v>
      </c>
      <c r="W112" s="128"/>
      <c r="X112" s="124">
        <v>2005</v>
      </c>
      <c r="Y112" s="100">
        <v>0</v>
      </c>
      <c r="Z112" s="100">
        <v>0</v>
      </c>
      <c r="AA112" s="100">
        <v>0</v>
      </c>
      <c r="AB112" s="100">
        <v>0.29691210000000001</v>
      </c>
      <c r="AC112" s="100">
        <v>0</v>
      </c>
      <c r="AD112" s="100">
        <v>0.74419599999999997</v>
      </c>
      <c r="AE112" s="100">
        <v>0.7941918</v>
      </c>
      <c r="AF112" s="100">
        <v>3.2497954999999998</v>
      </c>
      <c r="AG112" s="100">
        <v>3.3792653000000001</v>
      </c>
      <c r="AH112" s="100">
        <v>5.0573668999999999</v>
      </c>
      <c r="AI112" s="100">
        <v>7.8016227000000002</v>
      </c>
      <c r="AJ112" s="100">
        <v>10.313582</v>
      </c>
      <c r="AK112" s="100">
        <v>15.458008</v>
      </c>
      <c r="AL112" s="100">
        <v>32.990856999999998</v>
      </c>
      <c r="AM112" s="100">
        <v>86.317442999999997</v>
      </c>
      <c r="AN112" s="100">
        <v>178.34446</v>
      </c>
      <c r="AO112" s="100">
        <v>431.1046</v>
      </c>
      <c r="AP112" s="100">
        <v>1274.3096</v>
      </c>
      <c r="AQ112" s="100">
        <v>47.729638000000001</v>
      </c>
      <c r="AR112" s="100">
        <v>36.218263999999998</v>
      </c>
      <c r="AS112" s="128"/>
      <c r="AT112" s="124">
        <v>2005</v>
      </c>
      <c r="AU112" s="100">
        <v>0.23482649999999999</v>
      </c>
      <c r="AV112" s="100">
        <v>7.5697899999999999E-2</v>
      </c>
      <c r="AW112" s="100">
        <v>0.2888481</v>
      </c>
      <c r="AX112" s="100">
        <v>0.43493009999999999</v>
      </c>
      <c r="AY112" s="100">
        <v>0.3534448</v>
      </c>
      <c r="AZ112" s="100">
        <v>0.59147400000000006</v>
      </c>
      <c r="BA112" s="100">
        <v>0.99965479999999995</v>
      </c>
      <c r="BB112" s="100">
        <v>2.8602599999999998</v>
      </c>
      <c r="BC112" s="100">
        <v>3.6657706999999999</v>
      </c>
      <c r="BD112" s="100">
        <v>5.4441758</v>
      </c>
      <c r="BE112" s="100">
        <v>7.5445732999999997</v>
      </c>
      <c r="BF112" s="100">
        <v>12.801226</v>
      </c>
      <c r="BG112" s="100">
        <v>21.490753000000002</v>
      </c>
      <c r="BH112" s="100">
        <v>44.246321999999999</v>
      </c>
      <c r="BI112" s="100">
        <v>93.198903000000001</v>
      </c>
      <c r="BJ112" s="100">
        <v>205.94709</v>
      </c>
      <c r="BK112" s="100">
        <v>454.21141</v>
      </c>
      <c r="BL112" s="100">
        <v>1226.7076</v>
      </c>
      <c r="BM112" s="100">
        <v>40.615865999999997</v>
      </c>
      <c r="BN112" s="100">
        <v>37.786335999999999</v>
      </c>
      <c r="BO112" s="128"/>
      <c r="BP112" s="124">
        <v>2005</v>
      </c>
    </row>
    <row r="113" spans="2:68">
      <c r="B113" s="124">
        <v>2006</v>
      </c>
      <c r="C113" s="100">
        <v>0.60199619999999998</v>
      </c>
      <c r="D113" s="100">
        <v>0</v>
      </c>
      <c r="E113" s="100">
        <v>0.1407687</v>
      </c>
      <c r="F113" s="100">
        <v>0</v>
      </c>
      <c r="G113" s="100">
        <v>0.54316980000000004</v>
      </c>
      <c r="H113" s="100">
        <v>0.4309038</v>
      </c>
      <c r="I113" s="100">
        <v>1.63506</v>
      </c>
      <c r="J113" s="100">
        <v>2.1334699000000001</v>
      </c>
      <c r="K113" s="100">
        <v>3.7186322999999999</v>
      </c>
      <c r="L113" s="100">
        <v>7.2444750999999998</v>
      </c>
      <c r="M113" s="100">
        <v>11.489758999999999</v>
      </c>
      <c r="N113" s="100">
        <v>14.628856000000001</v>
      </c>
      <c r="O113" s="100">
        <v>26.481594000000001</v>
      </c>
      <c r="P113" s="100">
        <v>46.854346</v>
      </c>
      <c r="Q113" s="100">
        <v>101.21760999999999</v>
      </c>
      <c r="R113" s="100">
        <v>226.80454</v>
      </c>
      <c r="S113" s="100">
        <v>468.95528000000002</v>
      </c>
      <c r="T113" s="100">
        <v>1071.9888000000001</v>
      </c>
      <c r="U113" s="100">
        <v>32.954624000000003</v>
      </c>
      <c r="V113" s="100">
        <v>37.508758999999998</v>
      </c>
      <c r="X113" s="124">
        <v>2006</v>
      </c>
      <c r="Y113" s="100">
        <v>0.31741900000000001</v>
      </c>
      <c r="Z113" s="100">
        <v>0.154941</v>
      </c>
      <c r="AA113" s="100">
        <v>0.29710799999999998</v>
      </c>
      <c r="AB113" s="100">
        <v>0.29495650000000001</v>
      </c>
      <c r="AC113" s="100">
        <v>1.1235687000000001</v>
      </c>
      <c r="AD113" s="100">
        <v>0.72952550000000005</v>
      </c>
      <c r="AE113" s="100">
        <v>1.080751</v>
      </c>
      <c r="AF113" s="100">
        <v>1.9766075000000001</v>
      </c>
      <c r="AG113" s="100">
        <v>2.6195873999999999</v>
      </c>
      <c r="AH113" s="100">
        <v>6.7011552999999999</v>
      </c>
      <c r="AI113" s="100">
        <v>10.477029</v>
      </c>
      <c r="AJ113" s="100">
        <v>10.014338</v>
      </c>
      <c r="AK113" s="100">
        <v>17.625551000000002</v>
      </c>
      <c r="AL113" s="100">
        <v>30.428090000000001</v>
      </c>
      <c r="AM113" s="100">
        <v>84.931854000000001</v>
      </c>
      <c r="AN113" s="100">
        <v>199.20050000000001</v>
      </c>
      <c r="AO113" s="100">
        <v>436.65359000000001</v>
      </c>
      <c r="AP113" s="100">
        <v>1296.9650999999999</v>
      </c>
      <c r="AQ113" s="100">
        <v>50.011941999999998</v>
      </c>
      <c r="AR113" s="100">
        <v>37.407504000000003</v>
      </c>
      <c r="AT113" s="124">
        <v>2006</v>
      </c>
      <c r="AU113" s="100">
        <v>0.4634858</v>
      </c>
      <c r="AV113" s="100">
        <v>7.5511099999999998E-2</v>
      </c>
      <c r="AW113" s="100">
        <v>0.2168349</v>
      </c>
      <c r="AX113" s="100">
        <v>0.14360780000000001</v>
      </c>
      <c r="AY113" s="100">
        <v>0.82848040000000001</v>
      </c>
      <c r="AZ113" s="100">
        <v>0.5790438</v>
      </c>
      <c r="BA113" s="100">
        <v>1.3567195999999999</v>
      </c>
      <c r="BB113" s="100">
        <v>2.0545748000000001</v>
      </c>
      <c r="BC113" s="100">
        <v>3.1652998999999999</v>
      </c>
      <c r="BD113" s="100">
        <v>6.9701407</v>
      </c>
      <c r="BE113" s="100">
        <v>10.980573</v>
      </c>
      <c r="BF113" s="100">
        <v>12.321223</v>
      </c>
      <c r="BG113" s="100">
        <v>22.067049000000001</v>
      </c>
      <c r="BH113" s="100">
        <v>38.545065999999998</v>
      </c>
      <c r="BI113" s="100">
        <v>92.768837000000005</v>
      </c>
      <c r="BJ113" s="100">
        <v>211.82371000000001</v>
      </c>
      <c r="BK113" s="100">
        <v>449.88267000000002</v>
      </c>
      <c r="BL113" s="100">
        <v>1224.0659000000001</v>
      </c>
      <c r="BM113" s="100">
        <v>41.538379999999997</v>
      </c>
      <c r="BN113" s="100">
        <v>37.903412000000003</v>
      </c>
      <c r="BP113" s="124">
        <v>2006</v>
      </c>
    </row>
    <row r="114" spans="2:68">
      <c r="B114" s="124">
        <v>2007</v>
      </c>
      <c r="C114" s="100">
        <v>0.58287710000000004</v>
      </c>
      <c r="D114" s="100">
        <v>0</v>
      </c>
      <c r="E114" s="100">
        <v>0</v>
      </c>
      <c r="F114" s="100">
        <v>0.13706309999999999</v>
      </c>
      <c r="G114" s="100">
        <v>0.26398250000000001</v>
      </c>
      <c r="H114" s="100">
        <v>0.41521000000000002</v>
      </c>
      <c r="I114" s="100">
        <v>1.1015309</v>
      </c>
      <c r="J114" s="100">
        <v>1.4240183</v>
      </c>
      <c r="K114" s="100">
        <v>4.0169569000000003</v>
      </c>
      <c r="L114" s="100">
        <v>7.3559111000000001</v>
      </c>
      <c r="M114" s="100">
        <v>10.852062999999999</v>
      </c>
      <c r="N114" s="100">
        <v>15.982917</v>
      </c>
      <c r="O114" s="100">
        <v>25.154520999999999</v>
      </c>
      <c r="P114" s="100">
        <v>48.348350000000003</v>
      </c>
      <c r="Q114" s="100">
        <v>85.627824000000004</v>
      </c>
      <c r="R114" s="100">
        <v>237.92567</v>
      </c>
      <c r="S114" s="100">
        <v>458.24937</v>
      </c>
      <c r="T114" s="100">
        <v>1094.4529</v>
      </c>
      <c r="U114" s="100">
        <v>33.505138000000002</v>
      </c>
      <c r="V114" s="100">
        <v>37.356797</v>
      </c>
      <c r="X114" s="124">
        <v>2007</v>
      </c>
      <c r="Y114" s="100">
        <v>0.30758439999999998</v>
      </c>
      <c r="Z114" s="100">
        <v>0.30897960000000002</v>
      </c>
      <c r="AA114" s="100">
        <v>0</v>
      </c>
      <c r="AB114" s="100">
        <v>1.0128341000000001</v>
      </c>
      <c r="AC114" s="100">
        <v>0.68916560000000004</v>
      </c>
      <c r="AD114" s="100">
        <v>0.42343459999999999</v>
      </c>
      <c r="AE114" s="100">
        <v>1.3683221999999999</v>
      </c>
      <c r="AF114" s="100">
        <v>1.4044531</v>
      </c>
      <c r="AG114" s="100">
        <v>3.4328055000000002</v>
      </c>
      <c r="AH114" s="100">
        <v>4.9858821000000004</v>
      </c>
      <c r="AI114" s="100">
        <v>7.3788992000000002</v>
      </c>
      <c r="AJ114" s="100">
        <v>9.0688516999999997</v>
      </c>
      <c r="AK114" s="100">
        <v>19.185582</v>
      </c>
      <c r="AL114" s="100">
        <v>34.694687000000002</v>
      </c>
      <c r="AM114" s="100">
        <v>75.616985999999997</v>
      </c>
      <c r="AN114" s="100">
        <v>183.89114000000001</v>
      </c>
      <c r="AO114" s="100">
        <v>410.52744999999999</v>
      </c>
      <c r="AP114" s="100">
        <v>1293.0291</v>
      </c>
      <c r="AQ114" s="100">
        <v>49.284007000000003</v>
      </c>
      <c r="AR114" s="100">
        <v>36.060746000000002</v>
      </c>
      <c r="AT114" s="124">
        <v>2007</v>
      </c>
      <c r="AU114" s="100">
        <v>0.44894079999999997</v>
      </c>
      <c r="AV114" s="100">
        <v>0.15065190000000001</v>
      </c>
      <c r="AW114" s="100">
        <v>0</v>
      </c>
      <c r="AX114" s="100">
        <v>0.56309439999999999</v>
      </c>
      <c r="AY114" s="100">
        <v>0.47197129999999998</v>
      </c>
      <c r="AZ114" s="100">
        <v>0.41928189999999999</v>
      </c>
      <c r="BA114" s="100">
        <v>1.235344</v>
      </c>
      <c r="BB114" s="100">
        <v>1.4141680000000001</v>
      </c>
      <c r="BC114" s="100">
        <v>3.7228300000000001</v>
      </c>
      <c r="BD114" s="100">
        <v>6.1595522999999996</v>
      </c>
      <c r="BE114" s="100">
        <v>9.1037669000000001</v>
      </c>
      <c r="BF114" s="100">
        <v>12.51801</v>
      </c>
      <c r="BG114" s="100">
        <v>22.176542000000001</v>
      </c>
      <c r="BH114" s="100">
        <v>41.466929999999998</v>
      </c>
      <c r="BI114" s="100">
        <v>80.437706000000006</v>
      </c>
      <c r="BJ114" s="100">
        <v>208.68708000000001</v>
      </c>
      <c r="BK114" s="100">
        <v>430.29700000000003</v>
      </c>
      <c r="BL114" s="100">
        <v>1227.6945000000001</v>
      </c>
      <c r="BM114" s="100">
        <v>41.440161000000003</v>
      </c>
      <c r="BN114" s="100">
        <v>37.032682000000001</v>
      </c>
      <c r="BP114" s="124">
        <v>2007</v>
      </c>
    </row>
    <row r="115" spans="2:68">
      <c r="B115" s="124">
        <v>2008</v>
      </c>
      <c r="C115" s="100">
        <v>0.42238530000000002</v>
      </c>
      <c r="D115" s="100">
        <v>0.14626919999999999</v>
      </c>
      <c r="E115" s="100">
        <v>0</v>
      </c>
      <c r="F115" s="100">
        <v>0.53781009999999996</v>
      </c>
      <c r="G115" s="100">
        <v>0.25544840000000002</v>
      </c>
      <c r="H115" s="100">
        <v>1.3164009000000001</v>
      </c>
      <c r="I115" s="100">
        <v>1.6483380999999999</v>
      </c>
      <c r="J115" s="100">
        <v>2.5356738000000001</v>
      </c>
      <c r="K115" s="100">
        <v>4.7002705000000002</v>
      </c>
      <c r="L115" s="100">
        <v>6.8241111999999999</v>
      </c>
      <c r="M115" s="100">
        <v>9.6631596000000002</v>
      </c>
      <c r="N115" s="100">
        <v>14.256432</v>
      </c>
      <c r="O115" s="100">
        <v>23.931691000000001</v>
      </c>
      <c r="P115" s="100">
        <v>49.402906000000002</v>
      </c>
      <c r="Q115" s="100">
        <v>95.384101999999999</v>
      </c>
      <c r="R115" s="100">
        <v>211.10047</v>
      </c>
      <c r="S115" s="100">
        <v>412.93914000000001</v>
      </c>
      <c r="T115" s="100">
        <v>1089.1241</v>
      </c>
      <c r="U115" s="100">
        <v>32.850786999999997</v>
      </c>
      <c r="V115" s="100">
        <v>36.166617000000002</v>
      </c>
      <c r="X115" s="124">
        <v>2008</v>
      </c>
      <c r="Y115" s="100">
        <v>0.14862349999999999</v>
      </c>
      <c r="Z115" s="100">
        <v>0.15360699999999999</v>
      </c>
      <c r="AA115" s="100">
        <v>0.297259</v>
      </c>
      <c r="AB115" s="100">
        <v>0</v>
      </c>
      <c r="AC115" s="100">
        <v>0</v>
      </c>
      <c r="AD115" s="100">
        <v>0.4052077</v>
      </c>
      <c r="AE115" s="100">
        <v>1.369229</v>
      </c>
      <c r="AF115" s="100">
        <v>2.1228558999999998</v>
      </c>
      <c r="AG115" s="100">
        <v>4.3721870999999997</v>
      </c>
      <c r="AH115" s="100">
        <v>4.7691536000000001</v>
      </c>
      <c r="AI115" s="100">
        <v>5.3942027000000001</v>
      </c>
      <c r="AJ115" s="100">
        <v>10.356173999999999</v>
      </c>
      <c r="AK115" s="100">
        <v>18.648420000000002</v>
      </c>
      <c r="AL115" s="100">
        <v>32.191960000000002</v>
      </c>
      <c r="AM115" s="100">
        <v>69.955968999999996</v>
      </c>
      <c r="AN115" s="100">
        <v>178.74493000000001</v>
      </c>
      <c r="AO115" s="100">
        <v>430.93051000000003</v>
      </c>
      <c r="AP115" s="100">
        <v>1297.9670000000001</v>
      </c>
      <c r="AQ115" s="100">
        <v>49.816645999999999</v>
      </c>
      <c r="AR115" s="100">
        <v>35.967404999999999</v>
      </c>
      <c r="AT115" s="124">
        <v>2008</v>
      </c>
      <c r="AU115" s="100">
        <v>0.28920689999999999</v>
      </c>
      <c r="AV115" s="100">
        <v>0.14984829999999999</v>
      </c>
      <c r="AW115" s="100">
        <v>0.1446006</v>
      </c>
      <c r="AX115" s="100">
        <v>0.27631709999999998</v>
      </c>
      <c r="AY115" s="100">
        <v>0.13103049999999999</v>
      </c>
      <c r="AZ115" s="100">
        <v>0.86666200000000004</v>
      </c>
      <c r="BA115" s="100">
        <v>1.5085603999999999</v>
      </c>
      <c r="BB115" s="100">
        <v>2.3276984000000001</v>
      </c>
      <c r="BC115" s="100">
        <v>4.5351201999999997</v>
      </c>
      <c r="BD115" s="100">
        <v>5.7874021000000004</v>
      </c>
      <c r="BE115" s="100">
        <v>7.5117237000000001</v>
      </c>
      <c r="BF115" s="100">
        <v>12.297069</v>
      </c>
      <c r="BG115" s="100">
        <v>21.295348000000001</v>
      </c>
      <c r="BH115" s="100">
        <v>40.741815000000003</v>
      </c>
      <c r="BI115" s="100">
        <v>82.234217000000001</v>
      </c>
      <c r="BJ115" s="100">
        <v>193.62553</v>
      </c>
      <c r="BK115" s="100">
        <v>423.40042</v>
      </c>
      <c r="BL115" s="100">
        <v>1228.4573</v>
      </c>
      <c r="BM115" s="100">
        <v>41.375677000000003</v>
      </c>
      <c r="BN115" s="100">
        <v>36.516784999999999</v>
      </c>
      <c r="BP115" s="124">
        <v>2008</v>
      </c>
    </row>
    <row r="116" spans="2:68">
      <c r="B116" s="124">
        <v>2009</v>
      </c>
      <c r="C116" s="100">
        <v>0.54647120000000005</v>
      </c>
      <c r="D116" s="100">
        <v>0</v>
      </c>
      <c r="E116" s="100">
        <v>0.1405274</v>
      </c>
      <c r="F116" s="100">
        <v>0.5323099</v>
      </c>
      <c r="G116" s="100">
        <v>0</v>
      </c>
      <c r="H116" s="100">
        <v>0.49918010000000002</v>
      </c>
      <c r="I116" s="100">
        <v>0.94811250000000002</v>
      </c>
      <c r="J116" s="100">
        <v>2.1349515000000001</v>
      </c>
      <c r="K116" s="100">
        <v>2.7983210000000001</v>
      </c>
      <c r="L116" s="100">
        <v>6.8792305999999996</v>
      </c>
      <c r="M116" s="100">
        <v>11.986738000000001</v>
      </c>
      <c r="N116" s="100">
        <v>16.582035999999999</v>
      </c>
      <c r="O116" s="100">
        <v>21.915520000000001</v>
      </c>
      <c r="P116" s="100">
        <v>39.964775000000003</v>
      </c>
      <c r="Q116" s="100">
        <v>85.243992000000006</v>
      </c>
      <c r="R116" s="100">
        <v>192.8415</v>
      </c>
      <c r="S116" s="100">
        <v>392.33888999999999</v>
      </c>
      <c r="T116" s="100">
        <v>978.97699</v>
      </c>
      <c r="U116" s="100">
        <v>30.497748999999999</v>
      </c>
      <c r="V116" s="100">
        <v>33.055205999999998</v>
      </c>
      <c r="X116" s="124">
        <v>2009</v>
      </c>
      <c r="Y116" s="100">
        <v>0.14415140000000001</v>
      </c>
      <c r="Z116" s="100">
        <v>0.15241250000000001</v>
      </c>
      <c r="AA116" s="100">
        <v>0.14822479999999999</v>
      </c>
      <c r="AB116" s="100">
        <v>0.28129549999999998</v>
      </c>
      <c r="AC116" s="100">
        <v>0.13025010000000001</v>
      </c>
      <c r="AD116" s="100">
        <v>0.38660040000000001</v>
      </c>
      <c r="AE116" s="100">
        <v>1.4903776</v>
      </c>
      <c r="AF116" s="100">
        <v>0.86632699999999996</v>
      </c>
      <c r="AG116" s="100">
        <v>2.2321048000000001</v>
      </c>
      <c r="AH116" s="100">
        <v>4.3367623999999996</v>
      </c>
      <c r="AI116" s="100">
        <v>7.4899614000000003</v>
      </c>
      <c r="AJ116" s="100">
        <v>10.340687000000001</v>
      </c>
      <c r="AK116" s="100">
        <v>18.338401999999999</v>
      </c>
      <c r="AL116" s="100">
        <v>23.881474000000001</v>
      </c>
      <c r="AM116" s="100">
        <v>67.872787000000002</v>
      </c>
      <c r="AN116" s="100">
        <v>156.93531999999999</v>
      </c>
      <c r="AO116" s="100">
        <v>373.51853999999997</v>
      </c>
      <c r="AP116" s="100">
        <v>1202.5944</v>
      </c>
      <c r="AQ116" s="100">
        <v>45.662159000000003</v>
      </c>
      <c r="AR116" s="100">
        <v>32.606107000000002</v>
      </c>
      <c r="AT116" s="124">
        <v>2009</v>
      </c>
      <c r="AU116" s="100">
        <v>0.35070889999999999</v>
      </c>
      <c r="AV116" s="100">
        <v>7.4288699999999999E-2</v>
      </c>
      <c r="AW116" s="100">
        <v>0.1442735</v>
      </c>
      <c r="AX116" s="100">
        <v>0.41027380000000002</v>
      </c>
      <c r="AY116" s="100">
        <v>6.3236100000000003E-2</v>
      </c>
      <c r="AZ116" s="100">
        <v>0.44379380000000002</v>
      </c>
      <c r="BA116" s="100">
        <v>1.2192008000000001</v>
      </c>
      <c r="BB116" s="100">
        <v>1.4959982000000001</v>
      </c>
      <c r="BC116" s="100">
        <v>2.5131228000000001</v>
      </c>
      <c r="BD116" s="100">
        <v>5.5969068999999996</v>
      </c>
      <c r="BE116" s="100">
        <v>9.7197224000000002</v>
      </c>
      <c r="BF116" s="100">
        <v>13.440317</v>
      </c>
      <c r="BG116" s="100">
        <v>20.129242000000001</v>
      </c>
      <c r="BH116" s="100">
        <v>31.875712</v>
      </c>
      <c r="BI116" s="100">
        <v>76.290096000000005</v>
      </c>
      <c r="BJ116" s="100">
        <v>173.49538000000001</v>
      </c>
      <c r="BK116" s="100">
        <v>381.46478000000002</v>
      </c>
      <c r="BL116" s="100">
        <v>1127.2876000000001</v>
      </c>
      <c r="BM116" s="100">
        <v>38.111434000000003</v>
      </c>
      <c r="BN116" s="100">
        <v>33.253579000000002</v>
      </c>
      <c r="BP116" s="124">
        <v>2009</v>
      </c>
    </row>
    <row r="117" spans="2:68">
      <c r="B117" s="124">
        <v>2010</v>
      </c>
      <c r="C117" s="100">
        <v>0.26798080000000002</v>
      </c>
      <c r="D117" s="100">
        <v>0</v>
      </c>
      <c r="E117" s="100">
        <v>0</v>
      </c>
      <c r="F117" s="100">
        <v>0.40036250000000001</v>
      </c>
      <c r="G117" s="100">
        <v>0.36404760000000003</v>
      </c>
      <c r="H117" s="100">
        <v>0.96809049999999996</v>
      </c>
      <c r="I117" s="100">
        <v>0.93386130000000001</v>
      </c>
      <c r="J117" s="100">
        <v>2.2661262999999998</v>
      </c>
      <c r="K117" s="100">
        <v>3.5393403999999999</v>
      </c>
      <c r="L117" s="100">
        <v>4.5421098999999998</v>
      </c>
      <c r="M117" s="100">
        <v>8.0137725999999994</v>
      </c>
      <c r="N117" s="100">
        <v>13.101573999999999</v>
      </c>
      <c r="O117" s="100">
        <v>22.946612999999999</v>
      </c>
      <c r="P117" s="100">
        <v>42.992547000000002</v>
      </c>
      <c r="Q117" s="100">
        <v>86.911024999999995</v>
      </c>
      <c r="R117" s="100">
        <v>169.84352000000001</v>
      </c>
      <c r="S117" s="100">
        <v>376.74889999999999</v>
      </c>
      <c r="T117" s="100">
        <v>940.08389999999997</v>
      </c>
      <c r="U117" s="100">
        <v>29.595642000000002</v>
      </c>
      <c r="V117" s="100">
        <v>31.324314999999999</v>
      </c>
      <c r="X117" s="124">
        <v>2010</v>
      </c>
      <c r="Y117" s="100">
        <v>0.28260960000000002</v>
      </c>
      <c r="Z117" s="100">
        <v>0.3019907</v>
      </c>
      <c r="AA117" s="100">
        <v>0</v>
      </c>
      <c r="AB117" s="100">
        <v>0.14070099999999999</v>
      </c>
      <c r="AC117" s="100">
        <v>0.25608649999999999</v>
      </c>
      <c r="AD117" s="100">
        <v>0.62430779999999997</v>
      </c>
      <c r="AE117" s="100">
        <v>0.93505260000000001</v>
      </c>
      <c r="AF117" s="100">
        <v>1.8604905</v>
      </c>
      <c r="AG117" s="100">
        <v>4.0038850999999998</v>
      </c>
      <c r="AH117" s="100">
        <v>5.7380613</v>
      </c>
      <c r="AI117" s="100">
        <v>6.9215517000000002</v>
      </c>
      <c r="AJ117" s="100">
        <v>9.5508667000000003</v>
      </c>
      <c r="AK117" s="100">
        <v>15.066644999999999</v>
      </c>
      <c r="AL117" s="100">
        <v>33.905423999999996</v>
      </c>
      <c r="AM117" s="100">
        <v>66.229937000000007</v>
      </c>
      <c r="AN117" s="100">
        <v>144.23482999999999</v>
      </c>
      <c r="AO117" s="100">
        <v>353.07776000000001</v>
      </c>
      <c r="AP117" s="100">
        <v>1188.973</v>
      </c>
      <c r="AQ117" s="100">
        <v>45.661938999999997</v>
      </c>
      <c r="AR117" s="100">
        <v>32.106076000000002</v>
      </c>
      <c r="AT117" s="124">
        <v>2010</v>
      </c>
      <c r="AU117" s="100">
        <v>0.27510089999999998</v>
      </c>
      <c r="AV117" s="100">
        <v>0.14703910000000001</v>
      </c>
      <c r="AW117" s="100">
        <v>0</v>
      </c>
      <c r="AX117" s="100">
        <v>0.27396359999999997</v>
      </c>
      <c r="AY117" s="100">
        <v>0.31151600000000002</v>
      </c>
      <c r="AZ117" s="100">
        <v>0.79889089999999996</v>
      </c>
      <c r="BA117" s="100">
        <v>0.93445659999999997</v>
      </c>
      <c r="BB117" s="100">
        <v>2.0617964</v>
      </c>
      <c r="BC117" s="100">
        <v>3.7733344999999998</v>
      </c>
      <c r="BD117" s="100">
        <v>5.1453430999999998</v>
      </c>
      <c r="BE117" s="100">
        <v>7.4627733999999997</v>
      </c>
      <c r="BF117" s="100">
        <v>11.311500000000001</v>
      </c>
      <c r="BG117" s="100">
        <v>19.005613</v>
      </c>
      <c r="BH117" s="100">
        <v>38.419409999999999</v>
      </c>
      <c r="BI117" s="100">
        <v>76.323532</v>
      </c>
      <c r="BJ117" s="100">
        <v>156.05448000000001</v>
      </c>
      <c r="BK117" s="100">
        <v>363.17119000000002</v>
      </c>
      <c r="BL117" s="100">
        <v>1104.2592</v>
      </c>
      <c r="BM117" s="100">
        <v>37.663826</v>
      </c>
      <c r="BN117" s="100">
        <v>32.192388999999999</v>
      </c>
      <c r="BP117" s="124">
        <v>2010</v>
      </c>
    </row>
    <row r="118" spans="2:68">
      <c r="B118" s="124">
        <v>2011</v>
      </c>
      <c r="C118" s="100">
        <v>0.13359570000000001</v>
      </c>
      <c r="D118" s="100">
        <v>0.14040900000000001</v>
      </c>
      <c r="E118" s="100">
        <v>0.14053959999999999</v>
      </c>
      <c r="F118" s="100">
        <v>0.26788139999999999</v>
      </c>
      <c r="G118" s="100">
        <v>0.48574929999999999</v>
      </c>
      <c r="H118" s="100">
        <v>0.71336509999999997</v>
      </c>
      <c r="I118" s="100">
        <v>0.6500167</v>
      </c>
      <c r="J118" s="100">
        <v>2.0455022</v>
      </c>
      <c r="K118" s="100">
        <v>3.3047431</v>
      </c>
      <c r="L118" s="100">
        <v>5.8889193000000004</v>
      </c>
      <c r="M118" s="100">
        <v>8.2474004000000001</v>
      </c>
      <c r="N118" s="100">
        <v>14.348958</v>
      </c>
      <c r="O118" s="100">
        <v>24.378352</v>
      </c>
      <c r="P118" s="100">
        <v>32.682977000000001</v>
      </c>
      <c r="Q118" s="100">
        <v>87.322556000000006</v>
      </c>
      <c r="R118" s="100">
        <v>184.97665000000001</v>
      </c>
      <c r="S118" s="100">
        <v>377.80995999999999</v>
      </c>
      <c r="T118" s="100">
        <v>989.42978000000005</v>
      </c>
      <c r="U118" s="100">
        <v>31.057091</v>
      </c>
      <c r="V118" s="100">
        <v>32.242716000000001</v>
      </c>
      <c r="X118" s="124">
        <v>2011</v>
      </c>
      <c r="Y118" s="100">
        <v>0.140927</v>
      </c>
      <c r="Z118" s="100">
        <v>0</v>
      </c>
      <c r="AA118" s="100">
        <v>0.14785860000000001</v>
      </c>
      <c r="AB118" s="100">
        <v>0.42441220000000002</v>
      </c>
      <c r="AC118" s="100">
        <v>0.1268725</v>
      </c>
      <c r="AD118" s="100">
        <v>0.4895446</v>
      </c>
      <c r="AE118" s="100">
        <v>1.303866</v>
      </c>
      <c r="AF118" s="100">
        <v>1.1367856000000001</v>
      </c>
      <c r="AG118" s="100">
        <v>2.8732186</v>
      </c>
      <c r="AH118" s="100">
        <v>5.1434376000000004</v>
      </c>
      <c r="AI118" s="100">
        <v>9.5435531000000005</v>
      </c>
      <c r="AJ118" s="100">
        <v>7.7160035999999996</v>
      </c>
      <c r="AK118" s="100">
        <v>15.126821</v>
      </c>
      <c r="AL118" s="100">
        <v>26.666277999999998</v>
      </c>
      <c r="AM118" s="100">
        <v>64.529193000000006</v>
      </c>
      <c r="AN118" s="100">
        <v>148.70135999999999</v>
      </c>
      <c r="AO118" s="100">
        <v>375.20713000000001</v>
      </c>
      <c r="AP118" s="100">
        <v>1244.0604000000001</v>
      </c>
      <c r="AQ118" s="100">
        <v>47.799861</v>
      </c>
      <c r="AR118" s="100">
        <v>32.952604999999998</v>
      </c>
      <c r="AT118" s="124">
        <v>2011</v>
      </c>
      <c r="AU118" s="100">
        <v>0.13716349999999999</v>
      </c>
      <c r="AV118" s="100">
        <v>7.2065100000000007E-2</v>
      </c>
      <c r="AW118" s="100">
        <v>0.14410619999999999</v>
      </c>
      <c r="AX118" s="100">
        <v>0.34400700000000001</v>
      </c>
      <c r="AY118" s="100">
        <v>0.31023859999999998</v>
      </c>
      <c r="AZ118" s="100">
        <v>0.60307449999999996</v>
      </c>
      <c r="BA118" s="100">
        <v>0.97646010000000005</v>
      </c>
      <c r="BB118" s="100">
        <v>1.5884008999999999</v>
      </c>
      <c r="BC118" s="100">
        <v>3.0871119999999999</v>
      </c>
      <c r="BD118" s="100">
        <v>5.5129044</v>
      </c>
      <c r="BE118" s="100">
        <v>8.9019004000000006</v>
      </c>
      <c r="BF118" s="100">
        <v>11.003052</v>
      </c>
      <c r="BG118" s="100">
        <v>19.738989</v>
      </c>
      <c r="BH118" s="100">
        <v>29.656488</v>
      </c>
      <c r="BI118" s="100">
        <v>75.721033000000006</v>
      </c>
      <c r="BJ118" s="100">
        <v>165.49026000000001</v>
      </c>
      <c r="BK118" s="100">
        <v>376.32423</v>
      </c>
      <c r="BL118" s="100">
        <v>1156.3228999999999</v>
      </c>
      <c r="BM118" s="100">
        <v>39.467281</v>
      </c>
      <c r="BN118" s="100">
        <v>33.089860999999999</v>
      </c>
      <c r="BP118" s="124">
        <v>2011</v>
      </c>
    </row>
    <row r="119" spans="2:68">
      <c r="B119" s="124">
        <v>2012</v>
      </c>
      <c r="C119" s="100">
        <v>0.13079499999999999</v>
      </c>
      <c r="D119" s="100">
        <v>0</v>
      </c>
      <c r="E119" s="100">
        <v>0.28037040000000002</v>
      </c>
      <c r="F119" s="100">
        <v>0</v>
      </c>
      <c r="G119" s="100">
        <v>0.24124399999999999</v>
      </c>
      <c r="H119" s="100">
        <v>0.34918559999999998</v>
      </c>
      <c r="I119" s="100">
        <v>0.50094179999999999</v>
      </c>
      <c r="J119" s="100">
        <v>1.1615061</v>
      </c>
      <c r="K119" s="100">
        <v>3.4556168999999999</v>
      </c>
      <c r="L119" s="100">
        <v>4.6089624999999996</v>
      </c>
      <c r="M119" s="100">
        <v>11.670885999999999</v>
      </c>
      <c r="N119" s="100">
        <v>12.875384</v>
      </c>
      <c r="O119" s="100">
        <v>21.046332</v>
      </c>
      <c r="P119" s="100">
        <v>35.037163</v>
      </c>
      <c r="Q119" s="100">
        <v>72.495405000000005</v>
      </c>
      <c r="R119" s="100">
        <v>154.17026999999999</v>
      </c>
      <c r="S119" s="100">
        <v>373.60676000000001</v>
      </c>
      <c r="T119" s="100">
        <v>905.44560999999999</v>
      </c>
      <c r="U119" s="100">
        <v>29.135079999999999</v>
      </c>
      <c r="V119" s="100">
        <v>29.587613999999999</v>
      </c>
      <c r="X119" s="124">
        <v>2012</v>
      </c>
      <c r="Y119" s="100">
        <v>0.27594200000000002</v>
      </c>
      <c r="Z119" s="100">
        <v>0.1448604</v>
      </c>
      <c r="AA119" s="100">
        <v>0.14743609999999999</v>
      </c>
      <c r="AB119" s="100">
        <v>0.28207189999999999</v>
      </c>
      <c r="AC119" s="100">
        <v>0</v>
      </c>
      <c r="AD119" s="100">
        <v>0.3582436</v>
      </c>
      <c r="AE119" s="100">
        <v>1.0092625</v>
      </c>
      <c r="AF119" s="100">
        <v>2.4312407</v>
      </c>
      <c r="AG119" s="100">
        <v>4.6046484999999997</v>
      </c>
      <c r="AH119" s="100">
        <v>5.0432882000000001</v>
      </c>
      <c r="AI119" s="100">
        <v>7.0157477999999998</v>
      </c>
      <c r="AJ119" s="100">
        <v>9.2700689999999994</v>
      </c>
      <c r="AK119" s="100">
        <v>13.153022999999999</v>
      </c>
      <c r="AL119" s="100">
        <v>27.929169000000002</v>
      </c>
      <c r="AM119" s="100">
        <v>56.196292</v>
      </c>
      <c r="AN119" s="100">
        <v>145.90946</v>
      </c>
      <c r="AO119" s="100">
        <v>351.27927</v>
      </c>
      <c r="AP119" s="100">
        <v>1111.2818</v>
      </c>
      <c r="AQ119" s="100">
        <v>44.194564</v>
      </c>
      <c r="AR119" s="100">
        <v>30.448391999999998</v>
      </c>
      <c r="AT119" s="124">
        <v>2012</v>
      </c>
      <c r="AU119" s="100">
        <v>0.20143079999999999</v>
      </c>
      <c r="AV119" s="100">
        <v>7.0443400000000003E-2</v>
      </c>
      <c r="AW119" s="100">
        <v>0.21557889999999999</v>
      </c>
      <c r="AX119" s="100">
        <v>0.13701679999999999</v>
      </c>
      <c r="AY119" s="100">
        <v>0.1231579</v>
      </c>
      <c r="AZ119" s="100">
        <v>0.35365659999999999</v>
      </c>
      <c r="BA119" s="100">
        <v>0.7541696</v>
      </c>
      <c r="BB119" s="100">
        <v>1.7990812</v>
      </c>
      <c r="BC119" s="100">
        <v>4.0353941000000004</v>
      </c>
      <c r="BD119" s="100">
        <v>4.8280969000000002</v>
      </c>
      <c r="BE119" s="100">
        <v>9.3193587000000004</v>
      </c>
      <c r="BF119" s="100">
        <v>11.053347</v>
      </c>
      <c r="BG119" s="100">
        <v>17.075023999999999</v>
      </c>
      <c r="BH119" s="100">
        <v>31.456924999999998</v>
      </c>
      <c r="BI119" s="100">
        <v>64.202269999999999</v>
      </c>
      <c r="BJ119" s="100">
        <v>149.76279</v>
      </c>
      <c r="BK119" s="100">
        <v>360.93146999999999</v>
      </c>
      <c r="BL119" s="100">
        <v>1039.3393000000001</v>
      </c>
      <c r="BM119" s="100">
        <v>36.698815000000003</v>
      </c>
      <c r="BN119" s="100">
        <v>30.399211000000001</v>
      </c>
      <c r="BP119" s="124">
        <v>2012</v>
      </c>
    </row>
    <row r="120" spans="2:68">
      <c r="B120" s="124">
        <v>2013</v>
      </c>
      <c r="C120" s="100">
        <v>0.1283079</v>
      </c>
      <c r="D120" s="100">
        <v>0.133746</v>
      </c>
      <c r="E120" s="100">
        <v>0</v>
      </c>
      <c r="F120" s="100">
        <v>0.13247880000000001</v>
      </c>
      <c r="G120" s="100">
        <v>0.239034</v>
      </c>
      <c r="H120" s="100">
        <v>0</v>
      </c>
      <c r="I120" s="100">
        <v>0.96235510000000002</v>
      </c>
      <c r="J120" s="100">
        <v>1.1637409000000001</v>
      </c>
      <c r="K120" s="100">
        <v>3.7686028999999999</v>
      </c>
      <c r="L120" s="100">
        <v>4.6159466</v>
      </c>
      <c r="M120" s="100">
        <v>7.7161099000000002</v>
      </c>
      <c r="N120" s="100">
        <v>10.466668</v>
      </c>
      <c r="O120" s="100">
        <v>18.234123</v>
      </c>
      <c r="P120" s="100">
        <v>38.034652999999999</v>
      </c>
      <c r="Q120" s="100">
        <v>65.469949</v>
      </c>
      <c r="R120" s="100">
        <v>147.72432000000001</v>
      </c>
      <c r="S120" s="100">
        <v>313.11858999999998</v>
      </c>
      <c r="T120" s="100">
        <v>870.28782000000001</v>
      </c>
      <c r="U120" s="100">
        <v>27.447534999999998</v>
      </c>
      <c r="V120" s="100">
        <v>27.304317000000001</v>
      </c>
      <c r="X120" s="124">
        <v>2013</v>
      </c>
      <c r="Y120" s="100">
        <v>0.13553850000000001</v>
      </c>
      <c r="Z120" s="100">
        <v>0.14137849999999999</v>
      </c>
      <c r="AA120" s="100">
        <v>0</v>
      </c>
      <c r="AB120" s="100">
        <v>0.14048379999999999</v>
      </c>
      <c r="AC120" s="100">
        <v>0</v>
      </c>
      <c r="AD120" s="100">
        <v>0.23432459999999999</v>
      </c>
      <c r="AE120" s="100">
        <v>0.97189879999999995</v>
      </c>
      <c r="AF120" s="100">
        <v>1.1556834</v>
      </c>
      <c r="AG120" s="100">
        <v>2.3839323000000001</v>
      </c>
      <c r="AH120" s="100">
        <v>5.9602323000000004</v>
      </c>
      <c r="AI120" s="100">
        <v>7.8006611000000001</v>
      </c>
      <c r="AJ120" s="100">
        <v>8.3584086000000006</v>
      </c>
      <c r="AK120" s="100">
        <v>13.561268999999999</v>
      </c>
      <c r="AL120" s="100">
        <v>24.227785000000001</v>
      </c>
      <c r="AM120" s="100">
        <v>53.686022000000001</v>
      </c>
      <c r="AN120" s="100">
        <v>132.09617</v>
      </c>
      <c r="AO120" s="100">
        <v>332.65694000000002</v>
      </c>
      <c r="AP120" s="100">
        <v>1081.836</v>
      </c>
      <c r="AQ120" s="100">
        <v>42.586114999999999</v>
      </c>
      <c r="AR120" s="100">
        <v>28.925214</v>
      </c>
      <c r="AT120" s="124">
        <v>2013</v>
      </c>
      <c r="AU120" s="100">
        <v>0.1318241</v>
      </c>
      <c r="AV120" s="100">
        <v>0.13745640000000001</v>
      </c>
      <c r="AW120" s="100">
        <v>0</v>
      </c>
      <c r="AX120" s="100">
        <v>0.13636390000000001</v>
      </c>
      <c r="AY120" s="100">
        <v>0.1221259</v>
      </c>
      <c r="AZ120" s="100">
        <v>0.1159673</v>
      </c>
      <c r="BA120" s="100">
        <v>0.96710339999999995</v>
      </c>
      <c r="BB120" s="100">
        <v>1.1596982</v>
      </c>
      <c r="BC120" s="100">
        <v>3.0694490000000001</v>
      </c>
      <c r="BD120" s="100">
        <v>5.2940380999999999</v>
      </c>
      <c r="BE120" s="100">
        <v>7.7588597999999998</v>
      </c>
      <c r="BF120" s="100">
        <v>9.3989413000000006</v>
      </c>
      <c r="BG120" s="100">
        <v>15.874065</v>
      </c>
      <c r="BH120" s="100">
        <v>31.077099</v>
      </c>
      <c r="BI120" s="100">
        <v>59.46322</v>
      </c>
      <c r="BJ120" s="100">
        <v>139.44543999999999</v>
      </c>
      <c r="BK120" s="100">
        <v>324.16143</v>
      </c>
      <c r="BL120" s="100">
        <v>1006.7474999999999</v>
      </c>
      <c r="BM120" s="100">
        <v>35.051591000000002</v>
      </c>
      <c r="BN120" s="100">
        <v>28.535836</v>
      </c>
      <c r="BP120" s="124">
        <v>2013</v>
      </c>
    </row>
    <row r="121" spans="2:68">
      <c r="B121" s="124">
        <v>2014</v>
      </c>
      <c r="C121" s="100">
        <v>0.1269969</v>
      </c>
      <c r="D121" s="100">
        <v>0</v>
      </c>
      <c r="E121" s="100">
        <v>0.13856289999999999</v>
      </c>
      <c r="F121" s="100">
        <v>0.13176650000000001</v>
      </c>
      <c r="G121" s="100">
        <v>0.1182009</v>
      </c>
      <c r="H121" s="100">
        <v>0.2282613</v>
      </c>
      <c r="I121" s="100">
        <v>0.3509679</v>
      </c>
      <c r="J121" s="100">
        <v>2.1922188999999999</v>
      </c>
      <c r="K121" s="100">
        <v>2.4301986000000002</v>
      </c>
      <c r="L121" s="100">
        <v>6.4241400999999998</v>
      </c>
      <c r="M121" s="100">
        <v>7.4108263000000001</v>
      </c>
      <c r="N121" s="100">
        <v>13.390027</v>
      </c>
      <c r="O121" s="100">
        <v>19.760655</v>
      </c>
      <c r="P121" s="100">
        <v>32.687057000000003</v>
      </c>
      <c r="Q121" s="100">
        <v>66.098963999999995</v>
      </c>
      <c r="R121" s="100">
        <v>153.70003</v>
      </c>
      <c r="S121" s="100">
        <v>337.86014999999998</v>
      </c>
      <c r="T121" s="100">
        <v>841.82596999999998</v>
      </c>
      <c r="U121" s="100">
        <v>28.307082000000001</v>
      </c>
      <c r="V121" s="100">
        <v>27.590803000000001</v>
      </c>
      <c r="X121" s="124">
        <v>2014</v>
      </c>
      <c r="Y121" s="100">
        <v>0</v>
      </c>
      <c r="Z121" s="100">
        <v>0.13829440000000001</v>
      </c>
      <c r="AA121" s="100">
        <v>0.14584420000000001</v>
      </c>
      <c r="AB121" s="100">
        <v>0.41909920000000001</v>
      </c>
      <c r="AC121" s="100">
        <v>0</v>
      </c>
      <c r="AD121" s="100">
        <v>0</v>
      </c>
      <c r="AE121" s="100">
        <v>0.70610079999999997</v>
      </c>
      <c r="AF121" s="100">
        <v>1.1509555</v>
      </c>
      <c r="AG121" s="100">
        <v>2.4985246999999999</v>
      </c>
      <c r="AH121" s="100">
        <v>5.3941866000000003</v>
      </c>
      <c r="AI121" s="100">
        <v>7.8639884999999996</v>
      </c>
      <c r="AJ121" s="100">
        <v>10.79942</v>
      </c>
      <c r="AK121" s="100">
        <v>13.744459000000001</v>
      </c>
      <c r="AL121" s="100">
        <v>26.580192</v>
      </c>
      <c r="AM121" s="100">
        <v>49.785181999999999</v>
      </c>
      <c r="AN121" s="100">
        <v>130.90263999999999</v>
      </c>
      <c r="AO121" s="100">
        <v>309.52287000000001</v>
      </c>
      <c r="AP121" s="100">
        <v>1069.9733000000001</v>
      </c>
      <c r="AQ121" s="100">
        <v>42.256616999999999</v>
      </c>
      <c r="AR121" s="100">
        <v>28.383278000000001</v>
      </c>
      <c r="AT121" s="124">
        <v>2014</v>
      </c>
      <c r="AU121" s="100">
        <v>6.5226999999999993E-2</v>
      </c>
      <c r="AV121" s="100">
        <v>6.7242499999999997E-2</v>
      </c>
      <c r="AW121" s="100">
        <v>0.1421104</v>
      </c>
      <c r="AX121" s="100">
        <v>0.27123439999999999</v>
      </c>
      <c r="AY121" s="100">
        <v>6.0563800000000001E-2</v>
      </c>
      <c r="AZ121" s="100">
        <v>0.11472789999999999</v>
      </c>
      <c r="BA121" s="100">
        <v>0.52800910000000001</v>
      </c>
      <c r="BB121" s="100">
        <v>1.6694180000000001</v>
      </c>
      <c r="BC121" s="100">
        <v>2.4647214000000002</v>
      </c>
      <c r="BD121" s="100">
        <v>5.9038617999999996</v>
      </c>
      <c r="BE121" s="100">
        <v>7.6402090999999999</v>
      </c>
      <c r="BF121" s="100">
        <v>12.076311</v>
      </c>
      <c r="BG121" s="100">
        <v>16.710131000000001</v>
      </c>
      <c r="BH121" s="100">
        <v>29.604692</v>
      </c>
      <c r="BI121" s="100">
        <v>57.773885</v>
      </c>
      <c r="BJ121" s="100">
        <v>141.68935999999999</v>
      </c>
      <c r="BK121" s="100">
        <v>321.923</v>
      </c>
      <c r="BL121" s="100">
        <v>987.79894000000002</v>
      </c>
      <c r="BM121" s="100">
        <v>35.318648000000003</v>
      </c>
      <c r="BN121" s="100">
        <v>28.366589000000001</v>
      </c>
      <c r="BP121" s="124">
        <v>2014</v>
      </c>
    </row>
    <row r="122" spans="2:68">
      <c r="B122" s="124">
        <v>2015</v>
      </c>
      <c r="C122" s="100" t="s">
        <v>24</v>
      </c>
      <c r="D122" s="100" t="s">
        <v>24</v>
      </c>
      <c r="E122" s="100" t="s">
        <v>24</v>
      </c>
      <c r="F122" s="100" t="s">
        <v>24</v>
      </c>
      <c r="G122" s="100" t="s">
        <v>24</v>
      </c>
      <c r="H122" s="100" t="s">
        <v>24</v>
      </c>
      <c r="I122" s="100" t="s">
        <v>24</v>
      </c>
      <c r="J122" s="100" t="s">
        <v>24</v>
      </c>
      <c r="K122" s="100" t="s">
        <v>24</v>
      </c>
      <c r="L122" s="100" t="s">
        <v>24</v>
      </c>
      <c r="M122" s="100" t="s">
        <v>24</v>
      </c>
      <c r="N122" s="100" t="s">
        <v>24</v>
      </c>
      <c r="O122" s="100" t="s">
        <v>24</v>
      </c>
      <c r="P122" s="100" t="s">
        <v>24</v>
      </c>
      <c r="Q122" s="100" t="s">
        <v>24</v>
      </c>
      <c r="R122" s="100" t="s">
        <v>24</v>
      </c>
      <c r="S122" s="100" t="s">
        <v>24</v>
      </c>
      <c r="T122" s="100" t="s">
        <v>24</v>
      </c>
      <c r="U122" s="100" t="s">
        <v>24</v>
      </c>
      <c r="V122" s="100" t="s">
        <v>24</v>
      </c>
      <c r="X122" s="124">
        <v>2015</v>
      </c>
      <c r="Y122" s="100" t="s">
        <v>24</v>
      </c>
      <c r="Z122" s="100" t="s">
        <v>24</v>
      </c>
      <c r="AA122" s="100" t="s">
        <v>24</v>
      </c>
      <c r="AB122" s="100" t="s">
        <v>24</v>
      </c>
      <c r="AC122" s="100" t="s">
        <v>24</v>
      </c>
      <c r="AD122" s="100" t="s">
        <v>24</v>
      </c>
      <c r="AE122" s="100" t="s">
        <v>24</v>
      </c>
      <c r="AF122" s="100" t="s">
        <v>24</v>
      </c>
      <c r="AG122" s="100" t="s">
        <v>24</v>
      </c>
      <c r="AH122" s="100" t="s">
        <v>24</v>
      </c>
      <c r="AI122" s="100" t="s">
        <v>24</v>
      </c>
      <c r="AJ122" s="100" t="s">
        <v>24</v>
      </c>
      <c r="AK122" s="100" t="s">
        <v>24</v>
      </c>
      <c r="AL122" s="100" t="s">
        <v>24</v>
      </c>
      <c r="AM122" s="100" t="s">
        <v>24</v>
      </c>
      <c r="AN122" s="100" t="s">
        <v>24</v>
      </c>
      <c r="AO122" s="100" t="s">
        <v>24</v>
      </c>
      <c r="AP122" s="100" t="s">
        <v>24</v>
      </c>
      <c r="AQ122" s="100" t="s">
        <v>24</v>
      </c>
      <c r="AR122" s="100" t="s">
        <v>24</v>
      </c>
      <c r="AT122" s="124">
        <v>2015</v>
      </c>
      <c r="AU122" s="100" t="s">
        <v>24</v>
      </c>
      <c r="AV122" s="100" t="s">
        <v>24</v>
      </c>
      <c r="AW122" s="100" t="s">
        <v>24</v>
      </c>
      <c r="AX122" s="100" t="s">
        <v>24</v>
      </c>
      <c r="AY122" s="100" t="s">
        <v>24</v>
      </c>
      <c r="AZ122" s="100" t="s">
        <v>24</v>
      </c>
      <c r="BA122" s="100" t="s">
        <v>24</v>
      </c>
      <c r="BB122" s="100" t="s">
        <v>24</v>
      </c>
      <c r="BC122" s="100" t="s">
        <v>24</v>
      </c>
      <c r="BD122" s="100" t="s">
        <v>24</v>
      </c>
      <c r="BE122" s="100" t="s">
        <v>24</v>
      </c>
      <c r="BF122" s="100" t="s">
        <v>24</v>
      </c>
      <c r="BG122" s="100" t="s">
        <v>24</v>
      </c>
      <c r="BH122" s="100" t="s">
        <v>24</v>
      </c>
      <c r="BI122" s="100" t="s">
        <v>24</v>
      </c>
      <c r="BJ122" s="100" t="s">
        <v>24</v>
      </c>
      <c r="BK122" s="100" t="s">
        <v>24</v>
      </c>
      <c r="BL122" s="100" t="s">
        <v>24</v>
      </c>
      <c r="BM122" s="100" t="s">
        <v>24</v>
      </c>
      <c r="BN122" s="100" t="s">
        <v>24</v>
      </c>
      <c r="BP122" s="124">
        <v>2015</v>
      </c>
    </row>
    <row r="123" spans="2:68">
      <c r="B123" s="124">
        <v>2016</v>
      </c>
      <c r="C123" s="100" t="s">
        <v>24</v>
      </c>
      <c r="D123" s="100" t="s">
        <v>24</v>
      </c>
      <c r="E123" s="100" t="s">
        <v>24</v>
      </c>
      <c r="F123" s="100" t="s">
        <v>24</v>
      </c>
      <c r="G123" s="100" t="s">
        <v>24</v>
      </c>
      <c r="H123" s="100" t="s">
        <v>24</v>
      </c>
      <c r="I123" s="100" t="s">
        <v>24</v>
      </c>
      <c r="J123" s="100" t="s">
        <v>24</v>
      </c>
      <c r="K123" s="100" t="s">
        <v>24</v>
      </c>
      <c r="L123" s="100" t="s">
        <v>24</v>
      </c>
      <c r="M123" s="100" t="s">
        <v>24</v>
      </c>
      <c r="N123" s="100" t="s">
        <v>24</v>
      </c>
      <c r="O123" s="100" t="s">
        <v>24</v>
      </c>
      <c r="P123" s="100" t="s">
        <v>24</v>
      </c>
      <c r="Q123" s="100" t="s">
        <v>24</v>
      </c>
      <c r="R123" s="100" t="s">
        <v>24</v>
      </c>
      <c r="S123" s="100" t="s">
        <v>24</v>
      </c>
      <c r="T123" s="100" t="s">
        <v>24</v>
      </c>
      <c r="U123" s="100" t="s">
        <v>24</v>
      </c>
      <c r="V123" s="100" t="s">
        <v>24</v>
      </c>
      <c r="X123" s="124">
        <v>2016</v>
      </c>
      <c r="Y123" s="100" t="s">
        <v>24</v>
      </c>
      <c r="Z123" s="100" t="s">
        <v>24</v>
      </c>
      <c r="AA123" s="100" t="s">
        <v>24</v>
      </c>
      <c r="AB123" s="100" t="s">
        <v>24</v>
      </c>
      <c r="AC123" s="100" t="s">
        <v>24</v>
      </c>
      <c r="AD123" s="100" t="s">
        <v>24</v>
      </c>
      <c r="AE123" s="100" t="s">
        <v>24</v>
      </c>
      <c r="AF123" s="100" t="s">
        <v>24</v>
      </c>
      <c r="AG123" s="100" t="s">
        <v>24</v>
      </c>
      <c r="AH123" s="100" t="s">
        <v>24</v>
      </c>
      <c r="AI123" s="100" t="s">
        <v>24</v>
      </c>
      <c r="AJ123" s="100" t="s">
        <v>24</v>
      </c>
      <c r="AK123" s="100" t="s">
        <v>24</v>
      </c>
      <c r="AL123" s="100" t="s">
        <v>24</v>
      </c>
      <c r="AM123" s="100" t="s">
        <v>24</v>
      </c>
      <c r="AN123" s="100" t="s">
        <v>24</v>
      </c>
      <c r="AO123" s="100" t="s">
        <v>24</v>
      </c>
      <c r="AP123" s="100" t="s">
        <v>24</v>
      </c>
      <c r="AQ123" s="100" t="s">
        <v>24</v>
      </c>
      <c r="AR123" s="100" t="s">
        <v>24</v>
      </c>
      <c r="AT123" s="124">
        <v>2016</v>
      </c>
      <c r="AU123" s="100" t="s">
        <v>24</v>
      </c>
      <c r="AV123" s="100" t="s">
        <v>24</v>
      </c>
      <c r="AW123" s="100" t="s">
        <v>24</v>
      </c>
      <c r="AX123" s="100" t="s">
        <v>24</v>
      </c>
      <c r="AY123" s="100" t="s">
        <v>24</v>
      </c>
      <c r="AZ123" s="100" t="s">
        <v>24</v>
      </c>
      <c r="BA123" s="100" t="s">
        <v>24</v>
      </c>
      <c r="BB123" s="100" t="s">
        <v>24</v>
      </c>
      <c r="BC123" s="100" t="s">
        <v>24</v>
      </c>
      <c r="BD123" s="100" t="s">
        <v>24</v>
      </c>
      <c r="BE123" s="100" t="s">
        <v>24</v>
      </c>
      <c r="BF123" s="100" t="s">
        <v>24</v>
      </c>
      <c r="BG123" s="100" t="s">
        <v>24</v>
      </c>
      <c r="BH123" s="100" t="s">
        <v>24</v>
      </c>
      <c r="BI123" s="100" t="s">
        <v>24</v>
      </c>
      <c r="BJ123" s="100" t="s">
        <v>24</v>
      </c>
      <c r="BK123" s="100" t="s">
        <v>24</v>
      </c>
      <c r="BL123" s="100" t="s">
        <v>24</v>
      </c>
      <c r="BM123" s="100" t="s">
        <v>24</v>
      </c>
      <c r="BN123" s="100" t="s">
        <v>24</v>
      </c>
      <c r="BP123" s="124">
        <v>2016</v>
      </c>
    </row>
    <row r="124" spans="2:68">
      <c r="B124" s="124">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4">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4">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4">
        <v>2017</v>
      </c>
    </row>
    <row r="125" spans="2:68">
      <c r="B125" s="124">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4">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4">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4">
        <v>2018</v>
      </c>
    </row>
    <row r="126" spans="2:68">
      <c r="B126" s="124">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4">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4">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4">
        <v>2019</v>
      </c>
    </row>
    <row r="127" spans="2:68">
      <c r="B127" s="124">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4">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4">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4">
        <v>2020</v>
      </c>
    </row>
    <row r="128" spans="2:68">
      <c r="B128" s="124">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4">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4">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4">
        <v>2021</v>
      </c>
    </row>
    <row r="129" spans="2:68">
      <c r="B129" s="124">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4">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4">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4">
        <v>2022</v>
      </c>
    </row>
    <row r="130" spans="2:68">
      <c r="B130" s="124">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4">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4">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4">
        <v>2023</v>
      </c>
    </row>
    <row r="131" spans="2:68">
      <c r="B131" s="124">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4">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4">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4">
        <v>2024</v>
      </c>
    </row>
    <row r="132" spans="2:68">
      <c r="B132" s="124">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4">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4">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4">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sheetView>
  </sheetViews>
  <sheetFormatPr defaultColWidth="8.85546875" defaultRowHeight="15"/>
  <cols>
    <col min="1" max="1" width="3.7109375" style="1" customWidth="1"/>
    <col min="2" max="2" width="15.7109375" style="232"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7"/>
      <c r="B1" s="261" t="s">
        <v>203</v>
      </c>
    </row>
    <row r="2" spans="1:66" s="6" customFormat="1" ht="23.25">
      <c r="A2" s="219"/>
      <c r="B2" s="262" t="s">
        <v>191</v>
      </c>
      <c r="M2" s="29"/>
    </row>
    <row r="3" spans="1:66" s="6" customFormat="1">
      <c r="B3" s="263"/>
      <c r="D3" s="31"/>
      <c r="E3" s="31"/>
      <c r="F3" s="31"/>
      <c r="G3" s="31"/>
      <c r="H3" s="31"/>
      <c r="I3" s="31"/>
      <c r="J3" s="31"/>
      <c r="K3" s="31"/>
      <c r="L3" s="31"/>
      <c r="M3" s="31"/>
      <c r="N3" s="31"/>
      <c r="O3" s="31"/>
      <c r="P3" s="31"/>
      <c r="Q3" s="31"/>
      <c r="R3" s="31"/>
      <c r="S3" s="31"/>
      <c r="T3" s="31"/>
      <c r="U3" s="31"/>
    </row>
    <row r="4" spans="1:66" s="6" customFormat="1" ht="21">
      <c r="A4" s="218"/>
      <c r="B4" s="264" t="s">
        <v>67</v>
      </c>
    </row>
    <row r="5" spans="1:66" s="6" customFormat="1">
      <c r="B5" s="265"/>
      <c r="D5" s="326" t="s">
        <v>124</v>
      </c>
      <c r="E5" s="326"/>
      <c r="F5" s="326"/>
      <c r="G5" s="326"/>
      <c r="H5" s="326"/>
      <c r="I5" s="326"/>
      <c r="J5" s="326"/>
      <c r="K5" s="326"/>
      <c r="L5" s="326"/>
      <c r="M5" s="326"/>
      <c r="N5" s="326"/>
      <c r="O5" s="326"/>
      <c r="P5" s="326"/>
      <c r="Q5" s="326"/>
      <c r="R5" s="326"/>
      <c r="S5" s="326"/>
      <c r="T5" s="326"/>
      <c r="U5" s="326"/>
      <c r="V5" s="326"/>
    </row>
    <row r="6" spans="1:66" s="6" customFormat="1">
      <c r="B6" s="260" t="s">
        <v>66</v>
      </c>
      <c r="C6" s="260"/>
      <c r="D6" s="250" t="s">
        <v>6</v>
      </c>
      <c r="E6" s="250" t="s">
        <v>7</v>
      </c>
      <c r="F6" s="250" t="s">
        <v>8</v>
      </c>
      <c r="G6" s="250" t="s">
        <v>9</v>
      </c>
      <c r="H6" s="250" t="s">
        <v>10</v>
      </c>
      <c r="I6" s="250" t="s">
        <v>11</v>
      </c>
      <c r="J6" s="250" t="s">
        <v>12</v>
      </c>
      <c r="K6" s="250" t="s">
        <v>13</v>
      </c>
      <c r="L6" s="250" t="s">
        <v>14</v>
      </c>
      <c r="M6" s="250" t="s">
        <v>15</v>
      </c>
      <c r="N6" s="250" t="s">
        <v>16</v>
      </c>
      <c r="O6" s="250" t="s">
        <v>17</v>
      </c>
      <c r="P6" s="250" t="s">
        <v>18</v>
      </c>
      <c r="Q6" s="250" t="s">
        <v>19</v>
      </c>
      <c r="R6" s="250" t="s">
        <v>20</v>
      </c>
      <c r="S6" s="250" t="s">
        <v>21</v>
      </c>
      <c r="T6" s="250" t="s">
        <v>22</v>
      </c>
      <c r="U6" s="250" t="s">
        <v>23</v>
      </c>
      <c r="V6" s="251" t="s">
        <v>28</v>
      </c>
    </row>
    <row r="7" spans="1:66" s="6" customFormat="1">
      <c r="B7" s="269" t="s">
        <v>125</v>
      </c>
      <c r="C7" s="269"/>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4" t="s">
        <v>133</v>
      </c>
      <c r="C8" s="234"/>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4" t="s">
        <v>131</v>
      </c>
      <c r="C9" s="234"/>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70" t="s">
        <v>132</v>
      </c>
      <c r="C10" s="270"/>
      <c r="D10" s="276">
        <v>12000</v>
      </c>
      <c r="E10" s="276">
        <v>10000</v>
      </c>
      <c r="F10" s="276">
        <v>9000</v>
      </c>
      <c r="G10" s="276">
        <v>9000</v>
      </c>
      <c r="H10" s="276">
        <v>8000</v>
      </c>
      <c r="I10" s="276">
        <v>8000</v>
      </c>
      <c r="J10" s="276">
        <v>6000</v>
      </c>
      <c r="K10" s="276">
        <v>6000</v>
      </c>
      <c r="L10" s="276">
        <v>6000</v>
      </c>
      <c r="M10" s="276">
        <v>6000</v>
      </c>
      <c r="N10" s="276">
        <v>5000</v>
      </c>
      <c r="O10" s="276">
        <v>4000</v>
      </c>
      <c r="P10" s="276">
        <v>4000</v>
      </c>
      <c r="Q10" s="276">
        <v>3000</v>
      </c>
      <c r="R10" s="276">
        <v>2000</v>
      </c>
      <c r="S10" s="276">
        <v>1000</v>
      </c>
      <c r="T10" s="276">
        <v>500</v>
      </c>
      <c r="U10" s="276">
        <v>500</v>
      </c>
      <c r="V10" s="276">
        <v>100000</v>
      </c>
    </row>
    <row r="11" spans="1:66" s="6" customFormat="1">
      <c r="B11" s="266"/>
      <c r="D11" s="24"/>
      <c r="E11" s="24"/>
      <c r="F11" s="24"/>
      <c r="G11" s="24"/>
      <c r="H11" s="24"/>
      <c r="I11" s="24"/>
      <c r="J11" s="24"/>
      <c r="K11" s="24"/>
      <c r="L11" s="24"/>
      <c r="M11" s="24"/>
      <c r="N11" s="24"/>
      <c r="O11" s="24"/>
      <c r="P11" s="24"/>
      <c r="Q11" s="24"/>
      <c r="R11" s="24"/>
      <c r="S11" s="24"/>
      <c r="T11" s="24"/>
      <c r="U11" s="24"/>
      <c r="V11" s="24"/>
    </row>
    <row r="12" spans="1:66" s="6" customFormat="1" ht="21">
      <c r="A12" s="218"/>
      <c r="B12" s="264" t="s">
        <v>186</v>
      </c>
      <c r="D12" s="24"/>
      <c r="E12" s="24"/>
      <c r="F12" s="24"/>
      <c r="G12" s="24"/>
      <c r="H12" s="24"/>
      <c r="I12" s="24"/>
      <c r="J12" s="24"/>
      <c r="K12" s="24"/>
      <c r="L12" s="24"/>
      <c r="M12" s="24"/>
      <c r="N12" s="24"/>
      <c r="O12" s="24"/>
      <c r="P12" s="24"/>
      <c r="Q12" s="24"/>
      <c r="R12" s="24"/>
      <c r="S12" s="24"/>
      <c r="T12" s="24"/>
      <c r="U12" s="24"/>
      <c r="V12" s="24"/>
    </row>
    <row r="13" spans="1:66" s="6" customFormat="1" ht="21">
      <c r="A13" s="218"/>
      <c r="B13" s="263"/>
      <c r="C13" s="259" t="s">
        <v>1</v>
      </c>
      <c r="D13" s="259"/>
      <c r="X13" s="259" t="s">
        <v>3</v>
      </c>
      <c r="AS13" s="259" t="s">
        <v>4</v>
      </c>
    </row>
    <row r="14" spans="1:66" s="4" customFormat="1">
      <c r="B14" s="9"/>
      <c r="D14" s="326" t="s">
        <v>124</v>
      </c>
      <c r="E14" s="326"/>
      <c r="F14" s="326"/>
      <c r="G14" s="326"/>
      <c r="H14" s="326"/>
      <c r="I14" s="326"/>
      <c r="J14" s="326"/>
      <c r="K14" s="326"/>
      <c r="L14" s="326"/>
      <c r="M14" s="326"/>
      <c r="N14" s="326"/>
      <c r="O14" s="326"/>
      <c r="P14" s="326"/>
      <c r="Q14" s="326"/>
      <c r="R14" s="326"/>
      <c r="S14" s="326"/>
      <c r="T14" s="326"/>
      <c r="U14" s="326"/>
      <c r="V14" s="5"/>
      <c r="Y14" s="326" t="s">
        <v>124</v>
      </c>
      <c r="Z14" s="326"/>
      <c r="AA14" s="326"/>
      <c r="AB14" s="326"/>
      <c r="AC14" s="326"/>
      <c r="AD14" s="326"/>
      <c r="AE14" s="326"/>
      <c r="AF14" s="326"/>
      <c r="AG14" s="326"/>
      <c r="AH14" s="326"/>
      <c r="AI14" s="326"/>
      <c r="AJ14" s="326"/>
      <c r="AK14" s="326"/>
      <c r="AL14" s="326"/>
      <c r="AM14" s="326"/>
      <c r="AN14" s="326"/>
      <c r="AO14" s="326"/>
      <c r="AP14" s="326"/>
      <c r="AQ14" s="9"/>
      <c r="AT14" s="326" t="s">
        <v>124</v>
      </c>
      <c r="AU14" s="326"/>
      <c r="AV14" s="326"/>
      <c r="AW14" s="326"/>
      <c r="AX14" s="326"/>
      <c r="AY14" s="326"/>
      <c r="AZ14" s="326"/>
      <c r="BA14" s="326"/>
      <c r="BB14" s="326"/>
      <c r="BC14" s="326"/>
      <c r="BD14" s="326"/>
      <c r="BE14" s="326"/>
      <c r="BF14" s="326"/>
      <c r="BG14" s="326"/>
      <c r="BH14" s="326"/>
      <c r="BI14" s="326"/>
      <c r="BJ14" s="326"/>
      <c r="BK14" s="326"/>
      <c r="BL14" s="9"/>
    </row>
    <row r="15" spans="1:66" s="258" customFormat="1">
      <c r="A15" s="4"/>
      <c r="B15" s="267" t="s">
        <v>187</v>
      </c>
      <c r="C15" s="249" t="s">
        <v>5</v>
      </c>
      <c r="D15" s="250" t="s">
        <v>6</v>
      </c>
      <c r="E15" s="250" t="s">
        <v>7</v>
      </c>
      <c r="F15" s="250" t="s">
        <v>8</v>
      </c>
      <c r="G15" s="250" t="s">
        <v>9</v>
      </c>
      <c r="H15" s="250" t="s">
        <v>10</v>
      </c>
      <c r="I15" s="250" t="s">
        <v>11</v>
      </c>
      <c r="J15" s="250" t="s">
        <v>12</v>
      </c>
      <c r="K15" s="250" t="s">
        <v>13</v>
      </c>
      <c r="L15" s="250" t="s">
        <v>14</v>
      </c>
      <c r="M15" s="250" t="s">
        <v>15</v>
      </c>
      <c r="N15" s="250" t="s">
        <v>16</v>
      </c>
      <c r="O15" s="250" t="s">
        <v>17</v>
      </c>
      <c r="P15" s="250" t="s">
        <v>18</v>
      </c>
      <c r="Q15" s="250" t="s">
        <v>19</v>
      </c>
      <c r="R15" s="250" t="s">
        <v>20</v>
      </c>
      <c r="S15" s="250" t="s">
        <v>21</v>
      </c>
      <c r="T15" s="250" t="s">
        <v>22</v>
      </c>
      <c r="U15" s="250" t="s">
        <v>23</v>
      </c>
      <c r="V15" s="251" t="s">
        <v>28</v>
      </c>
      <c r="X15" s="249" t="s">
        <v>5</v>
      </c>
      <c r="Y15" s="250" t="s">
        <v>6</v>
      </c>
      <c r="Z15" s="250" t="s">
        <v>7</v>
      </c>
      <c r="AA15" s="250" t="s">
        <v>8</v>
      </c>
      <c r="AB15" s="250" t="s">
        <v>9</v>
      </c>
      <c r="AC15" s="250" t="s">
        <v>10</v>
      </c>
      <c r="AD15" s="250" t="s">
        <v>11</v>
      </c>
      <c r="AE15" s="250" t="s">
        <v>12</v>
      </c>
      <c r="AF15" s="250" t="s">
        <v>13</v>
      </c>
      <c r="AG15" s="250" t="s">
        <v>14</v>
      </c>
      <c r="AH15" s="250" t="s">
        <v>15</v>
      </c>
      <c r="AI15" s="250" t="s">
        <v>16</v>
      </c>
      <c r="AJ15" s="250" t="s">
        <v>17</v>
      </c>
      <c r="AK15" s="250" t="s">
        <v>18</v>
      </c>
      <c r="AL15" s="250" t="s">
        <v>19</v>
      </c>
      <c r="AM15" s="250" t="s">
        <v>20</v>
      </c>
      <c r="AN15" s="250" t="s">
        <v>21</v>
      </c>
      <c r="AO15" s="250" t="s">
        <v>22</v>
      </c>
      <c r="AP15" s="250" t="s">
        <v>23</v>
      </c>
      <c r="AQ15" s="251" t="s">
        <v>28</v>
      </c>
      <c r="AS15" s="249"/>
      <c r="AT15" s="250" t="s">
        <v>6</v>
      </c>
      <c r="AU15" s="250" t="s">
        <v>7</v>
      </c>
      <c r="AV15" s="250" t="s">
        <v>8</v>
      </c>
      <c r="AW15" s="250" t="s">
        <v>9</v>
      </c>
      <c r="AX15" s="250" t="s">
        <v>10</v>
      </c>
      <c r="AY15" s="250" t="s">
        <v>11</v>
      </c>
      <c r="AZ15" s="250" t="s">
        <v>12</v>
      </c>
      <c r="BA15" s="250" t="s">
        <v>13</v>
      </c>
      <c r="BB15" s="250" t="s">
        <v>14</v>
      </c>
      <c r="BC15" s="250" t="s">
        <v>15</v>
      </c>
      <c r="BD15" s="250" t="s">
        <v>16</v>
      </c>
      <c r="BE15" s="250" t="s">
        <v>17</v>
      </c>
      <c r="BF15" s="250" t="s">
        <v>18</v>
      </c>
      <c r="BG15" s="250" t="s">
        <v>19</v>
      </c>
      <c r="BH15" s="250" t="s">
        <v>20</v>
      </c>
      <c r="BI15" s="250" t="s">
        <v>21</v>
      </c>
      <c r="BJ15" s="250" t="s">
        <v>22</v>
      </c>
      <c r="BK15" s="250" t="s">
        <v>23</v>
      </c>
      <c r="BL15" s="251" t="s">
        <v>28</v>
      </c>
      <c r="BN15" s="249" t="s">
        <v>5</v>
      </c>
    </row>
    <row r="16" spans="1:66" s="25" customFormat="1">
      <c r="A16" s="24"/>
      <c r="B16" s="268" t="s">
        <v>24</v>
      </c>
      <c r="C16" s="10">
        <v>1900</v>
      </c>
      <c r="D16" s="277">
        <v>215852.3</v>
      </c>
      <c r="E16" s="277">
        <v>231477.9</v>
      </c>
      <c r="F16" s="277">
        <v>218913.1</v>
      </c>
      <c r="G16" s="277">
        <v>187231.2</v>
      </c>
      <c r="H16" s="277">
        <v>170561.6</v>
      </c>
      <c r="I16" s="277">
        <v>159877.20000000001</v>
      </c>
      <c r="J16" s="277">
        <v>155752</v>
      </c>
      <c r="K16" s="277">
        <v>152874.6</v>
      </c>
      <c r="L16" s="277">
        <v>124938.5</v>
      </c>
      <c r="M16" s="277">
        <v>85032.4</v>
      </c>
      <c r="N16" s="277">
        <v>63808.800000000003</v>
      </c>
      <c r="O16" s="277">
        <v>51128.6</v>
      </c>
      <c r="P16" s="277">
        <v>45756.800000000003</v>
      </c>
      <c r="Q16" s="277">
        <v>38538.300000000003</v>
      </c>
      <c r="R16" s="277">
        <v>25720.5</v>
      </c>
      <c r="S16" s="277">
        <v>12096.8</v>
      </c>
      <c r="T16" s="277">
        <v>5808.5</v>
      </c>
      <c r="U16" s="277">
        <v>2094.6</v>
      </c>
      <c r="V16" s="277">
        <v>1947463.7</v>
      </c>
      <c r="X16" s="10">
        <v>1900</v>
      </c>
      <c r="Y16" s="277">
        <v>210918.7</v>
      </c>
      <c r="Z16" s="277">
        <v>226184.9</v>
      </c>
      <c r="AA16" s="277">
        <v>215175.1</v>
      </c>
      <c r="AB16" s="277">
        <v>185646.7</v>
      </c>
      <c r="AC16" s="277">
        <v>173159.7</v>
      </c>
      <c r="AD16" s="277">
        <v>154062.79999999999</v>
      </c>
      <c r="AE16" s="277">
        <v>134168.20000000001</v>
      </c>
      <c r="AF16" s="277">
        <v>118951</v>
      </c>
      <c r="AG16" s="277">
        <v>92657.3</v>
      </c>
      <c r="AH16" s="277">
        <v>61946.7</v>
      </c>
      <c r="AI16" s="277">
        <v>49717.8</v>
      </c>
      <c r="AJ16" s="277">
        <v>41849.300000000003</v>
      </c>
      <c r="AK16" s="277">
        <v>36520.9</v>
      </c>
      <c r="AL16" s="277">
        <v>29920</v>
      </c>
      <c r="AM16" s="277">
        <v>17747.599999999999</v>
      </c>
      <c r="AN16" s="277">
        <v>9082.7999999999993</v>
      </c>
      <c r="AO16" s="277">
        <v>4802.2</v>
      </c>
      <c r="AP16" s="277">
        <v>1897.8</v>
      </c>
      <c r="AQ16" s="277">
        <v>1764409.5</v>
      </c>
      <c r="AS16" s="10">
        <v>1900</v>
      </c>
      <c r="AT16" s="277">
        <v>426771</v>
      </c>
      <c r="AU16" s="277">
        <v>457662.8</v>
      </c>
      <c r="AV16" s="277">
        <v>434088.2</v>
      </c>
      <c r="AW16" s="277">
        <v>372877.9</v>
      </c>
      <c r="AX16" s="277">
        <v>343721.3</v>
      </c>
      <c r="AY16" s="277">
        <v>313940</v>
      </c>
      <c r="AZ16" s="277">
        <v>289920.2</v>
      </c>
      <c r="BA16" s="277">
        <v>271825.59999999998</v>
      </c>
      <c r="BB16" s="277">
        <v>217595.8</v>
      </c>
      <c r="BC16" s="277">
        <v>146979.1</v>
      </c>
      <c r="BD16" s="277">
        <v>113526.6</v>
      </c>
      <c r="BE16" s="277">
        <v>92977.9</v>
      </c>
      <c r="BF16" s="277">
        <v>82277.7</v>
      </c>
      <c r="BG16" s="277">
        <v>68458.3</v>
      </c>
      <c r="BH16" s="277">
        <v>43468.1</v>
      </c>
      <c r="BI16" s="277">
        <v>21179.599999999999</v>
      </c>
      <c r="BJ16" s="277">
        <v>10610.7</v>
      </c>
      <c r="BK16" s="277">
        <v>3992.4</v>
      </c>
      <c r="BL16" s="277">
        <v>3711873.2</v>
      </c>
      <c r="BN16" s="10">
        <v>1900</v>
      </c>
    </row>
    <row r="17" spans="1:66" s="25" customFormat="1">
      <c r="A17" s="24"/>
      <c r="B17" s="268" t="s">
        <v>24</v>
      </c>
      <c r="C17" s="11">
        <v>1901</v>
      </c>
      <c r="D17" s="277">
        <v>220204</v>
      </c>
      <c r="E17" s="277">
        <v>231368</v>
      </c>
      <c r="F17" s="277">
        <v>218699</v>
      </c>
      <c r="G17" s="277">
        <v>190656</v>
      </c>
      <c r="H17" s="277">
        <v>175490</v>
      </c>
      <c r="I17" s="277">
        <v>163326</v>
      </c>
      <c r="J17" s="277">
        <v>157129</v>
      </c>
      <c r="K17" s="277">
        <v>152877</v>
      </c>
      <c r="L17" s="277">
        <v>126681</v>
      </c>
      <c r="M17" s="277">
        <v>89111</v>
      </c>
      <c r="N17" s="277">
        <v>67563</v>
      </c>
      <c r="O17" s="277">
        <v>52913</v>
      </c>
      <c r="P17" s="277">
        <v>46257</v>
      </c>
      <c r="Q17" s="277">
        <v>38701</v>
      </c>
      <c r="R17" s="277">
        <v>26015</v>
      </c>
      <c r="S17" s="277">
        <v>12668</v>
      </c>
      <c r="T17" s="277">
        <v>6063</v>
      </c>
      <c r="U17" s="277">
        <v>2207</v>
      </c>
      <c r="V17" s="277">
        <v>1977928</v>
      </c>
      <c r="X17" s="11">
        <v>1901</v>
      </c>
      <c r="Y17" s="277">
        <v>214913</v>
      </c>
      <c r="Z17" s="277">
        <v>226020</v>
      </c>
      <c r="AA17" s="277">
        <v>214983</v>
      </c>
      <c r="AB17" s="277">
        <v>188771</v>
      </c>
      <c r="AC17" s="277">
        <v>177021</v>
      </c>
      <c r="AD17" s="277">
        <v>157030</v>
      </c>
      <c r="AE17" s="277">
        <v>136394</v>
      </c>
      <c r="AF17" s="277">
        <v>120744</v>
      </c>
      <c r="AG17" s="277">
        <v>95391</v>
      </c>
      <c r="AH17" s="277">
        <v>65888</v>
      </c>
      <c r="AI17" s="277">
        <v>52686</v>
      </c>
      <c r="AJ17" s="277">
        <v>43136</v>
      </c>
      <c r="AK17" s="277">
        <v>37166</v>
      </c>
      <c r="AL17" s="277">
        <v>30485</v>
      </c>
      <c r="AM17" s="277">
        <v>18450</v>
      </c>
      <c r="AN17" s="277">
        <v>9710</v>
      </c>
      <c r="AO17" s="277">
        <v>5047</v>
      </c>
      <c r="AP17" s="277">
        <v>2038</v>
      </c>
      <c r="AQ17" s="277">
        <v>1795873</v>
      </c>
      <c r="AS17" s="11">
        <v>1901</v>
      </c>
      <c r="AT17" s="277">
        <v>435117</v>
      </c>
      <c r="AU17" s="277">
        <v>457388</v>
      </c>
      <c r="AV17" s="277">
        <v>433682</v>
      </c>
      <c r="AW17" s="277">
        <v>379427</v>
      </c>
      <c r="AX17" s="277">
        <v>352511</v>
      </c>
      <c r="AY17" s="277">
        <v>320356</v>
      </c>
      <c r="AZ17" s="277">
        <v>293523</v>
      </c>
      <c r="BA17" s="277">
        <v>273621</v>
      </c>
      <c r="BB17" s="277">
        <v>222072</v>
      </c>
      <c r="BC17" s="277">
        <v>154999</v>
      </c>
      <c r="BD17" s="277">
        <v>120249</v>
      </c>
      <c r="BE17" s="277">
        <v>96049</v>
      </c>
      <c r="BF17" s="277">
        <v>83423</v>
      </c>
      <c r="BG17" s="277">
        <v>69186</v>
      </c>
      <c r="BH17" s="277">
        <v>44465</v>
      </c>
      <c r="BI17" s="277">
        <v>22378</v>
      </c>
      <c r="BJ17" s="277">
        <v>11110</v>
      </c>
      <c r="BK17" s="277">
        <v>4245</v>
      </c>
      <c r="BL17" s="277">
        <v>3773801</v>
      </c>
      <c r="BN17" s="11">
        <v>1901</v>
      </c>
    </row>
    <row r="18" spans="1:66" s="25" customFormat="1">
      <c r="A18" s="24"/>
      <c r="B18" s="268" t="s">
        <v>24</v>
      </c>
      <c r="C18" s="11">
        <v>1902</v>
      </c>
      <c r="D18" s="277">
        <v>224990.9</v>
      </c>
      <c r="E18" s="277">
        <v>231247.1</v>
      </c>
      <c r="F18" s="277">
        <v>218463.5</v>
      </c>
      <c r="G18" s="277">
        <v>194423.3</v>
      </c>
      <c r="H18" s="277">
        <v>180911.2</v>
      </c>
      <c r="I18" s="277">
        <v>167119.70000000001</v>
      </c>
      <c r="J18" s="277">
        <v>158643.70000000001</v>
      </c>
      <c r="K18" s="277">
        <v>152879.6</v>
      </c>
      <c r="L18" s="277">
        <v>128597.7</v>
      </c>
      <c r="M18" s="277">
        <v>93597.5</v>
      </c>
      <c r="N18" s="277">
        <v>71692.600000000006</v>
      </c>
      <c r="O18" s="277">
        <v>54875.8</v>
      </c>
      <c r="P18" s="277">
        <v>46807.199999999997</v>
      </c>
      <c r="Q18" s="277">
        <v>38880</v>
      </c>
      <c r="R18" s="277">
        <v>26339</v>
      </c>
      <c r="S18" s="277">
        <v>13296.3</v>
      </c>
      <c r="T18" s="277">
        <v>6343</v>
      </c>
      <c r="U18" s="277">
        <v>2330.6</v>
      </c>
      <c r="V18" s="277">
        <v>2011438.7</v>
      </c>
      <c r="X18" s="11">
        <v>1902</v>
      </c>
      <c r="Y18" s="277">
        <v>219306.7</v>
      </c>
      <c r="Z18" s="277">
        <v>225838.6</v>
      </c>
      <c r="AA18" s="277">
        <v>214771.7</v>
      </c>
      <c r="AB18" s="277">
        <v>192207.7</v>
      </c>
      <c r="AC18" s="277">
        <v>181268.4</v>
      </c>
      <c r="AD18" s="277">
        <v>160293.9</v>
      </c>
      <c r="AE18" s="277">
        <v>138842.4</v>
      </c>
      <c r="AF18" s="277">
        <v>122716.3</v>
      </c>
      <c r="AG18" s="277">
        <v>98398.1</v>
      </c>
      <c r="AH18" s="277">
        <v>70223.399999999994</v>
      </c>
      <c r="AI18" s="277">
        <v>55951</v>
      </c>
      <c r="AJ18" s="277">
        <v>44551.4</v>
      </c>
      <c r="AK18" s="277">
        <v>37875.599999999999</v>
      </c>
      <c r="AL18" s="277">
        <v>31106.5</v>
      </c>
      <c r="AM18" s="277">
        <v>19222.599999999999</v>
      </c>
      <c r="AN18" s="277">
        <v>10399.9</v>
      </c>
      <c r="AO18" s="277">
        <v>5316.3</v>
      </c>
      <c r="AP18" s="277">
        <v>2192.1999999999998</v>
      </c>
      <c r="AQ18" s="277">
        <v>1830482.7</v>
      </c>
      <c r="AS18" s="11">
        <v>1902</v>
      </c>
      <c r="AT18" s="277">
        <v>444297.6</v>
      </c>
      <c r="AU18" s="277">
        <v>457085.7</v>
      </c>
      <c r="AV18" s="277">
        <v>433235.20000000001</v>
      </c>
      <c r="AW18" s="277">
        <v>386631</v>
      </c>
      <c r="AX18" s="277">
        <v>362179.6</v>
      </c>
      <c r="AY18" s="277">
        <v>327413.59999999998</v>
      </c>
      <c r="AZ18" s="277">
        <v>297486.09999999998</v>
      </c>
      <c r="BA18" s="277">
        <v>275595.90000000002</v>
      </c>
      <c r="BB18" s="277">
        <v>226995.8</v>
      </c>
      <c r="BC18" s="277">
        <v>163820.9</v>
      </c>
      <c r="BD18" s="277">
        <v>127643.6</v>
      </c>
      <c r="BE18" s="277">
        <v>99427.199999999997</v>
      </c>
      <c r="BF18" s="277">
        <v>84682.8</v>
      </c>
      <c r="BG18" s="277">
        <v>69986.5</v>
      </c>
      <c r="BH18" s="277">
        <v>45561.599999999999</v>
      </c>
      <c r="BI18" s="277">
        <v>23696.2</v>
      </c>
      <c r="BJ18" s="277">
        <v>11659.3</v>
      </c>
      <c r="BK18" s="277">
        <v>4522.8</v>
      </c>
      <c r="BL18" s="277">
        <v>3841921.4</v>
      </c>
      <c r="BN18" s="11">
        <v>1902</v>
      </c>
    </row>
    <row r="19" spans="1:66" s="25" customFormat="1">
      <c r="A19" s="24"/>
      <c r="B19" s="268" t="s">
        <v>24</v>
      </c>
      <c r="C19" s="11">
        <v>1903</v>
      </c>
      <c r="D19" s="277">
        <v>229777.8</v>
      </c>
      <c r="E19" s="277">
        <v>231126.2</v>
      </c>
      <c r="F19" s="277">
        <v>218228</v>
      </c>
      <c r="G19" s="277">
        <v>198190.6</v>
      </c>
      <c r="H19" s="277">
        <v>186332.4</v>
      </c>
      <c r="I19" s="277">
        <v>170913.4</v>
      </c>
      <c r="J19" s="277">
        <v>160158.39999999999</v>
      </c>
      <c r="K19" s="277">
        <v>152882.20000000001</v>
      </c>
      <c r="L19" s="277">
        <v>130514.4</v>
      </c>
      <c r="M19" s="277">
        <v>98084</v>
      </c>
      <c r="N19" s="277">
        <v>75822.2</v>
      </c>
      <c r="O19" s="277">
        <v>56838.6</v>
      </c>
      <c r="P19" s="277">
        <v>47357.4</v>
      </c>
      <c r="Q19" s="277">
        <v>39059</v>
      </c>
      <c r="R19" s="277">
        <v>26663</v>
      </c>
      <c r="S19" s="277">
        <v>13924.6</v>
      </c>
      <c r="T19" s="277">
        <v>6623</v>
      </c>
      <c r="U19" s="277">
        <v>2454.1999999999998</v>
      </c>
      <c r="V19" s="277">
        <v>2044949.4</v>
      </c>
      <c r="X19" s="11">
        <v>1903</v>
      </c>
      <c r="Y19" s="277">
        <v>223700.4</v>
      </c>
      <c r="Z19" s="277">
        <v>225657.2</v>
      </c>
      <c r="AA19" s="277">
        <v>214560.4</v>
      </c>
      <c r="AB19" s="277">
        <v>195644.4</v>
      </c>
      <c r="AC19" s="277">
        <v>185515.8</v>
      </c>
      <c r="AD19" s="277">
        <v>163557.79999999999</v>
      </c>
      <c r="AE19" s="277">
        <v>141290.79999999999</v>
      </c>
      <c r="AF19" s="277">
        <v>124688.6</v>
      </c>
      <c r="AG19" s="277">
        <v>101405.2</v>
      </c>
      <c r="AH19" s="277">
        <v>74558.8</v>
      </c>
      <c r="AI19" s="277">
        <v>59216</v>
      </c>
      <c r="AJ19" s="277">
        <v>45966.8</v>
      </c>
      <c r="AK19" s="277">
        <v>38585.199999999997</v>
      </c>
      <c r="AL19" s="277">
        <v>31728</v>
      </c>
      <c r="AM19" s="277">
        <v>19995.2</v>
      </c>
      <c r="AN19" s="277">
        <v>11089.8</v>
      </c>
      <c r="AO19" s="277">
        <v>5585.6</v>
      </c>
      <c r="AP19" s="277">
        <v>2346.4</v>
      </c>
      <c r="AQ19" s="277">
        <v>1865092.4</v>
      </c>
      <c r="AS19" s="11">
        <v>1903</v>
      </c>
      <c r="AT19" s="277">
        <v>453478.2</v>
      </c>
      <c r="AU19" s="277">
        <v>456783.4</v>
      </c>
      <c r="AV19" s="277">
        <v>432788.4</v>
      </c>
      <c r="AW19" s="277">
        <v>393835</v>
      </c>
      <c r="AX19" s="277">
        <v>371848.2</v>
      </c>
      <c r="AY19" s="277">
        <v>334471.2</v>
      </c>
      <c r="AZ19" s="277">
        <v>301449.2</v>
      </c>
      <c r="BA19" s="277">
        <v>277570.8</v>
      </c>
      <c r="BB19" s="277">
        <v>231919.6</v>
      </c>
      <c r="BC19" s="277">
        <v>172642.8</v>
      </c>
      <c r="BD19" s="277">
        <v>135038.20000000001</v>
      </c>
      <c r="BE19" s="277">
        <v>102805.4</v>
      </c>
      <c r="BF19" s="277">
        <v>85942.6</v>
      </c>
      <c r="BG19" s="277">
        <v>70787</v>
      </c>
      <c r="BH19" s="277">
        <v>46658.2</v>
      </c>
      <c r="BI19" s="277">
        <v>25014.400000000001</v>
      </c>
      <c r="BJ19" s="277">
        <v>12208.6</v>
      </c>
      <c r="BK19" s="277">
        <v>4800.6000000000004</v>
      </c>
      <c r="BL19" s="277">
        <v>3910041.8</v>
      </c>
      <c r="BN19" s="11">
        <v>1903</v>
      </c>
    </row>
    <row r="20" spans="1:66" s="25" customFormat="1">
      <c r="A20" s="24"/>
      <c r="B20" s="268" t="s">
        <v>24</v>
      </c>
      <c r="C20" s="11">
        <v>1904</v>
      </c>
      <c r="D20" s="277">
        <v>234564.7</v>
      </c>
      <c r="E20" s="277">
        <v>231005.3</v>
      </c>
      <c r="F20" s="277">
        <v>217992.5</v>
      </c>
      <c r="G20" s="277">
        <v>201957.9</v>
      </c>
      <c r="H20" s="277">
        <v>191753.60000000001</v>
      </c>
      <c r="I20" s="277">
        <v>174707.1</v>
      </c>
      <c r="J20" s="277">
        <v>161673.1</v>
      </c>
      <c r="K20" s="277">
        <v>152884.79999999999</v>
      </c>
      <c r="L20" s="277">
        <v>132431.1</v>
      </c>
      <c r="M20" s="277">
        <v>102570.5</v>
      </c>
      <c r="N20" s="277">
        <v>79951.8</v>
      </c>
      <c r="O20" s="277">
        <v>58801.4</v>
      </c>
      <c r="P20" s="277">
        <v>47907.6</v>
      </c>
      <c r="Q20" s="277">
        <v>39238</v>
      </c>
      <c r="R20" s="277">
        <v>26987</v>
      </c>
      <c r="S20" s="277">
        <v>14552.9</v>
      </c>
      <c r="T20" s="277">
        <v>6903</v>
      </c>
      <c r="U20" s="277">
        <v>2577.8000000000002</v>
      </c>
      <c r="V20" s="277">
        <v>2078460.1</v>
      </c>
      <c r="X20" s="11">
        <v>1904</v>
      </c>
      <c r="Y20" s="277">
        <v>228094.1</v>
      </c>
      <c r="Z20" s="277">
        <v>225475.8</v>
      </c>
      <c r="AA20" s="277">
        <v>214349.1</v>
      </c>
      <c r="AB20" s="277">
        <v>199081.1</v>
      </c>
      <c r="AC20" s="277">
        <v>189763.20000000001</v>
      </c>
      <c r="AD20" s="277">
        <v>166821.70000000001</v>
      </c>
      <c r="AE20" s="277">
        <v>143739.20000000001</v>
      </c>
      <c r="AF20" s="277">
        <v>126660.9</v>
      </c>
      <c r="AG20" s="277">
        <v>104412.3</v>
      </c>
      <c r="AH20" s="277">
        <v>78894.2</v>
      </c>
      <c r="AI20" s="277">
        <v>62481</v>
      </c>
      <c r="AJ20" s="277">
        <v>47382.2</v>
      </c>
      <c r="AK20" s="277">
        <v>39294.800000000003</v>
      </c>
      <c r="AL20" s="277">
        <v>32349.5</v>
      </c>
      <c r="AM20" s="277">
        <v>20767.8</v>
      </c>
      <c r="AN20" s="277">
        <v>11779.7</v>
      </c>
      <c r="AO20" s="277">
        <v>5854.9</v>
      </c>
      <c r="AP20" s="277">
        <v>2500.6</v>
      </c>
      <c r="AQ20" s="277">
        <v>1899702.1</v>
      </c>
      <c r="AS20" s="11">
        <v>1904</v>
      </c>
      <c r="AT20" s="277">
        <v>462658.8</v>
      </c>
      <c r="AU20" s="277">
        <v>456481.1</v>
      </c>
      <c r="AV20" s="277">
        <v>432341.6</v>
      </c>
      <c r="AW20" s="277">
        <v>401039</v>
      </c>
      <c r="AX20" s="277">
        <v>381516.79999999999</v>
      </c>
      <c r="AY20" s="277">
        <v>341528.8</v>
      </c>
      <c r="AZ20" s="277">
        <v>305412.3</v>
      </c>
      <c r="BA20" s="277">
        <v>279545.7</v>
      </c>
      <c r="BB20" s="277">
        <v>236843.4</v>
      </c>
      <c r="BC20" s="277">
        <v>181464.7</v>
      </c>
      <c r="BD20" s="277">
        <v>142432.79999999999</v>
      </c>
      <c r="BE20" s="277">
        <v>106183.6</v>
      </c>
      <c r="BF20" s="277">
        <v>87202.4</v>
      </c>
      <c r="BG20" s="277">
        <v>71587.5</v>
      </c>
      <c r="BH20" s="277">
        <v>47754.8</v>
      </c>
      <c r="BI20" s="277">
        <v>26332.6</v>
      </c>
      <c r="BJ20" s="277">
        <v>12757.9</v>
      </c>
      <c r="BK20" s="277">
        <v>5078.3999999999996</v>
      </c>
      <c r="BL20" s="277">
        <v>3978162.2</v>
      </c>
      <c r="BN20" s="11">
        <v>1904</v>
      </c>
    </row>
    <row r="21" spans="1:66" s="25" customFormat="1">
      <c r="A21" s="24"/>
      <c r="B21" s="268" t="s">
        <v>24</v>
      </c>
      <c r="C21" s="11">
        <v>1905</v>
      </c>
      <c r="D21" s="277">
        <v>239351.6</v>
      </c>
      <c r="E21" s="277">
        <v>230884.4</v>
      </c>
      <c r="F21" s="277">
        <v>217757</v>
      </c>
      <c r="G21" s="277">
        <v>205725.2</v>
      </c>
      <c r="H21" s="277">
        <v>197174.8</v>
      </c>
      <c r="I21" s="277">
        <v>178500.8</v>
      </c>
      <c r="J21" s="277">
        <v>163187.79999999999</v>
      </c>
      <c r="K21" s="277">
        <v>152887.4</v>
      </c>
      <c r="L21" s="277">
        <v>134347.79999999999</v>
      </c>
      <c r="M21" s="277">
        <v>107057</v>
      </c>
      <c r="N21" s="277">
        <v>84081.4</v>
      </c>
      <c r="O21" s="277">
        <v>60764.2</v>
      </c>
      <c r="P21" s="277">
        <v>48457.8</v>
      </c>
      <c r="Q21" s="277">
        <v>39417</v>
      </c>
      <c r="R21" s="277">
        <v>27311</v>
      </c>
      <c r="S21" s="277">
        <v>15181.2</v>
      </c>
      <c r="T21" s="277">
        <v>7183</v>
      </c>
      <c r="U21" s="277">
        <v>2701.4</v>
      </c>
      <c r="V21" s="277">
        <v>2111970.7999999998</v>
      </c>
      <c r="X21" s="11">
        <v>1905</v>
      </c>
      <c r="Y21" s="277">
        <v>232487.8</v>
      </c>
      <c r="Z21" s="277">
        <v>225294.4</v>
      </c>
      <c r="AA21" s="277">
        <v>214137.8</v>
      </c>
      <c r="AB21" s="277">
        <v>202517.8</v>
      </c>
      <c r="AC21" s="277">
        <v>194010.6</v>
      </c>
      <c r="AD21" s="277">
        <v>170085.6</v>
      </c>
      <c r="AE21" s="277">
        <v>146187.6</v>
      </c>
      <c r="AF21" s="277">
        <v>128633.2</v>
      </c>
      <c r="AG21" s="277">
        <v>107419.4</v>
      </c>
      <c r="AH21" s="277">
        <v>83229.600000000006</v>
      </c>
      <c r="AI21" s="277">
        <v>65746</v>
      </c>
      <c r="AJ21" s="277">
        <v>48797.599999999999</v>
      </c>
      <c r="AK21" s="277">
        <v>40004.400000000001</v>
      </c>
      <c r="AL21" s="277">
        <v>32971</v>
      </c>
      <c r="AM21" s="277">
        <v>21540.400000000001</v>
      </c>
      <c r="AN21" s="277">
        <v>12469.6</v>
      </c>
      <c r="AO21" s="277">
        <v>6124.2</v>
      </c>
      <c r="AP21" s="277">
        <v>2654.8</v>
      </c>
      <c r="AQ21" s="277">
        <v>1934311.8</v>
      </c>
      <c r="AS21" s="11">
        <v>1905</v>
      </c>
      <c r="AT21" s="277">
        <v>471839.4</v>
      </c>
      <c r="AU21" s="277">
        <v>456178.8</v>
      </c>
      <c r="AV21" s="277">
        <v>431894.8</v>
      </c>
      <c r="AW21" s="277">
        <v>408243</v>
      </c>
      <c r="AX21" s="277">
        <v>391185.4</v>
      </c>
      <c r="AY21" s="277">
        <v>348586.4</v>
      </c>
      <c r="AZ21" s="277">
        <v>309375.40000000002</v>
      </c>
      <c r="BA21" s="277">
        <v>281520.59999999998</v>
      </c>
      <c r="BB21" s="277">
        <v>241767.2</v>
      </c>
      <c r="BC21" s="277">
        <v>190286.6</v>
      </c>
      <c r="BD21" s="277">
        <v>149827.4</v>
      </c>
      <c r="BE21" s="277">
        <v>109561.8</v>
      </c>
      <c r="BF21" s="277">
        <v>88462.2</v>
      </c>
      <c r="BG21" s="277">
        <v>72388</v>
      </c>
      <c r="BH21" s="277">
        <v>48851.4</v>
      </c>
      <c r="BI21" s="277">
        <v>27650.799999999999</v>
      </c>
      <c r="BJ21" s="277">
        <v>13307.2</v>
      </c>
      <c r="BK21" s="277">
        <v>5356.2</v>
      </c>
      <c r="BL21" s="277">
        <v>4046282.6</v>
      </c>
      <c r="BN21" s="11">
        <v>1905</v>
      </c>
    </row>
    <row r="22" spans="1:66" s="25" customFormat="1">
      <c r="A22" s="24"/>
      <c r="B22" s="268" t="s">
        <v>24</v>
      </c>
      <c r="C22" s="11">
        <v>1906</v>
      </c>
      <c r="D22" s="277">
        <v>244138.5</v>
      </c>
      <c r="E22" s="277">
        <v>230763.5</v>
      </c>
      <c r="F22" s="277">
        <v>217521.5</v>
      </c>
      <c r="G22" s="277">
        <v>209492.5</v>
      </c>
      <c r="H22" s="277">
        <v>202596</v>
      </c>
      <c r="I22" s="277">
        <v>182294.5</v>
      </c>
      <c r="J22" s="277">
        <v>164702.5</v>
      </c>
      <c r="K22" s="277">
        <v>152890</v>
      </c>
      <c r="L22" s="277">
        <v>136264.5</v>
      </c>
      <c r="M22" s="277">
        <v>111543.5</v>
      </c>
      <c r="N22" s="277">
        <v>88211</v>
      </c>
      <c r="O22" s="277">
        <v>62727</v>
      </c>
      <c r="P22" s="277">
        <v>49008</v>
      </c>
      <c r="Q22" s="277">
        <v>39596</v>
      </c>
      <c r="R22" s="277">
        <v>27635</v>
      </c>
      <c r="S22" s="277">
        <v>15809.5</v>
      </c>
      <c r="T22" s="277">
        <v>7463</v>
      </c>
      <c r="U22" s="277">
        <v>2825</v>
      </c>
      <c r="V22" s="277">
        <v>2145481.5</v>
      </c>
      <c r="X22" s="11">
        <v>1906</v>
      </c>
      <c r="Y22" s="277">
        <v>236881.5</v>
      </c>
      <c r="Z22" s="277">
        <v>225113</v>
      </c>
      <c r="AA22" s="277">
        <v>213926.5</v>
      </c>
      <c r="AB22" s="277">
        <v>205954.5</v>
      </c>
      <c r="AC22" s="277">
        <v>198258</v>
      </c>
      <c r="AD22" s="277">
        <v>173349.5</v>
      </c>
      <c r="AE22" s="277">
        <v>148636</v>
      </c>
      <c r="AF22" s="277">
        <v>130605.5</v>
      </c>
      <c r="AG22" s="277">
        <v>110426.5</v>
      </c>
      <c r="AH22" s="277">
        <v>87565</v>
      </c>
      <c r="AI22" s="277">
        <v>69011</v>
      </c>
      <c r="AJ22" s="277">
        <v>50213</v>
      </c>
      <c r="AK22" s="277">
        <v>40714</v>
      </c>
      <c r="AL22" s="277">
        <v>33592.5</v>
      </c>
      <c r="AM22" s="277">
        <v>22313</v>
      </c>
      <c r="AN22" s="277">
        <v>13159.5</v>
      </c>
      <c r="AO22" s="277">
        <v>6393.5</v>
      </c>
      <c r="AP22" s="277">
        <v>2809</v>
      </c>
      <c r="AQ22" s="277">
        <v>1968921.5</v>
      </c>
      <c r="AS22" s="11">
        <v>1906</v>
      </c>
      <c r="AT22" s="277">
        <v>481020</v>
      </c>
      <c r="AU22" s="277">
        <v>455876.5</v>
      </c>
      <c r="AV22" s="277">
        <v>431448</v>
      </c>
      <c r="AW22" s="277">
        <v>415447</v>
      </c>
      <c r="AX22" s="277">
        <v>400854</v>
      </c>
      <c r="AY22" s="277">
        <v>355644</v>
      </c>
      <c r="AZ22" s="277">
        <v>313338.5</v>
      </c>
      <c r="BA22" s="277">
        <v>283495.5</v>
      </c>
      <c r="BB22" s="277">
        <v>246691</v>
      </c>
      <c r="BC22" s="277">
        <v>199108.5</v>
      </c>
      <c r="BD22" s="277">
        <v>157222</v>
      </c>
      <c r="BE22" s="277">
        <v>112940</v>
      </c>
      <c r="BF22" s="277">
        <v>89722</v>
      </c>
      <c r="BG22" s="277">
        <v>73188.5</v>
      </c>
      <c r="BH22" s="277">
        <v>49948</v>
      </c>
      <c r="BI22" s="277">
        <v>28969</v>
      </c>
      <c r="BJ22" s="277">
        <v>13856.5</v>
      </c>
      <c r="BK22" s="277">
        <v>5634</v>
      </c>
      <c r="BL22" s="277">
        <v>4114403</v>
      </c>
      <c r="BN22" s="11">
        <v>1906</v>
      </c>
    </row>
    <row r="23" spans="1:66" s="25" customFormat="1">
      <c r="A23" s="24"/>
      <c r="B23" s="268" t="s">
        <v>24</v>
      </c>
      <c r="C23" s="114">
        <v>1907</v>
      </c>
      <c r="D23" s="277">
        <v>248925.4</v>
      </c>
      <c r="E23" s="277">
        <v>230642.6</v>
      </c>
      <c r="F23" s="277">
        <v>217286</v>
      </c>
      <c r="G23" s="277">
        <v>213259.8</v>
      </c>
      <c r="H23" s="277">
        <v>208017.2</v>
      </c>
      <c r="I23" s="277">
        <v>186088.2</v>
      </c>
      <c r="J23" s="277">
        <v>166217.20000000001</v>
      </c>
      <c r="K23" s="277">
        <v>152892.6</v>
      </c>
      <c r="L23" s="277">
        <v>138181.20000000001</v>
      </c>
      <c r="M23" s="277">
        <v>116030</v>
      </c>
      <c r="N23" s="277">
        <v>92340.6</v>
      </c>
      <c r="O23" s="277">
        <v>64689.8</v>
      </c>
      <c r="P23" s="277">
        <v>49558.2</v>
      </c>
      <c r="Q23" s="277">
        <v>39775</v>
      </c>
      <c r="R23" s="277">
        <v>27959</v>
      </c>
      <c r="S23" s="277">
        <v>16437.8</v>
      </c>
      <c r="T23" s="277">
        <v>7743</v>
      </c>
      <c r="U23" s="277">
        <v>2948.6</v>
      </c>
      <c r="V23" s="277">
        <v>2178992.2000000002</v>
      </c>
      <c r="X23" s="114">
        <v>1907</v>
      </c>
      <c r="Y23" s="277">
        <v>241275.2</v>
      </c>
      <c r="Z23" s="277">
        <v>224931.6</v>
      </c>
      <c r="AA23" s="277">
        <v>213715.20000000001</v>
      </c>
      <c r="AB23" s="277">
        <v>209391.2</v>
      </c>
      <c r="AC23" s="277">
        <v>202505.4</v>
      </c>
      <c r="AD23" s="277">
        <v>176613.4</v>
      </c>
      <c r="AE23" s="277">
        <v>151084.4</v>
      </c>
      <c r="AF23" s="277">
        <v>132577.79999999999</v>
      </c>
      <c r="AG23" s="277">
        <v>113433.60000000001</v>
      </c>
      <c r="AH23" s="277">
        <v>91900.4</v>
      </c>
      <c r="AI23" s="277">
        <v>72276</v>
      </c>
      <c r="AJ23" s="277">
        <v>51628.4</v>
      </c>
      <c r="AK23" s="277">
        <v>41423.599999999999</v>
      </c>
      <c r="AL23" s="277">
        <v>34214</v>
      </c>
      <c r="AM23" s="277">
        <v>23085.599999999999</v>
      </c>
      <c r="AN23" s="277">
        <v>13849.4</v>
      </c>
      <c r="AO23" s="277">
        <v>6662.8</v>
      </c>
      <c r="AP23" s="277">
        <v>2963.2</v>
      </c>
      <c r="AQ23" s="277">
        <v>2003531.2</v>
      </c>
      <c r="AS23" s="114">
        <v>1907</v>
      </c>
      <c r="AT23" s="277">
        <v>490200.6</v>
      </c>
      <c r="AU23" s="277">
        <v>455574.2</v>
      </c>
      <c r="AV23" s="277">
        <v>431001.2</v>
      </c>
      <c r="AW23" s="277">
        <v>422651</v>
      </c>
      <c r="AX23" s="277">
        <v>410522.6</v>
      </c>
      <c r="AY23" s="277">
        <v>362701.6</v>
      </c>
      <c r="AZ23" s="277">
        <v>317301.59999999998</v>
      </c>
      <c r="BA23" s="277">
        <v>285470.40000000002</v>
      </c>
      <c r="BB23" s="277">
        <v>251614.8</v>
      </c>
      <c r="BC23" s="277">
        <v>207930.4</v>
      </c>
      <c r="BD23" s="277">
        <v>164616.6</v>
      </c>
      <c r="BE23" s="277">
        <v>116318.2</v>
      </c>
      <c r="BF23" s="277">
        <v>90981.8</v>
      </c>
      <c r="BG23" s="277">
        <v>73989</v>
      </c>
      <c r="BH23" s="277">
        <v>51044.6</v>
      </c>
      <c r="BI23" s="277">
        <v>30287.200000000001</v>
      </c>
      <c r="BJ23" s="277">
        <v>14405.8</v>
      </c>
      <c r="BK23" s="277">
        <v>5911.8</v>
      </c>
      <c r="BL23" s="277">
        <v>4182523.4</v>
      </c>
      <c r="BN23" s="11">
        <v>1907</v>
      </c>
    </row>
    <row r="24" spans="1:66" s="25" customFormat="1">
      <c r="A24" s="24"/>
      <c r="B24" s="268" t="s">
        <v>24</v>
      </c>
      <c r="C24" s="114">
        <v>1908</v>
      </c>
      <c r="D24" s="277">
        <v>253712.3</v>
      </c>
      <c r="E24" s="277">
        <v>230521.7</v>
      </c>
      <c r="F24" s="277">
        <v>217050.5</v>
      </c>
      <c r="G24" s="277">
        <v>217027.1</v>
      </c>
      <c r="H24" s="277">
        <v>213438.4</v>
      </c>
      <c r="I24" s="277">
        <v>189881.9</v>
      </c>
      <c r="J24" s="277">
        <v>167731.9</v>
      </c>
      <c r="K24" s="277">
        <v>152895.20000000001</v>
      </c>
      <c r="L24" s="277">
        <v>140097.9</v>
      </c>
      <c r="M24" s="277">
        <v>120516.5</v>
      </c>
      <c r="N24" s="277">
        <v>96470.2</v>
      </c>
      <c r="O24" s="277">
        <v>66652.600000000006</v>
      </c>
      <c r="P24" s="277">
        <v>50108.4</v>
      </c>
      <c r="Q24" s="277">
        <v>39954</v>
      </c>
      <c r="R24" s="277">
        <v>28283</v>
      </c>
      <c r="S24" s="277">
        <v>17066.099999999999</v>
      </c>
      <c r="T24" s="277">
        <v>8023</v>
      </c>
      <c r="U24" s="277">
        <v>3072.2</v>
      </c>
      <c r="V24" s="277">
        <v>2212502.9</v>
      </c>
      <c r="X24" s="114">
        <v>1908</v>
      </c>
      <c r="Y24" s="277">
        <v>245668.9</v>
      </c>
      <c r="Z24" s="277">
        <v>224750.2</v>
      </c>
      <c r="AA24" s="277">
        <v>213503.9</v>
      </c>
      <c r="AB24" s="277">
        <v>212827.9</v>
      </c>
      <c r="AC24" s="277">
        <v>206752.8</v>
      </c>
      <c r="AD24" s="277">
        <v>179877.3</v>
      </c>
      <c r="AE24" s="277">
        <v>153532.79999999999</v>
      </c>
      <c r="AF24" s="277">
        <v>134550.1</v>
      </c>
      <c r="AG24" s="277">
        <v>116440.7</v>
      </c>
      <c r="AH24" s="277">
        <v>96235.8</v>
      </c>
      <c r="AI24" s="277">
        <v>75541</v>
      </c>
      <c r="AJ24" s="277">
        <v>53043.8</v>
      </c>
      <c r="AK24" s="277">
        <v>42133.2</v>
      </c>
      <c r="AL24" s="277">
        <v>34835.5</v>
      </c>
      <c r="AM24" s="277">
        <v>23858.2</v>
      </c>
      <c r="AN24" s="277">
        <v>14539.3</v>
      </c>
      <c r="AO24" s="277">
        <v>6932.1</v>
      </c>
      <c r="AP24" s="277">
        <v>3117.4</v>
      </c>
      <c r="AQ24" s="277">
        <v>2038140.9</v>
      </c>
      <c r="AS24" s="114">
        <v>1908</v>
      </c>
      <c r="AT24" s="277">
        <v>499381.2</v>
      </c>
      <c r="AU24" s="277">
        <v>455271.9</v>
      </c>
      <c r="AV24" s="277">
        <v>430554.4</v>
      </c>
      <c r="AW24" s="277">
        <v>429855</v>
      </c>
      <c r="AX24" s="277">
        <v>420191.2</v>
      </c>
      <c r="AY24" s="277">
        <v>369759.2</v>
      </c>
      <c r="AZ24" s="277">
        <v>321264.7</v>
      </c>
      <c r="BA24" s="277">
        <v>287445.3</v>
      </c>
      <c r="BB24" s="277">
        <v>256538.6</v>
      </c>
      <c r="BC24" s="277">
        <v>216752.3</v>
      </c>
      <c r="BD24" s="277">
        <v>172011.2</v>
      </c>
      <c r="BE24" s="277">
        <v>119696.4</v>
      </c>
      <c r="BF24" s="277">
        <v>92241.600000000006</v>
      </c>
      <c r="BG24" s="277">
        <v>74789.5</v>
      </c>
      <c r="BH24" s="277">
        <v>52141.2</v>
      </c>
      <c r="BI24" s="277">
        <v>31605.4</v>
      </c>
      <c r="BJ24" s="277">
        <v>14955.1</v>
      </c>
      <c r="BK24" s="277">
        <v>6189.6</v>
      </c>
      <c r="BL24" s="277">
        <v>4250643.8</v>
      </c>
      <c r="BN24" s="11">
        <v>1908</v>
      </c>
    </row>
    <row r="25" spans="1:66" s="25" customFormat="1">
      <c r="A25" s="24"/>
      <c r="B25" s="268" t="s">
        <v>24</v>
      </c>
      <c r="C25" s="114">
        <v>1909</v>
      </c>
      <c r="D25" s="277">
        <v>258499.20000000001</v>
      </c>
      <c r="E25" s="277">
        <v>230400.8</v>
      </c>
      <c r="F25" s="277">
        <v>216815</v>
      </c>
      <c r="G25" s="277">
        <v>220794.4</v>
      </c>
      <c r="H25" s="277">
        <v>218859.6</v>
      </c>
      <c r="I25" s="277">
        <v>193675.6</v>
      </c>
      <c r="J25" s="277">
        <v>169246.6</v>
      </c>
      <c r="K25" s="277">
        <v>152897.79999999999</v>
      </c>
      <c r="L25" s="277">
        <v>142014.6</v>
      </c>
      <c r="M25" s="277">
        <v>125003</v>
      </c>
      <c r="N25" s="277">
        <v>100599.8</v>
      </c>
      <c r="O25" s="277">
        <v>68615.399999999994</v>
      </c>
      <c r="P25" s="277">
        <v>50658.6</v>
      </c>
      <c r="Q25" s="277">
        <v>40133</v>
      </c>
      <c r="R25" s="277">
        <v>28607</v>
      </c>
      <c r="S25" s="277">
        <v>17694.400000000001</v>
      </c>
      <c r="T25" s="277">
        <v>8303</v>
      </c>
      <c r="U25" s="277">
        <v>3195.8</v>
      </c>
      <c r="V25" s="277">
        <v>2246013.6</v>
      </c>
      <c r="X25" s="114">
        <v>1909</v>
      </c>
      <c r="Y25" s="277">
        <v>250062.6</v>
      </c>
      <c r="Z25" s="277">
        <v>224568.8</v>
      </c>
      <c r="AA25" s="277">
        <v>213292.6</v>
      </c>
      <c r="AB25" s="277">
        <v>216264.6</v>
      </c>
      <c r="AC25" s="277">
        <v>211000.2</v>
      </c>
      <c r="AD25" s="277">
        <v>183141.2</v>
      </c>
      <c r="AE25" s="277">
        <v>155981.20000000001</v>
      </c>
      <c r="AF25" s="277">
        <v>136522.4</v>
      </c>
      <c r="AG25" s="277">
        <v>119447.8</v>
      </c>
      <c r="AH25" s="277">
        <v>100571.2</v>
      </c>
      <c r="AI25" s="277">
        <v>78806</v>
      </c>
      <c r="AJ25" s="277">
        <v>54459.199999999997</v>
      </c>
      <c r="AK25" s="277">
        <v>42842.8</v>
      </c>
      <c r="AL25" s="277">
        <v>35457</v>
      </c>
      <c r="AM25" s="277">
        <v>24630.799999999999</v>
      </c>
      <c r="AN25" s="277">
        <v>15229.2</v>
      </c>
      <c r="AO25" s="277">
        <v>7201.4</v>
      </c>
      <c r="AP25" s="277">
        <v>3271.6</v>
      </c>
      <c r="AQ25" s="277">
        <v>2072750.6</v>
      </c>
      <c r="AS25" s="114">
        <v>1909</v>
      </c>
      <c r="AT25" s="277">
        <v>508561.8</v>
      </c>
      <c r="AU25" s="277">
        <v>454969.59999999998</v>
      </c>
      <c r="AV25" s="277">
        <v>430107.6</v>
      </c>
      <c r="AW25" s="277">
        <v>437059</v>
      </c>
      <c r="AX25" s="277">
        <v>429859.8</v>
      </c>
      <c r="AY25" s="277">
        <v>376816.8</v>
      </c>
      <c r="AZ25" s="277">
        <v>325227.8</v>
      </c>
      <c r="BA25" s="277">
        <v>289420.2</v>
      </c>
      <c r="BB25" s="277">
        <v>261462.39999999999</v>
      </c>
      <c r="BC25" s="277">
        <v>225574.2</v>
      </c>
      <c r="BD25" s="277">
        <v>179405.8</v>
      </c>
      <c r="BE25" s="277">
        <v>123074.6</v>
      </c>
      <c r="BF25" s="277">
        <v>93501.4</v>
      </c>
      <c r="BG25" s="277">
        <v>75590</v>
      </c>
      <c r="BH25" s="277">
        <v>53237.8</v>
      </c>
      <c r="BI25" s="277">
        <v>32923.599999999999</v>
      </c>
      <c r="BJ25" s="277">
        <v>15504.4</v>
      </c>
      <c r="BK25" s="277">
        <v>6467.4</v>
      </c>
      <c r="BL25" s="277">
        <v>4318764.2</v>
      </c>
      <c r="BN25" s="11">
        <v>1909</v>
      </c>
    </row>
    <row r="26" spans="1:66" s="25" customFormat="1">
      <c r="A26" s="24"/>
      <c r="B26" s="268" t="s">
        <v>24</v>
      </c>
      <c r="C26" s="114">
        <v>1910</v>
      </c>
      <c r="D26" s="277">
        <v>263286.09999999998</v>
      </c>
      <c r="E26" s="277">
        <v>230279.9</v>
      </c>
      <c r="F26" s="277">
        <v>216579.5</v>
      </c>
      <c r="G26" s="277">
        <v>224561.7</v>
      </c>
      <c r="H26" s="277">
        <v>224280.8</v>
      </c>
      <c r="I26" s="277">
        <v>197469.3</v>
      </c>
      <c r="J26" s="277">
        <v>170761.3</v>
      </c>
      <c r="K26" s="277">
        <v>152900.4</v>
      </c>
      <c r="L26" s="277">
        <v>143931.29999999999</v>
      </c>
      <c r="M26" s="277">
        <v>129489.5</v>
      </c>
      <c r="N26" s="277">
        <v>104729.4</v>
      </c>
      <c r="O26" s="277">
        <v>70578.2</v>
      </c>
      <c r="P26" s="277">
        <v>51208.800000000003</v>
      </c>
      <c r="Q26" s="277">
        <v>40312</v>
      </c>
      <c r="R26" s="277">
        <v>28931</v>
      </c>
      <c r="S26" s="277">
        <v>18322.7</v>
      </c>
      <c r="T26" s="277">
        <v>8583</v>
      </c>
      <c r="U26" s="277">
        <v>3319.4</v>
      </c>
      <c r="V26" s="277">
        <v>2279524.2999999998</v>
      </c>
      <c r="X26" s="114">
        <v>1910</v>
      </c>
      <c r="Y26" s="277">
        <v>254456.3</v>
      </c>
      <c r="Z26" s="277">
        <v>224387.4</v>
      </c>
      <c r="AA26" s="277">
        <v>213081.3</v>
      </c>
      <c r="AB26" s="277">
        <v>219701.3</v>
      </c>
      <c r="AC26" s="277">
        <v>215247.6</v>
      </c>
      <c r="AD26" s="277">
        <v>186405.1</v>
      </c>
      <c r="AE26" s="277">
        <v>158429.6</v>
      </c>
      <c r="AF26" s="277">
        <v>138494.70000000001</v>
      </c>
      <c r="AG26" s="277">
        <v>122454.9</v>
      </c>
      <c r="AH26" s="277">
        <v>104906.6</v>
      </c>
      <c r="AI26" s="277">
        <v>82071</v>
      </c>
      <c r="AJ26" s="277">
        <v>55874.6</v>
      </c>
      <c r="AK26" s="277">
        <v>43552.4</v>
      </c>
      <c r="AL26" s="277">
        <v>36078.5</v>
      </c>
      <c r="AM26" s="277">
        <v>25403.4</v>
      </c>
      <c r="AN26" s="277">
        <v>15919.1</v>
      </c>
      <c r="AO26" s="277">
        <v>7470.7</v>
      </c>
      <c r="AP26" s="277">
        <v>3425.8</v>
      </c>
      <c r="AQ26" s="277">
        <v>2107360.2999999998</v>
      </c>
      <c r="AS26" s="114">
        <v>1910</v>
      </c>
      <c r="AT26" s="277">
        <v>517742.4</v>
      </c>
      <c r="AU26" s="277">
        <v>454667.3</v>
      </c>
      <c r="AV26" s="277">
        <v>429660.8</v>
      </c>
      <c r="AW26" s="277">
        <v>444263</v>
      </c>
      <c r="AX26" s="277">
        <v>439528.4</v>
      </c>
      <c r="AY26" s="277">
        <v>383874.4</v>
      </c>
      <c r="AZ26" s="277">
        <v>329190.90000000002</v>
      </c>
      <c r="BA26" s="277">
        <v>291395.09999999998</v>
      </c>
      <c r="BB26" s="277">
        <v>266386.2</v>
      </c>
      <c r="BC26" s="277">
        <v>234396.1</v>
      </c>
      <c r="BD26" s="277">
        <v>186800.4</v>
      </c>
      <c r="BE26" s="277">
        <v>126452.8</v>
      </c>
      <c r="BF26" s="277">
        <v>94761.2</v>
      </c>
      <c r="BG26" s="277">
        <v>76390.5</v>
      </c>
      <c r="BH26" s="277">
        <v>54334.400000000001</v>
      </c>
      <c r="BI26" s="277">
        <v>34241.800000000003</v>
      </c>
      <c r="BJ26" s="277">
        <v>16053.7</v>
      </c>
      <c r="BK26" s="277">
        <v>6745.2</v>
      </c>
      <c r="BL26" s="277">
        <v>4386884.5999999996</v>
      </c>
      <c r="BN26" s="12">
        <v>1910</v>
      </c>
    </row>
    <row r="27" spans="1:66" s="25" customFormat="1">
      <c r="A27" s="24"/>
      <c r="B27" s="268" t="s">
        <v>24</v>
      </c>
      <c r="C27" s="114">
        <v>1911</v>
      </c>
      <c r="D27" s="277">
        <v>268073</v>
      </c>
      <c r="E27" s="277">
        <v>230159</v>
      </c>
      <c r="F27" s="277">
        <v>216344</v>
      </c>
      <c r="G27" s="277">
        <v>228329</v>
      </c>
      <c r="H27" s="277">
        <v>229702</v>
      </c>
      <c r="I27" s="277">
        <v>201263</v>
      </c>
      <c r="J27" s="277">
        <v>172276</v>
      </c>
      <c r="K27" s="277">
        <v>152903</v>
      </c>
      <c r="L27" s="277">
        <v>145848</v>
      </c>
      <c r="M27" s="277">
        <v>133976</v>
      </c>
      <c r="N27" s="277">
        <v>108859</v>
      </c>
      <c r="O27" s="277">
        <v>72541</v>
      </c>
      <c r="P27" s="277">
        <v>51759</v>
      </c>
      <c r="Q27" s="277">
        <v>40491</v>
      </c>
      <c r="R27" s="277">
        <v>29255</v>
      </c>
      <c r="S27" s="277">
        <v>18951</v>
      </c>
      <c r="T27" s="277">
        <v>8863</v>
      </c>
      <c r="U27" s="277">
        <v>3443</v>
      </c>
      <c r="V27" s="277">
        <v>2313035</v>
      </c>
      <c r="X27" s="114">
        <v>1911</v>
      </c>
      <c r="Y27" s="277">
        <v>258850</v>
      </c>
      <c r="Z27" s="277">
        <v>224206</v>
      </c>
      <c r="AA27" s="277">
        <v>212870</v>
      </c>
      <c r="AB27" s="277">
        <v>223138</v>
      </c>
      <c r="AC27" s="277">
        <v>219495</v>
      </c>
      <c r="AD27" s="277">
        <v>189669</v>
      </c>
      <c r="AE27" s="277">
        <v>160878</v>
      </c>
      <c r="AF27" s="277">
        <v>140467</v>
      </c>
      <c r="AG27" s="277">
        <v>125462</v>
      </c>
      <c r="AH27" s="277">
        <v>109242</v>
      </c>
      <c r="AI27" s="277">
        <v>85336</v>
      </c>
      <c r="AJ27" s="277">
        <v>57290</v>
      </c>
      <c r="AK27" s="277">
        <v>44262</v>
      </c>
      <c r="AL27" s="277">
        <v>36700</v>
      </c>
      <c r="AM27" s="277">
        <v>26176</v>
      </c>
      <c r="AN27" s="277">
        <v>16609</v>
      </c>
      <c r="AO27" s="277">
        <v>7740</v>
      </c>
      <c r="AP27" s="277">
        <v>3580</v>
      </c>
      <c r="AQ27" s="277">
        <v>2141970</v>
      </c>
      <c r="AS27" s="114">
        <v>1911</v>
      </c>
      <c r="AT27" s="277">
        <v>526923</v>
      </c>
      <c r="AU27" s="277">
        <v>454365</v>
      </c>
      <c r="AV27" s="277">
        <v>429214</v>
      </c>
      <c r="AW27" s="277">
        <v>451467</v>
      </c>
      <c r="AX27" s="277">
        <v>449197</v>
      </c>
      <c r="AY27" s="277">
        <v>390932</v>
      </c>
      <c r="AZ27" s="277">
        <v>333154</v>
      </c>
      <c r="BA27" s="277">
        <v>293370</v>
      </c>
      <c r="BB27" s="277">
        <v>271310</v>
      </c>
      <c r="BC27" s="277">
        <v>243218</v>
      </c>
      <c r="BD27" s="277">
        <v>194195</v>
      </c>
      <c r="BE27" s="277">
        <v>129831</v>
      </c>
      <c r="BF27" s="277">
        <v>96021</v>
      </c>
      <c r="BG27" s="277">
        <v>77191</v>
      </c>
      <c r="BH27" s="277">
        <v>55431</v>
      </c>
      <c r="BI27" s="277">
        <v>35560</v>
      </c>
      <c r="BJ27" s="277">
        <v>16603</v>
      </c>
      <c r="BK27" s="277">
        <v>7023</v>
      </c>
      <c r="BL27" s="277">
        <v>4455005</v>
      </c>
      <c r="BN27" s="12">
        <v>1911</v>
      </c>
    </row>
    <row r="28" spans="1:66" s="25" customFormat="1">
      <c r="A28" s="24"/>
      <c r="B28" s="268" t="s">
        <v>24</v>
      </c>
      <c r="C28" s="114">
        <v>1912</v>
      </c>
      <c r="D28" s="277">
        <v>271995.7</v>
      </c>
      <c r="E28" s="277">
        <v>237363.1</v>
      </c>
      <c r="F28" s="277">
        <v>221569.6</v>
      </c>
      <c r="G28" s="277">
        <v>229276.1</v>
      </c>
      <c r="H28" s="277">
        <v>228741.8</v>
      </c>
      <c r="I28" s="277">
        <v>203606.7</v>
      </c>
      <c r="J28" s="277">
        <v>177758.4</v>
      </c>
      <c r="K28" s="277">
        <v>157502.70000000001</v>
      </c>
      <c r="L28" s="277">
        <v>148323.20000000001</v>
      </c>
      <c r="M28" s="277">
        <v>135208.4</v>
      </c>
      <c r="N28" s="277">
        <v>111473.1</v>
      </c>
      <c r="O28" s="277">
        <v>77026.899999999994</v>
      </c>
      <c r="P28" s="277">
        <v>55683.1</v>
      </c>
      <c r="Q28" s="277">
        <v>42171.9</v>
      </c>
      <c r="R28" s="277">
        <v>29689.5</v>
      </c>
      <c r="S28" s="277">
        <v>19035.900000000001</v>
      </c>
      <c r="T28" s="277">
        <v>8926.7000000000007</v>
      </c>
      <c r="U28" s="277">
        <v>3568.7</v>
      </c>
      <c r="V28" s="277">
        <v>2358921.5</v>
      </c>
      <c r="X28" s="114">
        <v>1912</v>
      </c>
      <c r="Y28" s="277">
        <v>262595</v>
      </c>
      <c r="Z28" s="277">
        <v>231295.4</v>
      </c>
      <c r="AA28" s="277">
        <v>217803</v>
      </c>
      <c r="AB28" s="277">
        <v>224104.2</v>
      </c>
      <c r="AC28" s="277">
        <v>220545.5</v>
      </c>
      <c r="AD28" s="277">
        <v>194432.1</v>
      </c>
      <c r="AE28" s="277">
        <v>166900.20000000001</v>
      </c>
      <c r="AF28" s="277">
        <v>145550.29999999999</v>
      </c>
      <c r="AG28" s="277">
        <v>129105.8</v>
      </c>
      <c r="AH28" s="277">
        <v>112047.8</v>
      </c>
      <c r="AI28" s="277">
        <v>88812.4</v>
      </c>
      <c r="AJ28" s="277">
        <v>61611</v>
      </c>
      <c r="AK28" s="277">
        <v>47715.8</v>
      </c>
      <c r="AL28" s="277">
        <v>38030</v>
      </c>
      <c r="AM28" s="277">
        <v>26758.400000000001</v>
      </c>
      <c r="AN28" s="277">
        <v>17018.099999999999</v>
      </c>
      <c r="AO28" s="277">
        <v>7996</v>
      </c>
      <c r="AP28" s="277">
        <v>3772</v>
      </c>
      <c r="AQ28" s="277">
        <v>2196093</v>
      </c>
      <c r="AS28" s="114">
        <v>1912</v>
      </c>
      <c r="AT28" s="277">
        <v>534590.69999999995</v>
      </c>
      <c r="AU28" s="277">
        <v>468658.5</v>
      </c>
      <c r="AV28" s="277">
        <v>439372.6</v>
      </c>
      <c r="AW28" s="277">
        <v>453380.3</v>
      </c>
      <c r="AX28" s="277">
        <v>449287.3</v>
      </c>
      <c r="AY28" s="277">
        <v>398038.8</v>
      </c>
      <c r="AZ28" s="277">
        <v>344658.6</v>
      </c>
      <c r="BA28" s="277">
        <v>303053</v>
      </c>
      <c r="BB28" s="277">
        <v>277429</v>
      </c>
      <c r="BC28" s="277">
        <v>247256.2</v>
      </c>
      <c r="BD28" s="277">
        <v>200285.5</v>
      </c>
      <c r="BE28" s="277">
        <v>138637.9</v>
      </c>
      <c r="BF28" s="277">
        <v>103398.9</v>
      </c>
      <c r="BG28" s="277">
        <v>80201.899999999994</v>
      </c>
      <c r="BH28" s="277">
        <v>56447.9</v>
      </c>
      <c r="BI28" s="277">
        <v>36054</v>
      </c>
      <c r="BJ28" s="277">
        <v>16922.7</v>
      </c>
      <c r="BK28" s="277">
        <v>7340.7</v>
      </c>
      <c r="BL28" s="277">
        <v>4555014.5</v>
      </c>
      <c r="BN28" s="12">
        <v>1912</v>
      </c>
    </row>
    <row r="29" spans="1:66" s="25" customFormat="1">
      <c r="A29" s="24"/>
      <c r="B29" s="268" t="s">
        <v>24</v>
      </c>
      <c r="C29" s="114">
        <v>1913</v>
      </c>
      <c r="D29" s="277">
        <v>275918.40000000002</v>
      </c>
      <c r="E29" s="277">
        <v>244567.2</v>
      </c>
      <c r="F29" s="277">
        <v>226795.2</v>
      </c>
      <c r="G29" s="277">
        <v>230223.2</v>
      </c>
      <c r="H29" s="277">
        <v>227781.6</v>
      </c>
      <c r="I29" s="277">
        <v>205950.4</v>
      </c>
      <c r="J29" s="277">
        <v>183240.8</v>
      </c>
      <c r="K29" s="277">
        <v>162102.39999999999</v>
      </c>
      <c r="L29" s="277">
        <v>150798.39999999999</v>
      </c>
      <c r="M29" s="277">
        <v>136440.79999999999</v>
      </c>
      <c r="N29" s="277">
        <v>114087.2</v>
      </c>
      <c r="O29" s="277">
        <v>81512.800000000003</v>
      </c>
      <c r="P29" s="277">
        <v>59607.199999999997</v>
      </c>
      <c r="Q29" s="277">
        <v>43852.800000000003</v>
      </c>
      <c r="R29" s="277">
        <v>30124</v>
      </c>
      <c r="S29" s="277">
        <v>19120.8</v>
      </c>
      <c r="T29" s="277">
        <v>8990.4</v>
      </c>
      <c r="U29" s="277">
        <v>3694.4</v>
      </c>
      <c r="V29" s="277">
        <v>2404808</v>
      </c>
      <c r="X29" s="114">
        <v>1913</v>
      </c>
      <c r="Y29" s="277">
        <v>266340</v>
      </c>
      <c r="Z29" s="277">
        <v>238384.8</v>
      </c>
      <c r="AA29" s="277">
        <v>222736</v>
      </c>
      <c r="AB29" s="277">
        <v>225070.4</v>
      </c>
      <c r="AC29" s="277">
        <v>221596</v>
      </c>
      <c r="AD29" s="277">
        <v>199195.2</v>
      </c>
      <c r="AE29" s="277">
        <v>172922.4</v>
      </c>
      <c r="AF29" s="277">
        <v>150633.60000000001</v>
      </c>
      <c r="AG29" s="277">
        <v>132749.6</v>
      </c>
      <c r="AH29" s="277">
        <v>114853.6</v>
      </c>
      <c r="AI29" s="277">
        <v>92288.8</v>
      </c>
      <c r="AJ29" s="277">
        <v>65932</v>
      </c>
      <c r="AK29" s="277">
        <v>51169.599999999999</v>
      </c>
      <c r="AL29" s="277">
        <v>39360</v>
      </c>
      <c r="AM29" s="277">
        <v>27340.799999999999</v>
      </c>
      <c r="AN29" s="277">
        <v>17427.2</v>
      </c>
      <c r="AO29" s="277">
        <v>8252</v>
      </c>
      <c r="AP29" s="277">
        <v>3964</v>
      </c>
      <c r="AQ29" s="277">
        <v>2250216</v>
      </c>
      <c r="AS29" s="114">
        <v>1913</v>
      </c>
      <c r="AT29" s="277">
        <v>542258.4</v>
      </c>
      <c r="AU29" s="277">
        <v>482952</v>
      </c>
      <c r="AV29" s="277">
        <v>449531.2</v>
      </c>
      <c r="AW29" s="277">
        <v>455293.6</v>
      </c>
      <c r="AX29" s="277">
        <v>449377.6</v>
      </c>
      <c r="AY29" s="277">
        <v>405145.59999999998</v>
      </c>
      <c r="AZ29" s="277">
        <v>356163.2</v>
      </c>
      <c r="BA29" s="277">
        <v>312736</v>
      </c>
      <c r="BB29" s="277">
        <v>283548</v>
      </c>
      <c r="BC29" s="277">
        <v>251294.4</v>
      </c>
      <c r="BD29" s="277">
        <v>206376</v>
      </c>
      <c r="BE29" s="277">
        <v>147444.79999999999</v>
      </c>
      <c r="BF29" s="277">
        <v>110776.8</v>
      </c>
      <c r="BG29" s="277">
        <v>83212.800000000003</v>
      </c>
      <c r="BH29" s="277">
        <v>57464.800000000003</v>
      </c>
      <c r="BI29" s="277">
        <v>36548</v>
      </c>
      <c r="BJ29" s="277">
        <v>17242.400000000001</v>
      </c>
      <c r="BK29" s="277">
        <v>7658.4</v>
      </c>
      <c r="BL29" s="277">
        <v>4655024</v>
      </c>
      <c r="BN29" s="12">
        <v>1913</v>
      </c>
    </row>
    <row r="30" spans="1:66" s="25" customFormat="1">
      <c r="A30" s="24"/>
      <c r="B30" s="268" t="s">
        <v>24</v>
      </c>
      <c r="C30" s="114">
        <v>1914</v>
      </c>
      <c r="D30" s="277">
        <v>279841.09999999998</v>
      </c>
      <c r="E30" s="277">
        <v>251771.3</v>
      </c>
      <c r="F30" s="277">
        <v>232020.8</v>
      </c>
      <c r="G30" s="277">
        <v>231170.3</v>
      </c>
      <c r="H30" s="277">
        <v>226821.4</v>
      </c>
      <c r="I30" s="277">
        <v>208294.1</v>
      </c>
      <c r="J30" s="277">
        <v>188723.20000000001</v>
      </c>
      <c r="K30" s="277">
        <v>166702.1</v>
      </c>
      <c r="L30" s="277">
        <v>153273.60000000001</v>
      </c>
      <c r="M30" s="277">
        <v>137673.20000000001</v>
      </c>
      <c r="N30" s="277">
        <v>116701.3</v>
      </c>
      <c r="O30" s="277">
        <v>85998.7</v>
      </c>
      <c r="P30" s="277">
        <v>63531.3</v>
      </c>
      <c r="Q30" s="277">
        <v>45533.7</v>
      </c>
      <c r="R30" s="277">
        <v>30558.5</v>
      </c>
      <c r="S30" s="277">
        <v>19205.7</v>
      </c>
      <c r="T30" s="277">
        <v>9054.1</v>
      </c>
      <c r="U30" s="277">
        <v>3820.1</v>
      </c>
      <c r="V30" s="277">
        <v>2450694.5</v>
      </c>
      <c r="X30" s="114">
        <v>1914</v>
      </c>
      <c r="Y30" s="277">
        <v>270085</v>
      </c>
      <c r="Z30" s="277">
        <v>245474.2</v>
      </c>
      <c r="AA30" s="277">
        <v>227669</v>
      </c>
      <c r="AB30" s="277">
        <v>226036.6</v>
      </c>
      <c r="AC30" s="277">
        <v>222646.5</v>
      </c>
      <c r="AD30" s="277">
        <v>203958.3</v>
      </c>
      <c r="AE30" s="277">
        <v>178944.6</v>
      </c>
      <c r="AF30" s="277">
        <v>155716.9</v>
      </c>
      <c r="AG30" s="277">
        <v>136393.4</v>
      </c>
      <c r="AH30" s="277">
        <v>117659.4</v>
      </c>
      <c r="AI30" s="277">
        <v>95765.2</v>
      </c>
      <c r="AJ30" s="277">
        <v>70253</v>
      </c>
      <c r="AK30" s="277">
        <v>54623.4</v>
      </c>
      <c r="AL30" s="277">
        <v>40690</v>
      </c>
      <c r="AM30" s="277">
        <v>27923.200000000001</v>
      </c>
      <c r="AN30" s="277">
        <v>17836.3</v>
      </c>
      <c r="AO30" s="277">
        <v>8508</v>
      </c>
      <c r="AP30" s="277">
        <v>4156</v>
      </c>
      <c r="AQ30" s="277">
        <v>2304339</v>
      </c>
      <c r="AS30" s="114">
        <v>1914</v>
      </c>
      <c r="AT30" s="277">
        <v>549926.1</v>
      </c>
      <c r="AU30" s="277">
        <v>497245.5</v>
      </c>
      <c r="AV30" s="277">
        <v>459689.8</v>
      </c>
      <c r="AW30" s="277">
        <v>457206.9</v>
      </c>
      <c r="AX30" s="277">
        <v>449467.9</v>
      </c>
      <c r="AY30" s="277">
        <v>412252.4</v>
      </c>
      <c r="AZ30" s="277">
        <v>367667.8</v>
      </c>
      <c r="BA30" s="277">
        <v>322419</v>
      </c>
      <c r="BB30" s="277">
        <v>289667</v>
      </c>
      <c r="BC30" s="277">
        <v>255332.6</v>
      </c>
      <c r="BD30" s="277">
        <v>212466.5</v>
      </c>
      <c r="BE30" s="277">
        <v>156251.70000000001</v>
      </c>
      <c r="BF30" s="277">
        <v>118154.7</v>
      </c>
      <c r="BG30" s="277">
        <v>86223.7</v>
      </c>
      <c r="BH30" s="277">
        <v>58481.7</v>
      </c>
      <c r="BI30" s="277">
        <v>37042</v>
      </c>
      <c r="BJ30" s="277">
        <v>17562.099999999999</v>
      </c>
      <c r="BK30" s="277">
        <v>7976.1</v>
      </c>
      <c r="BL30" s="277">
        <v>4755033.5</v>
      </c>
      <c r="BN30" s="12">
        <v>1914</v>
      </c>
    </row>
    <row r="31" spans="1:66" s="25" customFormat="1">
      <c r="A31" s="24"/>
      <c r="B31" s="268" t="s">
        <v>24</v>
      </c>
      <c r="C31" s="114">
        <v>1915</v>
      </c>
      <c r="D31" s="277">
        <v>283763.8</v>
      </c>
      <c r="E31" s="277">
        <v>258975.4</v>
      </c>
      <c r="F31" s="277">
        <v>237246.4</v>
      </c>
      <c r="G31" s="277">
        <v>232117.4</v>
      </c>
      <c r="H31" s="277">
        <v>225861.2</v>
      </c>
      <c r="I31" s="277">
        <v>210637.8</v>
      </c>
      <c r="J31" s="277">
        <v>194205.6</v>
      </c>
      <c r="K31" s="277">
        <v>171301.8</v>
      </c>
      <c r="L31" s="277">
        <v>155748.79999999999</v>
      </c>
      <c r="M31" s="277">
        <v>138905.60000000001</v>
      </c>
      <c r="N31" s="277">
        <v>119315.4</v>
      </c>
      <c r="O31" s="277">
        <v>90484.6</v>
      </c>
      <c r="P31" s="277">
        <v>67455.399999999994</v>
      </c>
      <c r="Q31" s="277">
        <v>47214.6</v>
      </c>
      <c r="R31" s="277">
        <v>30993</v>
      </c>
      <c r="S31" s="277">
        <v>19290.599999999999</v>
      </c>
      <c r="T31" s="277">
        <v>9117.7999999999993</v>
      </c>
      <c r="U31" s="277">
        <v>3945.8</v>
      </c>
      <c r="V31" s="277">
        <v>2496581</v>
      </c>
      <c r="X31" s="114">
        <v>1915</v>
      </c>
      <c r="Y31" s="277">
        <v>273830</v>
      </c>
      <c r="Z31" s="277">
        <v>252563.6</v>
      </c>
      <c r="AA31" s="277">
        <v>232602</v>
      </c>
      <c r="AB31" s="277">
        <v>227002.8</v>
      </c>
      <c r="AC31" s="277">
        <v>223697</v>
      </c>
      <c r="AD31" s="277">
        <v>208721.4</v>
      </c>
      <c r="AE31" s="277">
        <v>184966.8</v>
      </c>
      <c r="AF31" s="277">
        <v>160800.20000000001</v>
      </c>
      <c r="AG31" s="277">
        <v>140037.20000000001</v>
      </c>
      <c r="AH31" s="277">
        <v>120465.2</v>
      </c>
      <c r="AI31" s="277">
        <v>99241.600000000006</v>
      </c>
      <c r="AJ31" s="277">
        <v>74574</v>
      </c>
      <c r="AK31" s="277">
        <v>58077.2</v>
      </c>
      <c r="AL31" s="277">
        <v>42020</v>
      </c>
      <c r="AM31" s="277">
        <v>28505.599999999999</v>
      </c>
      <c r="AN31" s="277">
        <v>18245.400000000001</v>
      </c>
      <c r="AO31" s="277">
        <v>8764</v>
      </c>
      <c r="AP31" s="277">
        <v>4348</v>
      </c>
      <c r="AQ31" s="277">
        <v>2358462</v>
      </c>
      <c r="AS31" s="114">
        <v>1915</v>
      </c>
      <c r="AT31" s="277">
        <v>557593.80000000005</v>
      </c>
      <c r="AU31" s="277">
        <v>511539</v>
      </c>
      <c r="AV31" s="277">
        <v>469848.4</v>
      </c>
      <c r="AW31" s="277">
        <v>459120.2</v>
      </c>
      <c r="AX31" s="277">
        <v>449558.2</v>
      </c>
      <c r="AY31" s="277">
        <v>419359.2</v>
      </c>
      <c r="AZ31" s="277">
        <v>379172.4</v>
      </c>
      <c r="BA31" s="277">
        <v>332102</v>
      </c>
      <c r="BB31" s="277">
        <v>295786</v>
      </c>
      <c r="BC31" s="277">
        <v>259370.8</v>
      </c>
      <c r="BD31" s="277">
        <v>218557</v>
      </c>
      <c r="BE31" s="277">
        <v>165058.6</v>
      </c>
      <c r="BF31" s="277">
        <v>125532.6</v>
      </c>
      <c r="BG31" s="277">
        <v>89234.6</v>
      </c>
      <c r="BH31" s="277">
        <v>59498.6</v>
      </c>
      <c r="BI31" s="277">
        <v>37536</v>
      </c>
      <c r="BJ31" s="277">
        <v>17881.8</v>
      </c>
      <c r="BK31" s="277">
        <v>8293.7999999999993</v>
      </c>
      <c r="BL31" s="277">
        <v>4855043</v>
      </c>
      <c r="BN31" s="12">
        <v>1915</v>
      </c>
    </row>
    <row r="32" spans="1:66" s="25" customFormat="1">
      <c r="A32" s="24"/>
      <c r="B32" s="268" t="s">
        <v>24</v>
      </c>
      <c r="C32" s="114">
        <v>1916</v>
      </c>
      <c r="D32" s="277">
        <v>287686.5</v>
      </c>
      <c r="E32" s="277">
        <v>266179.5</v>
      </c>
      <c r="F32" s="277">
        <v>242472</v>
      </c>
      <c r="G32" s="277">
        <v>233064.5</v>
      </c>
      <c r="H32" s="277">
        <v>224901</v>
      </c>
      <c r="I32" s="277">
        <v>212981.5</v>
      </c>
      <c r="J32" s="277">
        <v>199688</v>
      </c>
      <c r="K32" s="277">
        <v>175901.5</v>
      </c>
      <c r="L32" s="277">
        <v>158224</v>
      </c>
      <c r="M32" s="277">
        <v>140138</v>
      </c>
      <c r="N32" s="277">
        <v>121929.5</v>
      </c>
      <c r="O32" s="277">
        <v>94970.5</v>
      </c>
      <c r="P32" s="277">
        <v>71379.5</v>
      </c>
      <c r="Q32" s="277">
        <v>48895.5</v>
      </c>
      <c r="R32" s="277">
        <v>31427.5</v>
      </c>
      <c r="S32" s="277">
        <v>19375.5</v>
      </c>
      <c r="T32" s="277">
        <v>9181.5</v>
      </c>
      <c r="U32" s="277">
        <v>4071.5</v>
      </c>
      <c r="V32" s="277">
        <v>2542467.5</v>
      </c>
      <c r="X32" s="114">
        <v>1916</v>
      </c>
      <c r="Y32" s="277">
        <v>277575</v>
      </c>
      <c r="Z32" s="277">
        <v>259653</v>
      </c>
      <c r="AA32" s="277">
        <v>237535</v>
      </c>
      <c r="AB32" s="277">
        <v>227969</v>
      </c>
      <c r="AC32" s="277">
        <v>224747.5</v>
      </c>
      <c r="AD32" s="277">
        <v>213484.5</v>
      </c>
      <c r="AE32" s="277">
        <v>190989</v>
      </c>
      <c r="AF32" s="277">
        <v>165883.5</v>
      </c>
      <c r="AG32" s="277">
        <v>143681</v>
      </c>
      <c r="AH32" s="277">
        <v>123271</v>
      </c>
      <c r="AI32" s="277">
        <v>102718</v>
      </c>
      <c r="AJ32" s="277">
        <v>78895</v>
      </c>
      <c r="AK32" s="277">
        <v>61531</v>
      </c>
      <c r="AL32" s="277">
        <v>43350</v>
      </c>
      <c r="AM32" s="277">
        <v>29088</v>
      </c>
      <c r="AN32" s="277">
        <v>18654.5</v>
      </c>
      <c r="AO32" s="277">
        <v>9020</v>
      </c>
      <c r="AP32" s="277">
        <v>4540</v>
      </c>
      <c r="AQ32" s="277">
        <v>2412585</v>
      </c>
      <c r="AS32" s="114">
        <v>1916</v>
      </c>
      <c r="AT32" s="277">
        <v>565261.5</v>
      </c>
      <c r="AU32" s="277">
        <v>525832.5</v>
      </c>
      <c r="AV32" s="277">
        <v>480007</v>
      </c>
      <c r="AW32" s="277">
        <v>461033.5</v>
      </c>
      <c r="AX32" s="277">
        <v>449648.5</v>
      </c>
      <c r="AY32" s="277">
        <v>426466</v>
      </c>
      <c r="AZ32" s="277">
        <v>390677</v>
      </c>
      <c r="BA32" s="277">
        <v>341785</v>
      </c>
      <c r="BB32" s="277">
        <v>301905</v>
      </c>
      <c r="BC32" s="277">
        <v>263409</v>
      </c>
      <c r="BD32" s="277">
        <v>224647.5</v>
      </c>
      <c r="BE32" s="277">
        <v>173865.5</v>
      </c>
      <c r="BF32" s="277">
        <v>132910.5</v>
      </c>
      <c r="BG32" s="277">
        <v>92245.5</v>
      </c>
      <c r="BH32" s="277">
        <v>60515.5</v>
      </c>
      <c r="BI32" s="277">
        <v>38030</v>
      </c>
      <c r="BJ32" s="277">
        <v>18201.5</v>
      </c>
      <c r="BK32" s="277">
        <v>8611.5</v>
      </c>
      <c r="BL32" s="277">
        <v>4955052.5</v>
      </c>
      <c r="BN32" s="12">
        <v>1916</v>
      </c>
    </row>
    <row r="33" spans="1:66" s="25" customFormat="1">
      <c r="A33" s="24"/>
      <c r="B33" s="268" t="s">
        <v>24</v>
      </c>
      <c r="C33" s="114">
        <v>1917</v>
      </c>
      <c r="D33" s="277">
        <v>291609.2</v>
      </c>
      <c r="E33" s="277">
        <v>273383.59999999998</v>
      </c>
      <c r="F33" s="277">
        <v>247697.6</v>
      </c>
      <c r="G33" s="277">
        <v>234011.6</v>
      </c>
      <c r="H33" s="277">
        <v>223940.8</v>
      </c>
      <c r="I33" s="277">
        <v>215325.2</v>
      </c>
      <c r="J33" s="277">
        <v>205170.4</v>
      </c>
      <c r="K33" s="277">
        <v>180501.2</v>
      </c>
      <c r="L33" s="277">
        <v>160699.20000000001</v>
      </c>
      <c r="M33" s="277">
        <v>141370.4</v>
      </c>
      <c r="N33" s="277">
        <v>124543.6</v>
      </c>
      <c r="O33" s="277">
        <v>99456.4</v>
      </c>
      <c r="P33" s="277">
        <v>75303.600000000006</v>
      </c>
      <c r="Q33" s="277">
        <v>50576.4</v>
      </c>
      <c r="R33" s="277">
        <v>31862</v>
      </c>
      <c r="S33" s="277">
        <v>19460.400000000001</v>
      </c>
      <c r="T33" s="277">
        <v>9245.2000000000007</v>
      </c>
      <c r="U33" s="277">
        <v>4197.2</v>
      </c>
      <c r="V33" s="277">
        <v>2588354</v>
      </c>
      <c r="X33" s="114">
        <v>1917</v>
      </c>
      <c r="Y33" s="277">
        <v>281320</v>
      </c>
      <c r="Z33" s="277">
        <v>266742.40000000002</v>
      </c>
      <c r="AA33" s="277">
        <v>242468</v>
      </c>
      <c r="AB33" s="277">
        <v>228935.2</v>
      </c>
      <c r="AC33" s="277">
        <v>225798</v>
      </c>
      <c r="AD33" s="277">
        <v>218247.6</v>
      </c>
      <c r="AE33" s="277">
        <v>197011.20000000001</v>
      </c>
      <c r="AF33" s="277">
        <v>170966.8</v>
      </c>
      <c r="AG33" s="277">
        <v>147324.79999999999</v>
      </c>
      <c r="AH33" s="277">
        <v>126076.8</v>
      </c>
      <c r="AI33" s="277">
        <v>106194.4</v>
      </c>
      <c r="AJ33" s="277">
        <v>83216</v>
      </c>
      <c r="AK33" s="277">
        <v>64984.800000000003</v>
      </c>
      <c r="AL33" s="277">
        <v>44680</v>
      </c>
      <c r="AM33" s="277">
        <v>29670.400000000001</v>
      </c>
      <c r="AN33" s="277">
        <v>19063.599999999999</v>
      </c>
      <c r="AO33" s="277">
        <v>9276</v>
      </c>
      <c r="AP33" s="277">
        <v>4732</v>
      </c>
      <c r="AQ33" s="277">
        <v>2466708</v>
      </c>
      <c r="AS33" s="114">
        <v>1917</v>
      </c>
      <c r="AT33" s="277">
        <v>572929.19999999995</v>
      </c>
      <c r="AU33" s="277">
        <v>540126</v>
      </c>
      <c r="AV33" s="277">
        <v>490165.6</v>
      </c>
      <c r="AW33" s="277">
        <v>462946.8</v>
      </c>
      <c r="AX33" s="277">
        <v>449738.8</v>
      </c>
      <c r="AY33" s="277">
        <v>433572.8</v>
      </c>
      <c r="AZ33" s="277">
        <v>402181.6</v>
      </c>
      <c r="BA33" s="277">
        <v>351468</v>
      </c>
      <c r="BB33" s="277">
        <v>308024</v>
      </c>
      <c r="BC33" s="277">
        <v>267447.2</v>
      </c>
      <c r="BD33" s="277">
        <v>230738</v>
      </c>
      <c r="BE33" s="277">
        <v>182672.4</v>
      </c>
      <c r="BF33" s="277">
        <v>140288.4</v>
      </c>
      <c r="BG33" s="277">
        <v>95256.4</v>
      </c>
      <c r="BH33" s="277">
        <v>61532.4</v>
      </c>
      <c r="BI33" s="277">
        <v>38524</v>
      </c>
      <c r="BJ33" s="277">
        <v>18521.2</v>
      </c>
      <c r="BK33" s="277">
        <v>8929.2000000000007</v>
      </c>
      <c r="BL33" s="277">
        <v>5055062</v>
      </c>
      <c r="BN33" s="12">
        <v>1917</v>
      </c>
    </row>
    <row r="34" spans="1:66" s="25" customFormat="1">
      <c r="A34" s="24"/>
      <c r="B34" s="268" t="s">
        <v>24</v>
      </c>
      <c r="C34" s="13">
        <v>1918</v>
      </c>
      <c r="D34" s="277">
        <v>295531.90000000002</v>
      </c>
      <c r="E34" s="277">
        <v>280587.7</v>
      </c>
      <c r="F34" s="277">
        <v>252923.2</v>
      </c>
      <c r="G34" s="277">
        <v>234958.7</v>
      </c>
      <c r="H34" s="277">
        <v>222980.6</v>
      </c>
      <c r="I34" s="277">
        <v>217668.9</v>
      </c>
      <c r="J34" s="277">
        <v>210652.79999999999</v>
      </c>
      <c r="K34" s="277">
        <v>185100.9</v>
      </c>
      <c r="L34" s="277">
        <v>163174.39999999999</v>
      </c>
      <c r="M34" s="277">
        <v>142602.79999999999</v>
      </c>
      <c r="N34" s="277">
        <v>127157.7</v>
      </c>
      <c r="O34" s="277">
        <v>103942.3</v>
      </c>
      <c r="P34" s="277">
        <v>79227.7</v>
      </c>
      <c r="Q34" s="277">
        <v>52257.3</v>
      </c>
      <c r="R34" s="277">
        <v>32296.5</v>
      </c>
      <c r="S34" s="277">
        <v>19545.3</v>
      </c>
      <c r="T34" s="277">
        <v>9308.9</v>
      </c>
      <c r="U34" s="277">
        <v>4322.8999999999996</v>
      </c>
      <c r="V34" s="277">
        <v>2634240.5</v>
      </c>
      <c r="X34" s="13">
        <v>1918</v>
      </c>
      <c r="Y34" s="277">
        <v>285065</v>
      </c>
      <c r="Z34" s="277">
        <v>273831.8</v>
      </c>
      <c r="AA34" s="277">
        <v>247401</v>
      </c>
      <c r="AB34" s="277">
        <v>229901.4</v>
      </c>
      <c r="AC34" s="277">
        <v>226848.5</v>
      </c>
      <c r="AD34" s="277">
        <v>223010.7</v>
      </c>
      <c r="AE34" s="277">
        <v>203033.4</v>
      </c>
      <c r="AF34" s="277">
        <v>176050.1</v>
      </c>
      <c r="AG34" s="277">
        <v>150968.6</v>
      </c>
      <c r="AH34" s="277">
        <v>128882.6</v>
      </c>
      <c r="AI34" s="277">
        <v>109670.8</v>
      </c>
      <c r="AJ34" s="277">
        <v>87537</v>
      </c>
      <c r="AK34" s="277">
        <v>68438.600000000006</v>
      </c>
      <c r="AL34" s="277">
        <v>46010</v>
      </c>
      <c r="AM34" s="277">
        <v>30252.799999999999</v>
      </c>
      <c r="AN34" s="277">
        <v>19472.7</v>
      </c>
      <c r="AO34" s="277">
        <v>9532</v>
      </c>
      <c r="AP34" s="277">
        <v>4924</v>
      </c>
      <c r="AQ34" s="277">
        <v>2520831</v>
      </c>
      <c r="AS34" s="13">
        <v>1918</v>
      </c>
      <c r="AT34" s="277">
        <v>580596.9</v>
      </c>
      <c r="AU34" s="277">
        <v>554419.5</v>
      </c>
      <c r="AV34" s="277">
        <v>500324.2</v>
      </c>
      <c r="AW34" s="277">
        <v>464860.1</v>
      </c>
      <c r="AX34" s="277">
        <v>449829.1</v>
      </c>
      <c r="AY34" s="277">
        <v>440679.6</v>
      </c>
      <c r="AZ34" s="277">
        <v>413686.2</v>
      </c>
      <c r="BA34" s="277">
        <v>361151</v>
      </c>
      <c r="BB34" s="277">
        <v>314143</v>
      </c>
      <c r="BC34" s="277">
        <v>271485.40000000002</v>
      </c>
      <c r="BD34" s="277">
        <v>236828.5</v>
      </c>
      <c r="BE34" s="277">
        <v>191479.3</v>
      </c>
      <c r="BF34" s="277">
        <v>147666.29999999999</v>
      </c>
      <c r="BG34" s="277">
        <v>98267.3</v>
      </c>
      <c r="BH34" s="277">
        <v>62549.3</v>
      </c>
      <c r="BI34" s="277">
        <v>39018</v>
      </c>
      <c r="BJ34" s="277">
        <v>18840.900000000001</v>
      </c>
      <c r="BK34" s="277">
        <v>9246.9</v>
      </c>
      <c r="BL34" s="277">
        <v>5155071.5</v>
      </c>
      <c r="BN34" s="13">
        <v>1918</v>
      </c>
    </row>
    <row r="35" spans="1:66" s="25" customFormat="1">
      <c r="A35" s="24"/>
      <c r="B35" s="268" t="s">
        <v>24</v>
      </c>
      <c r="C35" s="13">
        <v>1919</v>
      </c>
      <c r="D35" s="277">
        <v>299454.59999999998</v>
      </c>
      <c r="E35" s="277">
        <v>287791.8</v>
      </c>
      <c r="F35" s="277">
        <v>258148.8</v>
      </c>
      <c r="G35" s="277">
        <v>235905.8</v>
      </c>
      <c r="H35" s="277">
        <v>222020.4</v>
      </c>
      <c r="I35" s="277">
        <v>220012.6</v>
      </c>
      <c r="J35" s="277">
        <v>216135.2</v>
      </c>
      <c r="K35" s="277">
        <v>189700.6</v>
      </c>
      <c r="L35" s="277">
        <v>165649.60000000001</v>
      </c>
      <c r="M35" s="277">
        <v>143835.20000000001</v>
      </c>
      <c r="N35" s="277">
        <v>129771.8</v>
      </c>
      <c r="O35" s="277">
        <v>108428.2</v>
      </c>
      <c r="P35" s="277">
        <v>83151.8</v>
      </c>
      <c r="Q35" s="277">
        <v>53938.2</v>
      </c>
      <c r="R35" s="277">
        <v>32731</v>
      </c>
      <c r="S35" s="277">
        <v>19630.2</v>
      </c>
      <c r="T35" s="277">
        <v>9372.6</v>
      </c>
      <c r="U35" s="277">
        <v>4448.6000000000004</v>
      </c>
      <c r="V35" s="277">
        <v>2680127</v>
      </c>
      <c r="X35" s="13">
        <v>1919</v>
      </c>
      <c r="Y35" s="277">
        <v>288810</v>
      </c>
      <c r="Z35" s="277">
        <v>280921.2</v>
      </c>
      <c r="AA35" s="277">
        <v>252334</v>
      </c>
      <c r="AB35" s="277">
        <v>230867.6</v>
      </c>
      <c r="AC35" s="277">
        <v>227899</v>
      </c>
      <c r="AD35" s="277">
        <v>227773.8</v>
      </c>
      <c r="AE35" s="277">
        <v>209055.6</v>
      </c>
      <c r="AF35" s="277">
        <v>181133.4</v>
      </c>
      <c r="AG35" s="277">
        <v>154612.4</v>
      </c>
      <c r="AH35" s="277">
        <v>131688.4</v>
      </c>
      <c r="AI35" s="277">
        <v>113147.2</v>
      </c>
      <c r="AJ35" s="277">
        <v>91858</v>
      </c>
      <c r="AK35" s="277">
        <v>71892.399999999994</v>
      </c>
      <c r="AL35" s="277">
        <v>47340</v>
      </c>
      <c r="AM35" s="277">
        <v>30835.200000000001</v>
      </c>
      <c r="AN35" s="277">
        <v>19881.8</v>
      </c>
      <c r="AO35" s="277">
        <v>9788</v>
      </c>
      <c r="AP35" s="277">
        <v>5116</v>
      </c>
      <c r="AQ35" s="277">
        <v>2574954</v>
      </c>
      <c r="AS35" s="13">
        <v>1919</v>
      </c>
      <c r="AT35" s="277">
        <v>588264.6</v>
      </c>
      <c r="AU35" s="277">
        <v>568713</v>
      </c>
      <c r="AV35" s="277">
        <v>510482.8</v>
      </c>
      <c r="AW35" s="277">
        <v>466773.4</v>
      </c>
      <c r="AX35" s="277">
        <v>449919.4</v>
      </c>
      <c r="AY35" s="277">
        <v>447786.4</v>
      </c>
      <c r="AZ35" s="277">
        <v>425190.8</v>
      </c>
      <c r="BA35" s="277">
        <v>370834</v>
      </c>
      <c r="BB35" s="277">
        <v>320262</v>
      </c>
      <c r="BC35" s="277">
        <v>275523.59999999998</v>
      </c>
      <c r="BD35" s="277">
        <v>242919</v>
      </c>
      <c r="BE35" s="277">
        <v>200286.2</v>
      </c>
      <c r="BF35" s="277">
        <v>155044.20000000001</v>
      </c>
      <c r="BG35" s="277">
        <v>101278.2</v>
      </c>
      <c r="BH35" s="277">
        <v>63566.2</v>
      </c>
      <c r="BI35" s="277">
        <v>39512</v>
      </c>
      <c r="BJ35" s="277">
        <v>19160.599999999999</v>
      </c>
      <c r="BK35" s="277">
        <v>9564.6</v>
      </c>
      <c r="BL35" s="277">
        <v>5255081</v>
      </c>
      <c r="BN35" s="13">
        <v>1919</v>
      </c>
    </row>
    <row r="36" spans="1:66" s="25" customFormat="1">
      <c r="A36" s="24"/>
      <c r="B36" s="268" t="s">
        <v>24</v>
      </c>
      <c r="C36" s="13">
        <v>1920</v>
      </c>
      <c r="D36" s="277">
        <v>303377.3</v>
      </c>
      <c r="E36" s="277">
        <v>294995.90000000002</v>
      </c>
      <c r="F36" s="277">
        <v>263374.40000000002</v>
      </c>
      <c r="G36" s="277">
        <v>236852.9</v>
      </c>
      <c r="H36" s="277">
        <v>221060.2</v>
      </c>
      <c r="I36" s="277">
        <v>222356.3</v>
      </c>
      <c r="J36" s="277">
        <v>221617.6</v>
      </c>
      <c r="K36" s="277">
        <v>194300.3</v>
      </c>
      <c r="L36" s="277">
        <v>168124.79999999999</v>
      </c>
      <c r="M36" s="277">
        <v>145067.6</v>
      </c>
      <c r="N36" s="277">
        <v>132385.9</v>
      </c>
      <c r="O36" s="277">
        <v>112914.1</v>
      </c>
      <c r="P36" s="277">
        <v>87075.9</v>
      </c>
      <c r="Q36" s="277">
        <v>55619.1</v>
      </c>
      <c r="R36" s="277">
        <v>33165.5</v>
      </c>
      <c r="S36" s="277">
        <v>19715.099999999999</v>
      </c>
      <c r="T36" s="277">
        <v>9436.2999999999993</v>
      </c>
      <c r="U36" s="277">
        <v>4574.3</v>
      </c>
      <c r="V36" s="277">
        <v>2726013.5</v>
      </c>
      <c r="X36" s="13">
        <v>1920</v>
      </c>
      <c r="Y36" s="277">
        <v>292555</v>
      </c>
      <c r="Z36" s="277">
        <v>288010.59999999998</v>
      </c>
      <c r="AA36" s="277">
        <v>257267</v>
      </c>
      <c r="AB36" s="277">
        <v>231833.8</v>
      </c>
      <c r="AC36" s="277">
        <v>228949.5</v>
      </c>
      <c r="AD36" s="277">
        <v>232536.9</v>
      </c>
      <c r="AE36" s="277">
        <v>215077.8</v>
      </c>
      <c r="AF36" s="277">
        <v>186216.7</v>
      </c>
      <c r="AG36" s="277">
        <v>158256.20000000001</v>
      </c>
      <c r="AH36" s="277">
        <v>134494.20000000001</v>
      </c>
      <c r="AI36" s="277">
        <v>116623.6</v>
      </c>
      <c r="AJ36" s="277">
        <v>96179</v>
      </c>
      <c r="AK36" s="277">
        <v>75346.2</v>
      </c>
      <c r="AL36" s="277">
        <v>48670</v>
      </c>
      <c r="AM36" s="277">
        <v>31417.599999999999</v>
      </c>
      <c r="AN36" s="277">
        <v>20290.900000000001</v>
      </c>
      <c r="AO36" s="277">
        <v>10044</v>
      </c>
      <c r="AP36" s="277">
        <v>5308</v>
      </c>
      <c r="AQ36" s="277">
        <v>2629077</v>
      </c>
      <c r="AS36" s="13">
        <v>1920</v>
      </c>
      <c r="AT36" s="277">
        <v>595932.30000000005</v>
      </c>
      <c r="AU36" s="277">
        <v>583006.5</v>
      </c>
      <c r="AV36" s="277">
        <v>520641.4</v>
      </c>
      <c r="AW36" s="277">
        <v>468686.7</v>
      </c>
      <c r="AX36" s="277">
        <v>450009.7</v>
      </c>
      <c r="AY36" s="277">
        <v>454893.2</v>
      </c>
      <c r="AZ36" s="277">
        <v>436695.4</v>
      </c>
      <c r="BA36" s="277">
        <v>380517</v>
      </c>
      <c r="BB36" s="277">
        <v>326381</v>
      </c>
      <c r="BC36" s="277">
        <v>279561.8</v>
      </c>
      <c r="BD36" s="277">
        <v>249009.5</v>
      </c>
      <c r="BE36" s="277">
        <v>209093.1</v>
      </c>
      <c r="BF36" s="277">
        <v>162422.1</v>
      </c>
      <c r="BG36" s="277">
        <v>104289.1</v>
      </c>
      <c r="BH36" s="277">
        <v>64583.1</v>
      </c>
      <c r="BI36" s="277">
        <v>40006</v>
      </c>
      <c r="BJ36" s="277">
        <v>19480.3</v>
      </c>
      <c r="BK36" s="277">
        <v>9882.2999999999993</v>
      </c>
      <c r="BL36" s="277">
        <v>5355090.5</v>
      </c>
      <c r="BN36" s="13">
        <v>1920</v>
      </c>
    </row>
    <row r="37" spans="1:66" s="24" customFormat="1">
      <c r="B37" s="268" t="s">
        <v>204</v>
      </c>
      <c r="C37" s="14">
        <v>1921</v>
      </c>
      <c r="D37" s="277">
        <v>307300</v>
      </c>
      <c r="E37" s="277">
        <v>302200</v>
      </c>
      <c r="F37" s="277">
        <v>268600</v>
      </c>
      <c r="G37" s="277">
        <v>237800</v>
      </c>
      <c r="H37" s="277">
        <v>220100</v>
      </c>
      <c r="I37" s="277">
        <v>224700</v>
      </c>
      <c r="J37" s="277">
        <v>227100</v>
      </c>
      <c r="K37" s="277">
        <v>198900</v>
      </c>
      <c r="L37" s="277">
        <v>170600</v>
      </c>
      <c r="M37" s="277">
        <v>146300</v>
      </c>
      <c r="N37" s="277">
        <v>135000</v>
      </c>
      <c r="O37" s="277">
        <v>117400</v>
      </c>
      <c r="P37" s="277">
        <v>91000</v>
      </c>
      <c r="Q37" s="277">
        <v>57300</v>
      </c>
      <c r="R37" s="277">
        <v>33600</v>
      </c>
      <c r="S37" s="277">
        <v>19800</v>
      </c>
      <c r="T37" s="277">
        <v>9500</v>
      </c>
      <c r="U37" s="277">
        <v>4700</v>
      </c>
      <c r="V37" s="277">
        <v>2771900</v>
      </c>
      <c r="X37" s="14">
        <v>1921</v>
      </c>
      <c r="Y37" s="277">
        <v>296300</v>
      </c>
      <c r="Z37" s="277">
        <v>295100</v>
      </c>
      <c r="AA37" s="277">
        <v>262200</v>
      </c>
      <c r="AB37" s="277">
        <v>232800</v>
      </c>
      <c r="AC37" s="277">
        <v>230000</v>
      </c>
      <c r="AD37" s="277">
        <v>237300</v>
      </c>
      <c r="AE37" s="277">
        <v>221100</v>
      </c>
      <c r="AF37" s="277">
        <v>191300</v>
      </c>
      <c r="AG37" s="277">
        <v>161900</v>
      </c>
      <c r="AH37" s="277">
        <v>137300</v>
      </c>
      <c r="AI37" s="277">
        <v>120100</v>
      </c>
      <c r="AJ37" s="277">
        <v>100500</v>
      </c>
      <c r="AK37" s="277">
        <v>78800</v>
      </c>
      <c r="AL37" s="277">
        <v>50000</v>
      </c>
      <c r="AM37" s="277">
        <v>32000</v>
      </c>
      <c r="AN37" s="277">
        <v>20700</v>
      </c>
      <c r="AO37" s="277">
        <v>10300</v>
      </c>
      <c r="AP37" s="277">
        <v>5500</v>
      </c>
      <c r="AQ37" s="277">
        <v>2683200</v>
      </c>
      <c r="AS37" s="14">
        <v>1921</v>
      </c>
      <c r="AT37" s="277">
        <v>603600</v>
      </c>
      <c r="AU37" s="277">
        <v>597300</v>
      </c>
      <c r="AV37" s="277">
        <v>530800</v>
      </c>
      <c r="AW37" s="277">
        <v>470600</v>
      </c>
      <c r="AX37" s="277">
        <v>450100</v>
      </c>
      <c r="AY37" s="277">
        <v>462000</v>
      </c>
      <c r="AZ37" s="277">
        <v>448200</v>
      </c>
      <c r="BA37" s="277">
        <v>390200</v>
      </c>
      <c r="BB37" s="277">
        <v>332500</v>
      </c>
      <c r="BC37" s="277">
        <v>283600</v>
      </c>
      <c r="BD37" s="277">
        <v>255100</v>
      </c>
      <c r="BE37" s="277">
        <v>217900</v>
      </c>
      <c r="BF37" s="277">
        <v>169800</v>
      </c>
      <c r="BG37" s="277">
        <v>107300</v>
      </c>
      <c r="BH37" s="277">
        <v>65600</v>
      </c>
      <c r="BI37" s="277">
        <v>40500</v>
      </c>
      <c r="BJ37" s="277">
        <v>19800</v>
      </c>
      <c r="BK37" s="277">
        <v>10200</v>
      </c>
      <c r="BL37" s="277">
        <v>5455100</v>
      </c>
      <c r="BN37" s="14">
        <v>1921</v>
      </c>
    </row>
    <row r="38" spans="1:66" s="24" customFormat="1">
      <c r="B38" s="268" t="s">
        <v>204</v>
      </c>
      <c r="C38" s="15">
        <v>1922</v>
      </c>
      <c r="D38" s="277">
        <v>311900</v>
      </c>
      <c r="E38" s="277">
        <v>305200</v>
      </c>
      <c r="F38" s="277">
        <v>276200</v>
      </c>
      <c r="G38" s="277">
        <v>244500</v>
      </c>
      <c r="H38" s="277">
        <v>225800</v>
      </c>
      <c r="I38" s="277">
        <v>221900</v>
      </c>
      <c r="J38" s="277">
        <v>231300</v>
      </c>
      <c r="K38" s="277">
        <v>205500</v>
      </c>
      <c r="L38" s="277">
        <v>176600</v>
      </c>
      <c r="M38" s="277">
        <v>147900</v>
      </c>
      <c r="N38" s="277">
        <v>137600</v>
      </c>
      <c r="O38" s="277">
        <v>119600</v>
      </c>
      <c r="P38" s="277">
        <v>95000</v>
      </c>
      <c r="Q38" s="277">
        <v>62600</v>
      </c>
      <c r="R38" s="277">
        <v>35200</v>
      </c>
      <c r="S38" s="277">
        <v>20300</v>
      </c>
      <c r="T38" s="277">
        <v>9700</v>
      </c>
      <c r="U38" s="277">
        <v>4700</v>
      </c>
      <c r="V38" s="277">
        <v>2831500</v>
      </c>
      <c r="X38" s="15">
        <v>1922</v>
      </c>
      <c r="Y38" s="277">
        <v>300000</v>
      </c>
      <c r="Z38" s="277">
        <v>297300</v>
      </c>
      <c r="AA38" s="277">
        <v>269900</v>
      </c>
      <c r="AB38" s="277">
        <v>237700</v>
      </c>
      <c r="AC38" s="277">
        <v>230200</v>
      </c>
      <c r="AD38" s="277">
        <v>236000</v>
      </c>
      <c r="AE38" s="277">
        <v>227400</v>
      </c>
      <c r="AF38" s="277">
        <v>197200</v>
      </c>
      <c r="AG38" s="277">
        <v>167800</v>
      </c>
      <c r="AH38" s="277">
        <v>139900</v>
      </c>
      <c r="AI38" s="277">
        <v>124100</v>
      </c>
      <c r="AJ38" s="277">
        <v>102900</v>
      </c>
      <c r="AK38" s="277">
        <v>82600</v>
      </c>
      <c r="AL38" s="277">
        <v>54800</v>
      </c>
      <c r="AM38" s="277">
        <v>33000</v>
      </c>
      <c r="AN38" s="277">
        <v>21400</v>
      </c>
      <c r="AO38" s="277">
        <v>10600</v>
      </c>
      <c r="AP38" s="277">
        <v>5600</v>
      </c>
      <c r="AQ38" s="277">
        <v>2738400</v>
      </c>
      <c r="AS38" s="15">
        <v>1922</v>
      </c>
      <c r="AT38" s="277">
        <v>611900</v>
      </c>
      <c r="AU38" s="277">
        <v>602500</v>
      </c>
      <c r="AV38" s="277">
        <v>546100</v>
      </c>
      <c r="AW38" s="277">
        <v>482200</v>
      </c>
      <c r="AX38" s="277">
        <v>456000</v>
      </c>
      <c r="AY38" s="277">
        <v>457900</v>
      </c>
      <c r="AZ38" s="277">
        <v>458700</v>
      </c>
      <c r="BA38" s="277">
        <v>402700</v>
      </c>
      <c r="BB38" s="277">
        <v>344400</v>
      </c>
      <c r="BC38" s="277">
        <v>287800</v>
      </c>
      <c r="BD38" s="277">
        <v>261700</v>
      </c>
      <c r="BE38" s="277">
        <v>222500</v>
      </c>
      <c r="BF38" s="277">
        <v>177600</v>
      </c>
      <c r="BG38" s="277">
        <v>117400</v>
      </c>
      <c r="BH38" s="277">
        <v>68200</v>
      </c>
      <c r="BI38" s="277">
        <v>41700</v>
      </c>
      <c r="BJ38" s="277">
        <v>20300</v>
      </c>
      <c r="BK38" s="277">
        <v>10300</v>
      </c>
      <c r="BL38" s="277">
        <v>5569900</v>
      </c>
      <c r="BN38" s="15">
        <v>1922</v>
      </c>
    </row>
    <row r="39" spans="1:66" s="24" customFormat="1">
      <c r="B39" s="268" t="s">
        <v>204</v>
      </c>
      <c r="C39" s="15">
        <v>1923</v>
      </c>
      <c r="D39" s="277">
        <v>317800</v>
      </c>
      <c r="E39" s="277">
        <v>305200</v>
      </c>
      <c r="F39" s="277">
        <v>283900</v>
      </c>
      <c r="G39" s="277">
        <v>252600</v>
      </c>
      <c r="H39" s="277">
        <v>230600</v>
      </c>
      <c r="I39" s="277">
        <v>222000</v>
      </c>
      <c r="J39" s="277">
        <v>233600</v>
      </c>
      <c r="K39" s="277">
        <v>214800</v>
      </c>
      <c r="L39" s="277">
        <v>182500</v>
      </c>
      <c r="M39" s="277">
        <v>152700</v>
      </c>
      <c r="N39" s="277">
        <v>140000</v>
      </c>
      <c r="O39" s="277">
        <v>122300</v>
      </c>
      <c r="P39" s="277">
        <v>100200</v>
      </c>
      <c r="Q39" s="277">
        <v>67700</v>
      </c>
      <c r="R39" s="277">
        <v>37400</v>
      </c>
      <c r="S39" s="277">
        <v>20900</v>
      </c>
      <c r="T39" s="277">
        <v>10100</v>
      </c>
      <c r="U39" s="277">
        <v>4500</v>
      </c>
      <c r="V39" s="277">
        <v>2898800</v>
      </c>
      <c r="X39" s="15">
        <v>1923</v>
      </c>
      <c r="Y39" s="277">
        <v>305400</v>
      </c>
      <c r="Z39" s="277">
        <v>296600</v>
      </c>
      <c r="AA39" s="277">
        <v>276700</v>
      </c>
      <c r="AB39" s="277">
        <v>244700</v>
      </c>
      <c r="AC39" s="277">
        <v>230900</v>
      </c>
      <c r="AD39" s="277">
        <v>234800</v>
      </c>
      <c r="AE39" s="277">
        <v>231600</v>
      </c>
      <c r="AF39" s="277">
        <v>205000</v>
      </c>
      <c r="AG39" s="277">
        <v>173100</v>
      </c>
      <c r="AH39" s="277">
        <v>143600</v>
      </c>
      <c r="AI39" s="277">
        <v>126800</v>
      </c>
      <c r="AJ39" s="277">
        <v>106300</v>
      </c>
      <c r="AK39" s="277">
        <v>86600</v>
      </c>
      <c r="AL39" s="277">
        <v>59600</v>
      </c>
      <c r="AM39" s="277">
        <v>34500</v>
      </c>
      <c r="AN39" s="277">
        <v>21900</v>
      </c>
      <c r="AO39" s="277">
        <v>11000</v>
      </c>
      <c r="AP39" s="277">
        <v>5500</v>
      </c>
      <c r="AQ39" s="277">
        <v>2794600</v>
      </c>
      <c r="AS39" s="15">
        <v>1923</v>
      </c>
      <c r="AT39" s="277">
        <v>623200</v>
      </c>
      <c r="AU39" s="277">
        <v>601800</v>
      </c>
      <c r="AV39" s="277">
        <v>560600</v>
      </c>
      <c r="AW39" s="277">
        <v>497300</v>
      </c>
      <c r="AX39" s="277">
        <v>461500</v>
      </c>
      <c r="AY39" s="277">
        <v>456800</v>
      </c>
      <c r="AZ39" s="277">
        <v>465200</v>
      </c>
      <c r="BA39" s="277">
        <v>419800</v>
      </c>
      <c r="BB39" s="277">
        <v>355600</v>
      </c>
      <c r="BC39" s="277">
        <v>296300</v>
      </c>
      <c r="BD39" s="277">
        <v>266800</v>
      </c>
      <c r="BE39" s="277">
        <v>228600</v>
      </c>
      <c r="BF39" s="277">
        <v>186800</v>
      </c>
      <c r="BG39" s="277">
        <v>127300</v>
      </c>
      <c r="BH39" s="277">
        <v>71900</v>
      </c>
      <c r="BI39" s="277">
        <v>42800</v>
      </c>
      <c r="BJ39" s="277">
        <v>21100</v>
      </c>
      <c r="BK39" s="277">
        <v>10000</v>
      </c>
      <c r="BL39" s="277">
        <v>5693400</v>
      </c>
      <c r="BN39" s="15">
        <v>1923</v>
      </c>
    </row>
    <row r="40" spans="1:66" s="24" customFormat="1">
      <c r="B40" s="268" t="s">
        <v>204</v>
      </c>
      <c r="C40" s="15">
        <v>1924</v>
      </c>
      <c r="D40" s="277">
        <v>322800</v>
      </c>
      <c r="E40" s="277">
        <v>301700</v>
      </c>
      <c r="F40" s="277">
        <v>293000</v>
      </c>
      <c r="G40" s="277">
        <v>260900</v>
      </c>
      <c r="H40" s="277">
        <v>235700</v>
      </c>
      <c r="I40" s="277">
        <v>222700</v>
      </c>
      <c r="J40" s="277">
        <v>234100</v>
      </c>
      <c r="K40" s="277">
        <v>222700</v>
      </c>
      <c r="L40" s="277">
        <v>189500</v>
      </c>
      <c r="M40" s="277">
        <v>158000</v>
      </c>
      <c r="N40" s="277">
        <v>142100</v>
      </c>
      <c r="O40" s="277">
        <v>125100</v>
      </c>
      <c r="P40" s="277">
        <v>104800</v>
      </c>
      <c r="Q40" s="277">
        <v>72300</v>
      </c>
      <c r="R40" s="277">
        <v>40000</v>
      </c>
      <c r="S40" s="277">
        <v>21700</v>
      </c>
      <c r="T40" s="277">
        <v>10300</v>
      </c>
      <c r="U40" s="277">
        <v>4100</v>
      </c>
      <c r="V40" s="277">
        <v>2961500</v>
      </c>
      <c r="X40" s="15">
        <v>1924</v>
      </c>
      <c r="Y40" s="277">
        <v>310300</v>
      </c>
      <c r="Z40" s="277">
        <v>292100</v>
      </c>
      <c r="AA40" s="277">
        <v>286300</v>
      </c>
      <c r="AB40" s="277">
        <v>251600</v>
      </c>
      <c r="AC40" s="277">
        <v>232500</v>
      </c>
      <c r="AD40" s="277">
        <v>232900</v>
      </c>
      <c r="AE40" s="277">
        <v>235600</v>
      </c>
      <c r="AF40" s="277">
        <v>212100</v>
      </c>
      <c r="AG40" s="277">
        <v>178900</v>
      </c>
      <c r="AH40" s="277">
        <v>147900</v>
      </c>
      <c r="AI40" s="277">
        <v>129800</v>
      </c>
      <c r="AJ40" s="277">
        <v>109900</v>
      </c>
      <c r="AK40" s="277">
        <v>90500</v>
      </c>
      <c r="AL40" s="277">
        <v>63900</v>
      </c>
      <c r="AM40" s="277">
        <v>36400</v>
      </c>
      <c r="AN40" s="277">
        <v>22200</v>
      </c>
      <c r="AO40" s="277">
        <v>11600</v>
      </c>
      <c r="AP40" s="277">
        <v>5200</v>
      </c>
      <c r="AQ40" s="277">
        <v>2849700</v>
      </c>
      <c r="AS40" s="15">
        <v>1924</v>
      </c>
      <c r="AT40" s="277">
        <v>633100</v>
      </c>
      <c r="AU40" s="277">
        <v>593800</v>
      </c>
      <c r="AV40" s="277">
        <v>579300</v>
      </c>
      <c r="AW40" s="277">
        <v>512500</v>
      </c>
      <c r="AX40" s="277">
        <v>468200</v>
      </c>
      <c r="AY40" s="277">
        <v>455600</v>
      </c>
      <c r="AZ40" s="277">
        <v>469700</v>
      </c>
      <c r="BA40" s="277">
        <v>434800</v>
      </c>
      <c r="BB40" s="277">
        <v>368400</v>
      </c>
      <c r="BC40" s="277">
        <v>305900</v>
      </c>
      <c r="BD40" s="277">
        <v>271900</v>
      </c>
      <c r="BE40" s="277">
        <v>235000</v>
      </c>
      <c r="BF40" s="277">
        <v>195300</v>
      </c>
      <c r="BG40" s="277">
        <v>136200</v>
      </c>
      <c r="BH40" s="277">
        <v>76400</v>
      </c>
      <c r="BI40" s="277">
        <v>43900</v>
      </c>
      <c r="BJ40" s="277">
        <v>21900</v>
      </c>
      <c r="BK40" s="277">
        <v>9300</v>
      </c>
      <c r="BL40" s="277">
        <v>5811200</v>
      </c>
      <c r="BN40" s="15">
        <v>1924</v>
      </c>
    </row>
    <row r="41" spans="1:66" s="24" customFormat="1">
      <c r="B41" s="268" t="s">
        <v>204</v>
      </c>
      <c r="C41" s="15">
        <v>1925</v>
      </c>
      <c r="D41" s="277">
        <v>326800</v>
      </c>
      <c r="E41" s="277">
        <v>300500</v>
      </c>
      <c r="F41" s="277">
        <v>301200</v>
      </c>
      <c r="G41" s="277">
        <v>271300</v>
      </c>
      <c r="H41" s="277">
        <v>245100</v>
      </c>
      <c r="I41" s="277">
        <v>230300</v>
      </c>
      <c r="J41" s="277">
        <v>234500</v>
      </c>
      <c r="K41" s="277">
        <v>228700</v>
      </c>
      <c r="L41" s="277">
        <v>195500</v>
      </c>
      <c r="M41" s="277">
        <v>164100</v>
      </c>
      <c r="N41" s="277">
        <v>142100</v>
      </c>
      <c r="O41" s="277">
        <v>126900</v>
      </c>
      <c r="P41" s="277">
        <v>107400</v>
      </c>
      <c r="Q41" s="277">
        <v>76400</v>
      </c>
      <c r="R41" s="277">
        <v>43000</v>
      </c>
      <c r="S41" s="277">
        <v>22300</v>
      </c>
      <c r="T41" s="277">
        <v>11000</v>
      </c>
      <c r="U41" s="277">
        <v>4000</v>
      </c>
      <c r="V41" s="277">
        <v>3031100</v>
      </c>
      <c r="X41" s="15">
        <v>1925</v>
      </c>
      <c r="Y41" s="277">
        <v>315800</v>
      </c>
      <c r="Z41" s="277">
        <v>289600</v>
      </c>
      <c r="AA41" s="277">
        <v>295200</v>
      </c>
      <c r="AB41" s="277">
        <v>258500</v>
      </c>
      <c r="AC41" s="277">
        <v>235000</v>
      </c>
      <c r="AD41" s="277">
        <v>234800</v>
      </c>
      <c r="AE41" s="277">
        <v>238100</v>
      </c>
      <c r="AF41" s="277">
        <v>217400</v>
      </c>
      <c r="AG41" s="277">
        <v>184400</v>
      </c>
      <c r="AH41" s="277">
        <v>153700</v>
      </c>
      <c r="AI41" s="277">
        <v>131900</v>
      </c>
      <c r="AJ41" s="277">
        <v>113300</v>
      </c>
      <c r="AK41" s="277">
        <v>93000</v>
      </c>
      <c r="AL41" s="277">
        <v>68100</v>
      </c>
      <c r="AM41" s="277">
        <v>38900</v>
      </c>
      <c r="AN41" s="277">
        <v>23100</v>
      </c>
      <c r="AO41" s="277">
        <v>12100</v>
      </c>
      <c r="AP41" s="277">
        <v>5200</v>
      </c>
      <c r="AQ41" s="277">
        <v>2908100</v>
      </c>
      <c r="AS41" s="15">
        <v>1925</v>
      </c>
      <c r="AT41" s="277">
        <v>642600</v>
      </c>
      <c r="AU41" s="277">
        <v>590100</v>
      </c>
      <c r="AV41" s="277">
        <v>596400</v>
      </c>
      <c r="AW41" s="277">
        <v>529800</v>
      </c>
      <c r="AX41" s="277">
        <v>480100</v>
      </c>
      <c r="AY41" s="277">
        <v>465100</v>
      </c>
      <c r="AZ41" s="277">
        <v>472600</v>
      </c>
      <c r="BA41" s="277">
        <v>446100</v>
      </c>
      <c r="BB41" s="277">
        <v>379900</v>
      </c>
      <c r="BC41" s="277">
        <v>317800</v>
      </c>
      <c r="BD41" s="277">
        <v>274000</v>
      </c>
      <c r="BE41" s="277">
        <v>240200</v>
      </c>
      <c r="BF41" s="277">
        <v>200400</v>
      </c>
      <c r="BG41" s="277">
        <v>144500</v>
      </c>
      <c r="BH41" s="277">
        <v>81900</v>
      </c>
      <c r="BI41" s="277">
        <v>45400</v>
      </c>
      <c r="BJ41" s="277">
        <v>23100</v>
      </c>
      <c r="BK41" s="277">
        <v>9200</v>
      </c>
      <c r="BL41" s="277">
        <v>5939200</v>
      </c>
      <c r="BN41" s="15">
        <v>1925</v>
      </c>
    </row>
    <row r="42" spans="1:66" s="24" customFormat="1">
      <c r="B42" s="268" t="s">
        <v>204</v>
      </c>
      <c r="C42" s="15">
        <v>1926</v>
      </c>
      <c r="D42" s="277">
        <v>325800</v>
      </c>
      <c r="E42" s="277">
        <v>306600</v>
      </c>
      <c r="F42" s="277">
        <v>306300</v>
      </c>
      <c r="G42" s="277">
        <v>279000</v>
      </c>
      <c r="H42" s="277">
        <v>254700</v>
      </c>
      <c r="I42" s="277">
        <v>236800</v>
      </c>
      <c r="J42" s="277">
        <v>234700</v>
      </c>
      <c r="K42" s="277">
        <v>233000</v>
      </c>
      <c r="L42" s="277">
        <v>201500</v>
      </c>
      <c r="M42" s="277">
        <v>169700</v>
      </c>
      <c r="N42" s="277">
        <v>142200</v>
      </c>
      <c r="O42" s="277">
        <v>128400</v>
      </c>
      <c r="P42" s="277">
        <v>108700</v>
      </c>
      <c r="Q42" s="277">
        <v>79600</v>
      </c>
      <c r="R42" s="277">
        <v>46200</v>
      </c>
      <c r="S42" s="277">
        <v>23400</v>
      </c>
      <c r="T42" s="277">
        <v>11000</v>
      </c>
      <c r="U42" s="277">
        <v>3900</v>
      </c>
      <c r="V42" s="277">
        <v>3091500</v>
      </c>
      <c r="X42" s="15">
        <v>1926</v>
      </c>
      <c r="Y42" s="277">
        <v>315000</v>
      </c>
      <c r="Z42" s="277">
        <v>295600</v>
      </c>
      <c r="AA42" s="277">
        <v>299800</v>
      </c>
      <c r="AB42" s="277">
        <v>266700</v>
      </c>
      <c r="AC42" s="277">
        <v>238700</v>
      </c>
      <c r="AD42" s="277">
        <v>235700</v>
      </c>
      <c r="AE42" s="277">
        <v>240300</v>
      </c>
      <c r="AF42" s="277">
        <v>222900</v>
      </c>
      <c r="AG42" s="277">
        <v>190100</v>
      </c>
      <c r="AH42" s="277">
        <v>159300</v>
      </c>
      <c r="AI42" s="277">
        <v>133900</v>
      </c>
      <c r="AJ42" s="277">
        <v>116700</v>
      </c>
      <c r="AK42" s="277">
        <v>95200</v>
      </c>
      <c r="AL42" s="277">
        <v>71400</v>
      </c>
      <c r="AM42" s="277">
        <v>42100</v>
      </c>
      <c r="AN42" s="277">
        <v>23600</v>
      </c>
      <c r="AO42" s="277">
        <v>12500</v>
      </c>
      <c r="AP42" s="277">
        <v>5300</v>
      </c>
      <c r="AQ42" s="277">
        <v>2964800</v>
      </c>
      <c r="AS42" s="15">
        <v>1926</v>
      </c>
      <c r="AT42" s="277">
        <v>640800</v>
      </c>
      <c r="AU42" s="277">
        <v>602200</v>
      </c>
      <c r="AV42" s="277">
        <v>606100</v>
      </c>
      <c r="AW42" s="277">
        <v>545700</v>
      </c>
      <c r="AX42" s="277">
        <v>493400</v>
      </c>
      <c r="AY42" s="277">
        <v>472500</v>
      </c>
      <c r="AZ42" s="277">
        <v>475000</v>
      </c>
      <c r="BA42" s="277">
        <v>455900</v>
      </c>
      <c r="BB42" s="277">
        <v>391600</v>
      </c>
      <c r="BC42" s="277">
        <v>329000</v>
      </c>
      <c r="BD42" s="277">
        <v>276100</v>
      </c>
      <c r="BE42" s="277">
        <v>245100</v>
      </c>
      <c r="BF42" s="277">
        <v>203900</v>
      </c>
      <c r="BG42" s="277">
        <v>151000</v>
      </c>
      <c r="BH42" s="277">
        <v>88300</v>
      </c>
      <c r="BI42" s="277">
        <v>47000</v>
      </c>
      <c r="BJ42" s="277">
        <v>23500</v>
      </c>
      <c r="BK42" s="277">
        <v>9200</v>
      </c>
      <c r="BL42" s="277">
        <v>6056300</v>
      </c>
      <c r="BN42" s="15">
        <v>1926</v>
      </c>
    </row>
    <row r="43" spans="1:66" s="24" customFormat="1">
      <c r="B43" s="268" t="s">
        <v>204</v>
      </c>
      <c r="C43" s="15">
        <v>1927</v>
      </c>
      <c r="D43" s="277">
        <v>323600</v>
      </c>
      <c r="E43" s="277">
        <v>312600</v>
      </c>
      <c r="F43" s="277">
        <v>310100</v>
      </c>
      <c r="G43" s="277">
        <v>288300</v>
      </c>
      <c r="H43" s="277">
        <v>265600</v>
      </c>
      <c r="I43" s="277">
        <v>246800</v>
      </c>
      <c r="J43" s="277">
        <v>234200</v>
      </c>
      <c r="K43" s="277">
        <v>238200</v>
      </c>
      <c r="L43" s="277">
        <v>208500</v>
      </c>
      <c r="M43" s="277">
        <v>175800</v>
      </c>
      <c r="N43" s="277">
        <v>143700</v>
      </c>
      <c r="O43" s="277">
        <v>129800</v>
      </c>
      <c r="P43" s="277">
        <v>109800</v>
      </c>
      <c r="Q43" s="277">
        <v>82600</v>
      </c>
      <c r="R43" s="277">
        <v>49800</v>
      </c>
      <c r="S43" s="277">
        <v>24200</v>
      </c>
      <c r="T43" s="277">
        <v>11100</v>
      </c>
      <c r="U43" s="277">
        <v>4100</v>
      </c>
      <c r="V43" s="277">
        <v>3158800</v>
      </c>
      <c r="X43" s="15">
        <v>1927</v>
      </c>
      <c r="Y43" s="277">
        <v>313400</v>
      </c>
      <c r="Z43" s="277">
        <v>300600</v>
      </c>
      <c r="AA43" s="277">
        <v>302900</v>
      </c>
      <c r="AB43" s="277">
        <v>275500</v>
      </c>
      <c r="AC43" s="277">
        <v>244900</v>
      </c>
      <c r="AD43" s="277">
        <v>238200</v>
      </c>
      <c r="AE43" s="277">
        <v>240200</v>
      </c>
      <c r="AF43" s="277">
        <v>229900</v>
      </c>
      <c r="AG43" s="277">
        <v>196800</v>
      </c>
      <c r="AH43" s="277">
        <v>165200</v>
      </c>
      <c r="AI43" s="277">
        <v>136200</v>
      </c>
      <c r="AJ43" s="277">
        <v>119600</v>
      </c>
      <c r="AK43" s="277">
        <v>97500</v>
      </c>
      <c r="AL43" s="277">
        <v>74200</v>
      </c>
      <c r="AM43" s="277">
        <v>45900</v>
      </c>
      <c r="AN43" s="277">
        <v>24300</v>
      </c>
      <c r="AO43" s="277">
        <v>12900</v>
      </c>
      <c r="AP43" s="277">
        <v>5500</v>
      </c>
      <c r="AQ43" s="277">
        <v>3023700</v>
      </c>
      <c r="AS43" s="15">
        <v>1927</v>
      </c>
      <c r="AT43" s="277">
        <v>637000</v>
      </c>
      <c r="AU43" s="277">
        <v>613200</v>
      </c>
      <c r="AV43" s="277">
        <v>613000</v>
      </c>
      <c r="AW43" s="277">
        <v>563800</v>
      </c>
      <c r="AX43" s="277">
        <v>510500</v>
      </c>
      <c r="AY43" s="277">
        <v>485000</v>
      </c>
      <c r="AZ43" s="277">
        <v>474400</v>
      </c>
      <c r="BA43" s="277">
        <v>468100</v>
      </c>
      <c r="BB43" s="277">
        <v>405300</v>
      </c>
      <c r="BC43" s="277">
        <v>341000</v>
      </c>
      <c r="BD43" s="277">
        <v>279900</v>
      </c>
      <c r="BE43" s="277">
        <v>249400</v>
      </c>
      <c r="BF43" s="277">
        <v>207300</v>
      </c>
      <c r="BG43" s="277">
        <v>156800</v>
      </c>
      <c r="BH43" s="277">
        <v>95700</v>
      </c>
      <c r="BI43" s="277">
        <v>48500</v>
      </c>
      <c r="BJ43" s="277">
        <v>24000</v>
      </c>
      <c r="BK43" s="277">
        <v>9600</v>
      </c>
      <c r="BL43" s="277">
        <v>6182500</v>
      </c>
      <c r="BN43" s="15">
        <v>1927</v>
      </c>
    </row>
    <row r="44" spans="1:66" s="24" customFormat="1">
      <c r="B44" s="268" t="s">
        <v>204</v>
      </c>
      <c r="C44" s="15">
        <v>1928</v>
      </c>
      <c r="D44" s="277">
        <v>322700</v>
      </c>
      <c r="E44" s="277">
        <v>319400</v>
      </c>
      <c r="F44" s="277">
        <v>310400</v>
      </c>
      <c r="G44" s="277">
        <v>296900</v>
      </c>
      <c r="H44" s="277">
        <v>276500</v>
      </c>
      <c r="I44" s="277">
        <v>254800</v>
      </c>
      <c r="J44" s="277">
        <v>235400</v>
      </c>
      <c r="K44" s="277">
        <v>240100</v>
      </c>
      <c r="L44" s="277">
        <v>216600</v>
      </c>
      <c r="M44" s="277">
        <v>181100</v>
      </c>
      <c r="N44" s="277">
        <v>147000</v>
      </c>
      <c r="O44" s="277">
        <v>130000</v>
      </c>
      <c r="P44" s="277">
        <v>110800</v>
      </c>
      <c r="Q44" s="277">
        <v>85800</v>
      </c>
      <c r="R44" s="277">
        <v>53100</v>
      </c>
      <c r="S44" s="277">
        <v>25300</v>
      </c>
      <c r="T44" s="277">
        <v>11400</v>
      </c>
      <c r="U44" s="277">
        <v>4100</v>
      </c>
      <c r="V44" s="277">
        <v>3221400</v>
      </c>
      <c r="X44" s="15">
        <v>1928</v>
      </c>
      <c r="Y44" s="277">
        <v>312000</v>
      </c>
      <c r="Z44" s="277">
        <v>307300</v>
      </c>
      <c r="AA44" s="277">
        <v>302800</v>
      </c>
      <c r="AB44" s="277">
        <v>283100</v>
      </c>
      <c r="AC44" s="277">
        <v>253500</v>
      </c>
      <c r="AD44" s="277">
        <v>240800</v>
      </c>
      <c r="AE44" s="277">
        <v>240100</v>
      </c>
      <c r="AF44" s="277">
        <v>234200</v>
      </c>
      <c r="AG44" s="277">
        <v>204800</v>
      </c>
      <c r="AH44" s="277">
        <v>170100</v>
      </c>
      <c r="AI44" s="277">
        <v>139400</v>
      </c>
      <c r="AJ44" s="277">
        <v>121200</v>
      </c>
      <c r="AK44" s="277">
        <v>100500</v>
      </c>
      <c r="AL44" s="277">
        <v>77200</v>
      </c>
      <c r="AM44" s="277">
        <v>49700</v>
      </c>
      <c r="AN44" s="277">
        <v>25200</v>
      </c>
      <c r="AO44" s="277">
        <v>13300</v>
      </c>
      <c r="AP44" s="277">
        <v>5600</v>
      </c>
      <c r="AQ44" s="277">
        <v>3080800</v>
      </c>
      <c r="AS44" s="15">
        <v>1928</v>
      </c>
      <c r="AT44" s="277">
        <v>634700</v>
      </c>
      <c r="AU44" s="277">
        <v>626700</v>
      </c>
      <c r="AV44" s="277">
        <v>613200</v>
      </c>
      <c r="AW44" s="277">
        <v>580000</v>
      </c>
      <c r="AX44" s="277">
        <v>530000</v>
      </c>
      <c r="AY44" s="277">
        <v>495600</v>
      </c>
      <c r="AZ44" s="277">
        <v>475500</v>
      </c>
      <c r="BA44" s="277">
        <v>474300</v>
      </c>
      <c r="BB44" s="277">
        <v>421400</v>
      </c>
      <c r="BC44" s="277">
        <v>351200</v>
      </c>
      <c r="BD44" s="277">
        <v>286400</v>
      </c>
      <c r="BE44" s="277">
        <v>251200</v>
      </c>
      <c r="BF44" s="277">
        <v>211300</v>
      </c>
      <c r="BG44" s="277">
        <v>163000</v>
      </c>
      <c r="BH44" s="277">
        <v>102800</v>
      </c>
      <c r="BI44" s="277">
        <v>50500</v>
      </c>
      <c r="BJ44" s="277">
        <v>24700</v>
      </c>
      <c r="BK44" s="277">
        <v>9700</v>
      </c>
      <c r="BL44" s="277">
        <v>6302200</v>
      </c>
      <c r="BN44" s="15">
        <v>1928</v>
      </c>
    </row>
    <row r="45" spans="1:66" s="24" customFormat="1">
      <c r="B45" s="268" t="s">
        <v>204</v>
      </c>
      <c r="C45" s="15">
        <v>1929</v>
      </c>
      <c r="D45" s="277">
        <v>321700</v>
      </c>
      <c r="E45" s="277">
        <v>324600</v>
      </c>
      <c r="F45" s="277">
        <v>306800</v>
      </c>
      <c r="G45" s="277">
        <v>304700</v>
      </c>
      <c r="H45" s="277">
        <v>284300</v>
      </c>
      <c r="I45" s="277">
        <v>260200</v>
      </c>
      <c r="J45" s="277">
        <v>235900</v>
      </c>
      <c r="K45" s="277">
        <v>239200</v>
      </c>
      <c r="L45" s="277">
        <v>222200</v>
      </c>
      <c r="M45" s="277">
        <v>186800</v>
      </c>
      <c r="N45" s="277">
        <v>150400</v>
      </c>
      <c r="O45" s="277">
        <v>130100</v>
      </c>
      <c r="P45" s="277">
        <v>111500</v>
      </c>
      <c r="Q45" s="277">
        <v>88200</v>
      </c>
      <c r="R45" s="277">
        <v>55900</v>
      </c>
      <c r="S45" s="277">
        <v>26800</v>
      </c>
      <c r="T45" s="277">
        <v>11800</v>
      </c>
      <c r="U45" s="277">
        <v>4200</v>
      </c>
      <c r="V45" s="277">
        <v>3265300</v>
      </c>
      <c r="X45" s="15">
        <v>1929</v>
      </c>
      <c r="Y45" s="277">
        <v>309900</v>
      </c>
      <c r="Z45" s="277">
        <v>312900</v>
      </c>
      <c r="AA45" s="277">
        <v>298300</v>
      </c>
      <c r="AB45" s="277">
        <v>293300</v>
      </c>
      <c r="AC45" s="277">
        <v>261000</v>
      </c>
      <c r="AD45" s="277">
        <v>242800</v>
      </c>
      <c r="AE45" s="277">
        <v>238400</v>
      </c>
      <c r="AF45" s="277">
        <v>237300</v>
      </c>
      <c r="AG45" s="277">
        <v>211400</v>
      </c>
      <c r="AH45" s="277">
        <v>175100</v>
      </c>
      <c r="AI45" s="277">
        <v>142800</v>
      </c>
      <c r="AJ45" s="277">
        <v>123100</v>
      </c>
      <c r="AK45" s="277">
        <v>103300</v>
      </c>
      <c r="AL45" s="277">
        <v>80000</v>
      </c>
      <c r="AM45" s="277">
        <v>53100</v>
      </c>
      <c r="AN45" s="277">
        <v>26400</v>
      </c>
      <c r="AO45" s="277">
        <v>13600</v>
      </c>
      <c r="AP45" s="277">
        <v>5900</v>
      </c>
      <c r="AQ45" s="277">
        <v>3128600</v>
      </c>
      <c r="AS45" s="15">
        <v>1929</v>
      </c>
      <c r="AT45" s="277">
        <v>631600</v>
      </c>
      <c r="AU45" s="277">
        <v>637500</v>
      </c>
      <c r="AV45" s="277">
        <v>605100</v>
      </c>
      <c r="AW45" s="277">
        <v>598000</v>
      </c>
      <c r="AX45" s="277">
        <v>545300</v>
      </c>
      <c r="AY45" s="277">
        <v>503000</v>
      </c>
      <c r="AZ45" s="277">
        <v>474300</v>
      </c>
      <c r="BA45" s="277">
        <v>476500</v>
      </c>
      <c r="BB45" s="277">
        <v>433600</v>
      </c>
      <c r="BC45" s="277">
        <v>361900</v>
      </c>
      <c r="BD45" s="277">
        <v>293200</v>
      </c>
      <c r="BE45" s="277">
        <v>253200</v>
      </c>
      <c r="BF45" s="277">
        <v>214800</v>
      </c>
      <c r="BG45" s="277">
        <v>168200</v>
      </c>
      <c r="BH45" s="277">
        <v>109000</v>
      </c>
      <c r="BI45" s="277">
        <v>53200</v>
      </c>
      <c r="BJ45" s="277">
        <v>25400</v>
      </c>
      <c r="BK45" s="277">
        <v>10100</v>
      </c>
      <c r="BL45" s="277">
        <v>6393900</v>
      </c>
      <c r="BN45" s="15">
        <v>1929</v>
      </c>
    </row>
    <row r="46" spans="1:66" s="24" customFormat="1">
      <c r="B46" s="268" t="s">
        <v>204</v>
      </c>
      <c r="C46" s="15">
        <v>1930</v>
      </c>
      <c r="D46" s="277">
        <v>317300</v>
      </c>
      <c r="E46" s="277">
        <v>326800</v>
      </c>
      <c r="F46" s="277">
        <v>304800</v>
      </c>
      <c r="G46" s="277">
        <v>310000</v>
      </c>
      <c r="H46" s="277">
        <v>288700</v>
      </c>
      <c r="I46" s="277">
        <v>263200</v>
      </c>
      <c r="J46" s="277">
        <v>240000</v>
      </c>
      <c r="K46" s="277">
        <v>236600</v>
      </c>
      <c r="L46" s="277">
        <v>225800</v>
      </c>
      <c r="M46" s="277">
        <v>191000</v>
      </c>
      <c r="N46" s="277">
        <v>155500</v>
      </c>
      <c r="O46" s="277">
        <v>129500</v>
      </c>
      <c r="P46" s="277">
        <v>112000</v>
      </c>
      <c r="Q46" s="277">
        <v>89800</v>
      </c>
      <c r="R46" s="277">
        <v>58900</v>
      </c>
      <c r="S46" s="277">
        <v>28400</v>
      </c>
      <c r="T46" s="277">
        <v>12100</v>
      </c>
      <c r="U46" s="277">
        <v>4900</v>
      </c>
      <c r="V46" s="277">
        <v>3295300</v>
      </c>
      <c r="X46" s="15">
        <v>1930</v>
      </c>
      <c r="Y46" s="277">
        <v>304100</v>
      </c>
      <c r="Z46" s="277">
        <v>317200</v>
      </c>
      <c r="AA46" s="277">
        <v>294500</v>
      </c>
      <c r="AB46" s="277">
        <v>301600</v>
      </c>
      <c r="AC46" s="277">
        <v>266900</v>
      </c>
      <c r="AD46" s="277">
        <v>243800</v>
      </c>
      <c r="AE46" s="277">
        <v>239500</v>
      </c>
      <c r="AF46" s="277">
        <v>238600</v>
      </c>
      <c r="AG46" s="277">
        <v>216100</v>
      </c>
      <c r="AH46" s="277">
        <v>179800</v>
      </c>
      <c r="AI46" s="277">
        <v>147700</v>
      </c>
      <c r="AJ46" s="277">
        <v>124600</v>
      </c>
      <c r="AK46" s="277">
        <v>105900</v>
      </c>
      <c r="AL46" s="277">
        <v>82100</v>
      </c>
      <c r="AM46" s="277">
        <v>56600</v>
      </c>
      <c r="AN46" s="277">
        <v>28000</v>
      </c>
      <c r="AO46" s="277">
        <v>14200</v>
      </c>
      <c r="AP46" s="277">
        <v>6200</v>
      </c>
      <c r="AQ46" s="277">
        <v>3167400</v>
      </c>
      <c r="AS46" s="15">
        <v>1930</v>
      </c>
      <c r="AT46" s="277">
        <v>621400</v>
      </c>
      <c r="AU46" s="277">
        <v>644000</v>
      </c>
      <c r="AV46" s="277">
        <v>599300</v>
      </c>
      <c r="AW46" s="277">
        <v>611600</v>
      </c>
      <c r="AX46" s="277">
        <v>555600</v>
      </c>
      <c r="AY46" s="277">
        <v>507000</v>
      </c>
      <c r="AZ46" s="277">
        <v>479500</v>
      </c>
      <c r="BA46" s="277">
        <v>475200</v>
      </c>
      <c r="BB46" s="277">
        <v>441900</v>
      </c>
      <c r="BC46" s="277">
        <v>370800</v>
      </c>
      <c r="BD46" s="277">
        <v>303200</v>
      </c>
      <c r="BE46" s="277">
        <v>254100</v>
      </c>
      <c r="BF46" s="277">
        <v>217900</v>
      </c>
      <c r="BG46" s="277">
        <v>171900</v>
      </c>
      <c r="BH46" s="277">
        <v>115500</v>
      </c>
      <c r="BI46" s="277">
        <v>56400</v>
      </c>
      <c r="BJ46" s="277">
        <v>26300</v>
      </c>
      <c r="BK46" s="277">
        <v>11100</v>
      </c>
      <c r="BL46" s="277">
        <v>6462700</v>
      </c>
      <c r="BN46" s="15">
        <v>1930</v>
      </c>
    </row>
    <row r="47" spans="1:66" s="24" customFormat="1">
      <c r="B47" s="268" t="s">
        <v>204</v>
      </c>
      <c r="C47" s="16">
        <v>1931</v>
      </c>
      <c r="D47" s="277">
        <v>312200</v>
      </c>
      <c r="E47" s="277">
        <v>323400</v>
      </c>
      <c r="F47" s="277">
        <v>309700</v>
      </c>
      <c r="G47" s="277">
        <v>311700</v>
      </c>
      <c r="H47" s="277">
        <v>290500</v>
      </c>
      <c r="I47" s="277">
        <v>266400</v>
      </c>
      <c r="J47" s="277">
        <v>243000</v>
      </c>
      <c r="K47" s="277">
        <v>234200</v>
      </c>
      <c r="L47" s="277">
        <v>228500</v>
      </c>
      <c r="M47" s="277">
        <v>195800</v>
      </c>
      <c r="N47" s="277">
        <v>161000</v>
      </c>
      <c r="O47" s="277">
        <v>129900</v>
      </c>
      <c r="P47" s="277">
        <v>113100</v>
      </c>
      <c r="Q47" s="277">
        <v>91000</v>
      </c>
      <c r="R47" s="277">
        <v>61900</v>
      </c>
      <c r="S47" s="277">
        <v>30600</v>
      </c>
      <c r="T47" s="277">
        <v>13000</v>
      </c>
      <c r="U47" s="277">
        <v>5300</v>
      </c>
      <c r="V47" s="277">
        <v>3321200</v>
      </c>
      <c r="X47" s="16">
        <v>1931</v>
      </c>
      <c r="Y47" s="277">
        <v>299300</v>
      </c>
      <c r="Z47" s="277">
        <v>314400</v>
      </c>
      <c r="AA47" s="277">
        <v>298900</v>
      </c>
      <c r="AB47" s="277">
        <v>304700</v>
      </c>
      <c r="AC47" s="277">
        <v>273200</v>
      </c>
      <c r="AD47" s="277">
        <v>245200</v>
      </c>
      <c r="AE47" s="277">
        <v>239200</v>
      </c>
      <c r="AF47" s="277">
        <v>239300</v>
      </c>
      <c r="AG47" s="277">
        <v>220800</v>
      </c>
      <c r="AH47" s="277">
        <v>185500</v>
      </c>
      <c r="AI47" s="277">
        <v>152900</v>
      </c>
      <c r="AJ47" s="277">
        <v>126700</v>
      </c>
      <c r="AK47" s="277">
        <v>108800</v>
      </c>
      <c r="AL47" s="277">
        <v>84600</v>
      </c>
      <c r="AM47" s="277">
        <v>59600</v>
      </c>
      <c r="AN47" s="277">
        <v>30600</v>
      </c>
      <c r="AO47" s="277">
        <v>14600</v>
      </c>
      <c r="AP47" s="277">
        <v>7000</v>
      </c>
      <c r="AQ47" s="277">
        <v>3205300</v>
      </c>
      <c r="AS47" s="16">
        <v>1931</v>
      </c>
      <c r="AT47" s="277">
        <v>611500</v>
      </c>
      <c r="AU47" s="277">
        <v>637800</v>
      </c>
      <c r="AV47" s="277">
        <v>608600</v>
      </c>
      <c r="AW47" s="277">
        <v>616400</v>
      </c>
      <c r="AX47" s="277">
        <v>563700</v>
      </c>
      <c r="AY47" s="277">
        <v>511600</v>
      </c>
      <c r="AZ47" s="277">
        <v>482200</v>
      </c>
      <c r="BA47" s="277">
        <v>473500</v>
      </c>
      <c r="BB47" s="277">
        <v>449300</v>
      </c>
      <c r="BC47" s="277">
        <v>381300</v>
      </c>
      <c r="BD47" s="277">
        <v>313900</v>
      </c>
      <c r="BE47" s="277">
        <v>256600</v>
      </c>
      <c r="BF47" s="277">
        <v>221900</v>
      </c>
      <c r="BG47" s="277">
        <v>175600</v>
      </c>
      <c r="BH47" s="277">
        <v>121500</v>
      </c>
      <c r="BI47" s="277">
        <v>61200</v>
      </c>
      <c r="BJ47" s="277">
        <v>27600</v>
      </c>
      <c r="BK47" s="277">
        <v>12300</v>
      </c>
      <c r="BL47" s="277">
        <v>6526500</v>
      </c>
      <c r="BN47" s="16">
        <v>1931</v>
      </c>
    </row>
    <row r="48" spans="1:66" s="24" customFormat="1">
      <c r="B48" s="268" t="s">
        <v>204</v>
      </c>
      <c r="C48" s="16">
        <v>1932</v>
      </c>
      <c r="D48" s="277">
        <v>303800</v>
      </c>
      <c r="E48" s="277">
        <v>318800</v>
      </c>
      <c r="F48" s="277">
        <v>313900</v>
      </c>
      <c r="G48" s="277">
        <v>312200</v>
      </c>
      <c r="H48" s="277">
        <v>293700</v>
      </c>
      <c r="I48" s="277">
        <v>270200</v>
      </c>
      <c r="J48" s="277">
        <v>247900</v>
      </c>
      <c r="K48" s="277">
        <v>230600</v>
      </c>
      <c r="L48" s="277">
        <v>231400</v>
      </c>
      <c r="M48" s="277">
        <v>201100</v>
      </c>
      <c r="N48" s="277">
        <v>166400</v>
      </c>
      <c r="O48" s="277">
        <v>131400</v>
      </c>
      <c r="P48" s="277">
        <v>114000</v>
      </c>
      <c r="Q48" s="277">
        <v>91600</v>
      </c>
      <c r="R48" s="277">
        <v>64200</v>
      </c>
      <c r="S48" s="277">
        <v>32800</v>
      </c>
      <c r="T48" s="277">
        <v>13400</v>
      </c>
      <c r="U48" s="277">
        <v>5700</v>
      </c>
      <c r="V48" s="277">
        <v>3343100</v>
      </c>
      <c r="X48" s="16">
        <v>1932</v>
      </c>
      <c r="Y48" s="277">
        <v>290200</v>
      </c>
      <c r="Z48" s="277">
        <v>310700</v>
      </c>
      <c r="AA48" s="277">
        <v>302000</v>
      </c>
      <c r="AB48" s="277">
        <v>306000</v>
      </c>
      <c r="AC48" s="277">
        <v>279500</v>
      </c>
      <c r="AD48" s="277">
        <v>248400</v>
      </c>
      <c r="AE48" s="277">
        <v>239800</v>
      </c>
      <c r="AF48" s="277">
        <v>236900</v>
      </c>
      <c r="AG48" s="277">
        <v>226200</v>
      </c>
      <c r="AH48" s="277">
        <v>191500</v>
      </c>
      <c r="AI48" s="277">
        <v>158000</v>
      </c>
      <c r="AJ48" s="277">
        <v>128600</v>
      </c>
      <c r="AK48" s="277">
        <v>111000</v>
      </c>
      <c r="AL48" s="277">
        <v>87000</v>
      </c>
      <c r="AM48" s="277">
        <v>61700</v>
      </c>
      <c r="AN48" s="277">
        <v>33600</v>
      </c>
      <c r="AO48" s="277">
        <v>15000</v>
      </c>
      <c r="AP48" s="277">
        <v>7600</v>
      </c>
      <c r="AQ48" s="277">
        <v>3233700</v>
      </c>
      <c r="AS48" s="16">
        <v>1932</v>
      </c>
      <c r="AT48" s="277">
        <v>594000</v>
      </c>
      <c r="AU48" s="277">
        <v>629500</v>
      </c>
      <c r="AV48" s="277">
        <v>615900</v>
      </c>
      <c r="AW48" s="277">
        <v>618200</v>
      </c>
      <c r="AX48" s="277">
        <v>573200</v>
      </c>
      <c r="AY48" s="277">
        <v>518600</v>
      </c>
      <c r="AZ48" s="277">
        <v>487700</v>
      </c>
      <c r="BA48" s="277">
        <v>467500</v>
      </c>
      <c r="BB48" s="277">
        <v>457600</v>
      </c>
      <c r="BC48" s="277">
        <v>392600</v>
      </c>
      <c r="BD48" s="277">
        <v>324400</v>
      </c>
      <c r="BE48" s="277">
        <v>260000</v>
      </c>
      <c r="BF48" s="277">
        <v>225000</v>
      </c>
      <c r="BG48" s="277">
        <v>178600</v>
      </c>
      <c r="BH48" s="277">
        <v>125900</v>
      </c>
      <c r="BI48" s="277">
        <v>66400</v>
      </c>
      <c r="BJ48" s="277">
        <v>28400</v>
      </c>
      <c r="BK48" s="277">
        <v>13300</v>
      </c>
      <c r="BL48" s="277">
        <v>6576800</v>
      </c>
      <c r="BN48" s="16">
        <v>1932</v>
      </c>
    </row>
    <row r="49" spans="2:66" s="24" customFormat="1">
      <c r="B49" s="268" t="s">
        <v>204</v>
      </c>
      <c r="C49" s="16">
        <v>1933</v>
      </c>
      <c r="D49" s="277">
        <v>293800</v>
      </c>
      <c r="E49" s="277">
        <v>316100</v>
      </c>
      <c r="F49" s="277">
        <v>319300</v>
      </c>
      <c r="G49" s="277">
        <v>310000</v>
      </c>
      <c r="H49" s="277">
        <v>297500</v>
      </c>
      <c r="I49" s="277">
        <v>275500</v>
      </c>
      <c r="J49" s="277">
        <v>251600</v>
      </c>
      <c r="K49" s="277">
        <v>230100</v>
      </c>
      <c r="L49" s="277">
        <v>232000</v>
      </c>
      <c r="M49" s="277">
        <v>207700</v>
      </c>
      <c r="N49" s="277">
        <v>170900</v>
      </c>
      <c r="O49" s="277">
        <v>134600</v>
      </c>
      <c r="P49" s="277">
        <v>114000</v>
      </c>
      <c r="Q49" s="277">
        <v>92400</v>
      </c>
      <c r="R49" s="277">
        <v>66600</v>
      </c>
      <c r="S49" s="277">
        <v>35100</v>
      </c>
      <c r="T49" s="277">
        <v>13900</v>
      </c>
      <c r="U49" s="277">
        <v>6000</v>
      </c>
      <c r="V49" s="277">
        <v>3367100</v>
      </c>
      <c r="X49" s="16">
        <v>1933</v>
      </c>
      <c r="Y49" s="277">
        <v>280200</v>
      </c>
      <c r="Z49" s="277">
        <v>307900</v>
      </c>
      <c r="AA49" s="277">
        <v>307300</v>
      </c>
      <c r="AB49" s="277">
        <v>304000</v>
      </c>
      <c r="AC49" s="277">
        <v>285100</v>
      </c>
      <c r="AD49" s="277">
        <v>254300</v>
      </c>
      <c r="AE49" s="277">
        <v>240300</v>
      </c>
      <c r="AF49" s="277">
        <v>235500</v>
      </c>
      <c r="AG49" s="277">
        <v>229100</v>
      </c>
      <c r="AH49" s="277">
        <v>198900</v>
      </c>
      <c r="AI49" s="277">
        <v>162200</v>
      </c>
      <c r="AJ49" s="277">
        <v>131500</v>
      </c>
      <c r="AK49" s="277">
        <v>111900</v>
      </c>
      <c r="AL49" s="277">
        <v>90200</v>
      </c>
      <c r="AM49" s="277">
        <v>64000</v>
      </c>
      <c r="AN49" s="277">
        <v>36500</v>
      </c>
      <c r="AO49" s="277">
        <v>15600</v>
      </c>
      <c r="AP49" s="277">
        <v>8200</v>
      </c>
      <c r="AQ49" s="277">
        <v>3262700</v>
      </c>
      <c r="AS49" s="16">
        <v>1933</v>
      </c>
      <c r="AT49" s="277">
        <v>574000</v>
      </c>
      <c r="AU49" s="277">
        <v>624000</v>
      </c>
      <c r="AV49" s="277">
        <v>626600</v>
      </c>
      <c r="AW49" s="277">
        <v>614000</v>
      </c>
      <c r="AX49" s="277">
        <v>582600</v>
      </c>
      <c r="AY49" s="277">
        <v>529800</v>
      </c>
      <c r="AZ49" s="277">
        <v>491900</v>
      </c>
      <c r="BA49" s="277">
        <v>465600</v>
      </c>
      <c r="BB49" s="277">
        <v>461100</v>
      </c>
      <c r="BC49" s="277">
        <v>406600</v>
      </c>
      <c r="BD49" s="277">
        <v>333100</v>
      </c>
      <c r="BE49" s="277">
        <v>266100</v>
      </c>
      <c r="BF49" s="277">
        <v>225900</v>
      </c>
      <c r="BG49" s="277">
        <v>182600</v>
      </c>
      <c r="BH49" s="277">
        <v>130600</v>
      </c>
      <c r="BI49" s="277">
        <v>71600</v>
      </c>
      <c r="BJ49" s="277">
        <v>29500</v>
      </c>
      <c r="BK49" s="277">
        <v>14200</v>
      </c>
      <c r="BL49" s="277">
        <v>6629800</v>
      </c>
      <c r="BN49" s="16">
        <v>1933</v>
      </c>
    </row>
    <row r="50" spans="2:66" s="24" customFormat="1">
      <c r="B50" s="268" t="s">
        <v>204</v>
      </c>
      <c r="C50" s="16">
        <v>1934</v>
      </c>
      <c r="D50" s="277">
        <v>283700</v>
      </c>
      <c r="E50" s="277">
        <v>314700</v>
      </c>
      <c r="F50" s="277">
        <v>323100</v>
      </c>
      <c r="G50" s="277">
        <v>305500</v>
      </c>
      <c r="H50" s="277">
        <v>302900</v>
      </c>
      <c r="I50" s="277">
        <v>280500</v>
      </c>
      <c r="J50" s="277">
        <v>255300</v>
      </c>
      <c r="K50" s="277">
        <v>230000</v>
      </c>
      <c r="L50" s="277">
        <v>231000</v>
      </c>
      <c r="M50" s="277">
        <v>213000</v>
      </c>
      <c r="N50" s="277">
        <v>176500</v>
      </c>
      <c r="O50" s="277">
        <v>138200</v>
      </c>
      <c r="P50" s="277">
        <v>114600</v>
      </c>
      <c r="Q50" s="277">
        <v>93300</v>
      </c>
      <c r="R50" s="277">
        <v>68300</v>
      </c>
      <c r="S50" s="277">
        <v>37200</v>
      </c>
      <c r="T50" s="277">
        <v>14500</v>
      </c>
      <c r="U50" s="277">
        <v>6100</v>
      </c>
      <c r="V50" s="277">
        <v>3388400</v>
      </c>
      <c r="X50" s="16">
        <v>1934</v>
      </c>
      <c r="Y50" s="277">
        <v>271400</v>
      </c>
      <c r="Z50" s="277">
        <v>305400</v>
      </c>
      <c r="AA50" s="277">
        <v>312200</v>
      </c>
      <c r="AB50" s="277">
        <v>298100</v>
      </c>
      <c r="AC50" s="277">
        <v>293400</v>
      </c>
      <c r="AD50" s="277">
        <v>259900</v>
      </c>
      <c r="AE50" s="277">
        <v>240500</v>
      </c>
      <c r="AF50" s="277">
        <v>233300</v>
      </c>
      <c r="AG50" s="277">
        <v>231200</v>
      </c>
      <c r="AH50" s="277">
        <v>205100</v>
      </c>
      <c r="AI50" s="277">
        <v>167100</v>
      </c>
      <c r="AJ50" s="277">
        <v>134900</v>
      </c>
      <c r="AK50" s="277">
        <v>113700</v>
      </c>
      <c r="AL50" s="277">
        <v>92600</v>
      </c>
      <c r="AM50" s="277">
        <v>66500</v>
      </c>
      <c r="AN50" s="277">
        <v>39100</v>
      </c>
      <c r="AO50" s="277">
        <v>16200</v>
      </c>
      <c r="AP50" s="277">
        <v>8400</v>
      </c>
      <c r="AQ50" s="277">
        <v>3289000</v>
      </c>
      <c r="AS50" s="16">
        <v>1934</v>
      </c>
      <c r="AT50" s="277">
        <v>555100</v>
      </c>
      <c r="AU50" s="277">
        <v>620100</v>
      </c>
      <c r="AV50" s="277">
        <v>635300</v>
      </c>
      <c r="AW50" s="277">
        <v>603600</v>
      </c>
      <c r="AX50" s="277">
        <v>596300</v>
      </c>
      <c r="AY50" s="277">
        <v>540400</v>
      </c>
      <c r="AZ50" s="277">
        <v>495800</v>
      </c>
      <c r="BA50" s="277">
        <v>463300</v>
      </c>
      <c r="BB50" s="277">
        <v>462200</v>
      </c>
      <c r="BC50" s="277">
        <v>418100</v>
      </c>
      <c r="BD50" s="277">
        <v>343600</v>
      </c>
      <c r="BE50" s="277">
        <v>273100</v>
      </c>
      <c r="BF50" s="277">
        <v>228300</v>
      </c>
      <c r="BG50" s="277">
        <v>185900</v>
      </c>
      <c r="BH50" s="277">
        <v>134800</v>
      </c>
      <c r="BI50" s="277">
        <v>76300</v>
      </c>
      <c r="BJ50" s="277">
        <v>30700</v>
      </c>
      <c r="BK50" s="277">
        <v>14500</v>
      </c>
      <c r="BL50" s="277">
        <v>6677400</v>
      </c>
      <c r="BN50" s="16">
        <v>1934</v>
      </c>
    </row>
    <row r="51" spans="2:66" s="24" customFormat="1">
      <c r="B51" s="268" t="s">
        <v>204</v>
      </c>
      <c r="C51" s="16">
        <v>1935</v>
      </c>
      <c r="D51" s="277">
        <v>275300</v>
      </c>
      <c r="E51" s="277">
        <v>311200</v>
      </c>
      <c r="F51" s="277">
        <v>324700</v>
      </c>
      <c r="G51" s="277">
        <v>303300</v>
      </c>
      <c r="H51" s="277">
        <v>307300</v>
      </c>
      <c r="I51" s="277">
        <v>284300</v>
      </c>
      <c r="J51" s="277">
        <v>258200</v>
      </c>
      <c r="K51" s="277">
        <v>234500</v>
      </c>
      <c r="L51" s="277">
        <v>229200</v>
      </c>
      <c r="M51" s="277">
        <v>217300</v>
      </c>
      <c r="N51" s="277">
        <v>181200</v>
      </c>
      <c r="O51" s="277">
        <v>143600</v>
      </c>
      <c r="P51" s="277">
        <v>115100</v>
      </c>
      <c r="Q51" s="277">
        <v>94200</v>
      </c>
      <c r="R51" s="277">
        <v>69800</v>
      </c>
      <c r="S51" s="277">
        <v>39600</v>
      </c>
      <c r="T51" s="277">
        <v>15200</v>
      </c>
      <c r="U51" s="277">
        <v>6300</v>
      </c>
      <c r="V51" s="277">
        <v>3410300</v>
      </c>
      <c r="X51" s="16">
        <v>1935</v>
      </c>
      <c r="Y51" s="277">
        <v>264400</v>
      </c>
      <c r="Z51" s="277">
        <v>300000</v>
      </c>
      <c r="AA51" s="277">
        <v>316500</v>
      </c>
      <c r="AB51" s="277">
        <v>293900</v>
      </c>
      <c r="AC51" s="277">
        <v>300800</v>
      </c>
      <c r="AD51" s="277">
        <v>264800</v>
      </c>
      <c r="AE51" s="277">
        <v>240400</v>
      </c>
      <c r="AF51" s="277">
        <v>234600</v>
      </c>
      <c r="AG51" s="277">
        <v>232200</v>
      </c>
      <c r="AH51" s="277">
        <v>210100</v>
      </c>
      <c r="AI51" s="277">
        <v>172300</v>
      </c>
      <c r="AJ51" s="277">
        <v>139900</v>
      </c>
      <c r="AK51" s="277">
        <v>115200</v>
      </c>
      <c r="AL51" s="277">
        <v>94600</v>
      </c>
      <c r="AM51" s="277">
        <v>68400</v>
      </c>
      <c r="AN51" s="277">
        <v>42000</v>
      </c>
      <c r="AO51" s="277">
        <v>17200</v>
      </c>
      <c r="AP51" s="277">
        <v>8600</v>
      </c>
      <c r="AQ51" s="277">
        <v>3315900</v>
      </c>
      <c r="AS51" s="16">
        <v>1935</v>
      </c>
      <c r="AT51" s="277">
        <v>539700</v>
      </c>
      <c r="AU51" s="277">
        <v>611200</v>
      </c>
      <c r="AV51" s="277">
        <v>641200</v>
      </c>
      <c r="AW51" s="277">
        <v>597200</v>
      </c>
      <c r="AX51" s="277">
        <v>608100</v>
      </c>
      <c r="AY51" s="277">
        <v>549100</v>
      </c>
      <c r="AZ51" s="277">
        <v>498600</v>
      </c>
      <c r="BA51" s="277">
        <v>469100</v>
      </c>
      <c r="BB51" s="277">
        <v>461400</v>
      </c>
      <c r="BC51" s="277">
        <v>427400</v>
      </c>
      <c r="BD51" s="277">
        <v>353500</v>
      </c>
      <c r="BE51" s="277">
        <v>283500</v>
      </c>
      <c r="BF51" s="277">
        <v>230300</v>
      </c>
      <c r="BG51" s="277">
        <v>188800</v>
      </c>
      <c r="BH51" s="277">
        <v>138200</v>
      </c>
      <c r="BI51" s="277">
        <v>81600</v>
      </c>
      <c r="BJ51" s="277">
        <v>32400</v>
      </c>
      <c r="BK51" s="277">
        <v>14900</v>
      </c>
      <c r="BL51" s="277">
        <v>6726200</v>
      </c>
      <c r="BN51" s="16">
        <v>1935</v>
      </c>
    </row>
    <row r="52" spans="2:66" s="24" customFormat="1">
      <c r="B52" s="268" t="s">
        <v>204</v>
      </c>
      <c r="C52" s="16">
        <v>1936</v>
      </c>
      <c r="D52" s="277">
        <v>270200</v>
      </c>
      <c r="E52" s="277">
        <v>306900</v>
      </c>
      <c r="F52" s="277">
        <v>321200</v>
      </c>
      <c r="G52" s="277">
        <v>308800</v>
      </c>
      <c r="H52" s="277">
        <v>308900</v>
      </c>
      <c r="I52" s="277">
        <v>287000</v>
      </c>
      <c r="J52" s="277">
        <v>262400</v>
      </c>
      <c r="K52" s="277">
        <v>238800</v>
      </c>
      <c r="L52" s="277">
        <v>227600</v>
      </c>
      <c r="M52" s="277">
        <v>220600</v>
      </c>
      <c r="N52" s="277">
        <v>185900</v>
      </c>
      <c r="O52" s="277">
        <v>149100</v>
      </c>
      <c r="P52" s="277">
        <v>116000</v>
      </c>
      <c r="Q52" s="277">
        <v>95100</v>
      </c>
      <c r="R52" s="277">
        <v>70600</v>
      </c>
      <c r="S52" s="277">
        <v>41800</v>
      </c>
      <c r="T52" s="277">
        <v>16400</v>
      </c>
      <c r="U52" s="277">
        <v>6500</v>
      </c>
      <c r="V52" s="277">
        <v>3433800</v>
      </c>
      <c r="X52" s="16">
        <v>1936</v>
      </c>
      <c r="Y52" s="277">
        <v>259500</v>
      </c>
      <c r="Z52" s="277">
        <v>295600</v>
      </c>
      <c r="AA52" s="277">
        <v>314300</v>
      </c>
      <c r="AB52" s="277">
        <v>298300</v>
      </c>
      <c r="AC52" s="277">
        <v>303700</v>
      </c>
      <c r="AD52" s="277">
        <v>270600</v>
      </c>
      <c r="AE52" s="277">
        <v>241600</v>
      </c>
      <c r="AF52" s="277">
        <v>234700</v>
      </c>
      <c r="AG52" s="277">
        <v>232900</v>
      </c>
      <c r="AH52" s="277">
        <v>214600</v>
      </c>
      <c r="AI52" s="277">
        <v>178100</v>
      </c>
      <c r="AJ52" s="277">
        <v>145000</v>
      </c>
      <c r="AK52" s="277">
        <v>117000</v>
      </c>
      <c r="AL52" s="277">
        <v>96800</v>
      </c>
      <c r="AM52" s="277">
        <v>70400</v>
      </c>
      <c r="AN52" s="277">
        <v>44000</v>
      </c>
      <c r="AO52" s="277">
        <v>18800</v>
      </c>
      <c r="AP52" s="277">
        <v>8700</v>
      </c>
      <c r="AQ52" s="277">
        <v>3344600</v>
      </c>
      <c r="AS52" s="16">
        <v>1936</v>
      </c>
      <c r="AT52" s="277">
        <v>529700</v>
      </c>
      <c r="AU52" s="277">
        <v>602500</v>
      </c>
      <c r="AV52" s="277">
        <v>635500</v>
      </c>
      <c r="AW52" s="277">
        <v>607100</v>
      </c>
      <c r="AX52" s="277">
        <v>612600</v>
      </c>
      <c r="AY52" s="277">
        <v>557600</v>
      </c>
      <c r="AZ52" s="277">
        <v>504000</v>
      </c>
      <c r="BA52" s="277">
        <v>473500</v>
      </c>
      <c r="BB52" s="277">
        <v>460500</v>
      </c>
      <c r="BC52" s="277">
        <v>435200</v>
      </c>
      <c r="BD52" s="277">
        <v>364000</v>
      </c>
      <c r="BE52" s="277">
        <v>294100</v>
      </c>
      <c r="BF52" s="277">
        <v>233000</v>
      </c>
      <c r="BG52" s="277">
        <v>191900</v>
      </c>
      <c r="BH52" s="277">
        <v>141000</v>
      </c>
      <c r="BI52" s="277">
        <v>85800</v>
      </c>
      <c r="BJ52" s="277">
        <v>35200</v>
      </c>
      <c r="BK52" s="277">
        <v>15200</v>
      </c>
      <c r="BL52" s="277">
        <v>6778400</v>
      </c>
      <c r="BN52" s="16">
        <v>1936</v>
      </c>
    </row>
    <row r="53" spans="2:66" s="24" customFormat="1">
      <c r="B53" s="268" t="s">
        <v>204</v>
      </c>
      <c r="C53" s="16">
        <v>1937</v>
      </c>
      <c r="D53" s="277">
        <v>273100</v>
      </c>
      <c r="E53" s="277">
        <v>299500</v>
      </c>
      <c r="F53" s="277">
        <v>316600</v>
      </c>
      <c r="G53" s="277">
        <v>313200</v>
      </c>
      <c r="H53" s="277">
        <v>309800</v>
      </c>
      <c r="I53" s="277">
        <v>290900</v>
      </c>
      <c r="J53" s="277">
        <v>266600</v>
      </c>
      <c r="K53" s="277">
        <v>244000</v>
      </c>
      <c r="L53" s="277">
        <v>224500</v>
      </c>
      <c r="M53" s="277">
        <v>223700</v>
      </c>
      <c r="N53" s="277">
        <v>191100</v>
      </c>
      <c r="O53" s="277">
        <v>154500</v>
      </c>
      <c r="P53" s="277">
        <v>117600</v>
      </c>
      <c r="Q53" s="277">
        <v>96200</v>
      </c>
      <c r="R53" s="277">
        <v>71100</v>
      </c>
      <c r="S53" s="277">
        <v>43300</v>
      </c>
      <c r="T53" s="277">
        <v>17800</v>
      </c>
      <c r="U53" s="277">
        <v>6400</v>
      </c>
      <c r="V53" s="277">
        <v>3459900</v>
      </c>
      <c r="X53" s="16">
        <v>1937</v>
      </c>
      <c r="Y53" s="277">
        <v>262900</v>
      </c>
      <c r="Z53" s="277">
        <v>287400</v>
      </c>
      <c r="AA53" s="277">
        <v>310800</v>
      </c>
      <c r="AB53" s="277">
        <v>302000</v>
      </c>
      <c r="AC53" s="277">
        <v>304900</v>
      </c>
      <c r="AD53" s="277">
        <v>276800</v>
      </c>
      <c r="AE53" s="277">
        <v>244700</v>
      </c>
      <c r="AF53" s="277">
        <v>235400</v>
      </c>
      <c r="AG53" s="277">
        <v>230900</v>
      </c>
      <c r="AH53" s="277">
        <v>219800</v>
      </c>
      <c r="AI53" s="277">
        <v>184100</v>
      </c>
      <c r="AJ53" s="277">
        <v>150100</v>
      </c>
      <c r="AK53" s="277">
        <v>119200</v>
      </c>
      <c r="AL53" s="277">
        <v>98900</v>
      </c>
      <c r="AM53" s="277">
        <v>72500</v>
      </c>
      <c r="AN53" s="277">
        <v>45700</v>
      </c>
      <c r="AO53" s="277">
        <v>20700</v>
      </c>
      <c r="AP53" s="277">
        <v>8900</v>
      </c>
      <c r="AQ53" s="277">
        <v>3375700</v>
      </c>
      <c r="AS53" s="16">
        <v>1937</v>
      </c>
      <c r="AT53" s="277">
        <v>536000</v>
      </c>
      <c r="AU53" s="277">
        <v>586900</v>
      </c>
      <c r="AV53" s="277">
        <v>627400</v>
      </c>
      <c r="AW53" s="277">
        <v>615200</v>
      </c>
      <c r="AX53" s="277">
        <v>614700</v>
      </c>
      <c r="AY53" s="277">
        <v>567700</v>
      </c>
      <c r="AZ53" s="277">
        <v>511300</v>
      </c>
      <c r="BA53" s="277">
        <v>479400</v>
      </c>
      <c r="BB53" s="277">
        <v>455400</v>
      </c>
      <c r="BC53" s="277">
        <v>443500</v>
      </c>
      <c r="BD53" s="277">
        <v>375200</v>
      </c>
      <c r="BE53" s="277">
        <v>304600</v>
      </c>
      <c r="BF53" s="277">
        <v>236800</v>
      </c>
      <c r="BG53" s="277">
        <v>195100</v>
      </c>
      <c r="BH53" s="277">
        <v>143600</v>
      </c>
      <c r="BI53" s="277">
        <v>89000</v>
      </c>
      <c r="BJ53" s="277">
        <v>38500</v>
      </c>
      <c r="BK53" s="277">
        <v>15300</v>
      </c>
      <c r="BL53" s="277">
        <v>6835600</v>
      </c>
      <c r="BN53" s="16">
        <v>1937</v>
      </c>
    </row>
    <row r="54" spans="2:66" s="24" customFormat="1">
      <c r="B54" s="268" t="s">
        <v>204</v>
      </c>
      <c r="C54" s="16">
        <v>1938</v>
      </c>
      <c r="D54" s="277">
        <v>277800</v>
      </c>
      <c r="E54" s="277">
        <v>290100</v>
      </c>
      <c r="F54" s="277">
        <v>314000</v>
      </c>
      <c r="G54" s="277">
        <v>318900</v>
      </c>
      <c r="H54" s="277">
        <v>308000</v>
      </c>
      <c r="I54" s="277">
        <v>295800</v>
      </c>
      <c r="J54" s="277">
        <v>272600</v>
      </c>
      <c r="K54" s="277">
        <v>247700</v>
      </c>
      <c r="L54" s="277">
        <v>224500</v>
      </c>
      <c r="M54" s="277">
        <v>224400</v>
      </c>
      <c r="N54" s="277">
        <v>197500</v>
      </c>
      <c r="O54" s="277">
        <v>158900</v>
      </c>
      <c r="P54" s="277">
        <v>120700</v>
      </c>
      <c r="Q54" s="277">
        <v>96500</v>
      </c>
      <c r="R54" s="277">
        <v>72100</v>
      </c>
      <c r="S54" s="277">
        <v>45000</v>
      </c>
      <c r="T54" s="277">
        <v>19200</v>
      </c>
      <c r="U54" s="277">
        <v>6500</v>
      </c>
      <c r="V54" s="277">
        <v>3490200</v>
      </c>
      <c r="X54" s="16">
        <v>1938</v>
      </c>
      <c r="Y54" s="277">
        <v>267400</v>
      </c>
      <c r="Z54" s="277">
        <v>277800</v>
      </c>
      <c r="AA54" s="277">
        <v>308400</v>
      </c>
      <c r="AB54" s="277">
        <v>307600</v>
      </c>
      <c r="AC54" s="277">
        <v>303100</v>
      </c>
      <c r="AD54" s="277">
        <v>282300</v>
      </c>
      <c r="AE54" s="277">
        <v>250600</v>
      </c>
      <c r="AF54" s="277">
        <v>236000</v>
      </c>
      <c r="AG54" s="277">
        <v>229800</v>
      </c>
      <c r="AH54" s="277">
        <v>222500</v>
      </c>
      <c r="AI54" s="277">
        <v>191500</v>
      </c>
      <c r="AJ54" s="277">
        <v>154800</v>
      </c>
      <c r="AK54" s="277">
        <v>122300</v>
      </c>
      <c r="AL54" s="277">
        <v>99900</v>
      </c>
      <c r="AM54" s="277">
        <v>75300</v>
      </c>
      <c r="AN54" s="277">
        <v>47500</v>
      </c>
      <c r="AO54" s="277">
        <v>22600</v>
      </c>
      <c r="AP54" s="277">
        <v>9000</v>
      </c>
      <c r="AQ54" s="277">
        <v>3408400</v>
      </c>
      <c r="AS54" s="16">
        <v>1938</v>
      </c>
      <c r="AT54" s="277">
        <v>545200</v>
      </c>
      <c r="AU54" s="277">
        <v>567900</v>
      </c>
      <c r="AV54" s="277">
        <v>622400</v>
      </c>
      <c r="AW54" s="277">
        <v>626500</v>
      </c>
      <c r="AX54" s="277">
        <v>611100</v>
      </c>
      <c r="AY54" s="277">
        <v>578100</v>
      </c>
      <c r="AZ54" s="277">
        <v>523200</v>
      </c>
      <c r="BA54" s="277">
        <v>483700</v>
      </c>
      <c r="BB54" s="277">
        <v>454300</v>
      </c>
      <c r="BC54" s="277">
        <v>446900</v>
      </c>
      <c r="BD54" s="277">
        <v>389000</v>
      </c>
      <c r="BE54" s="277">
        <v>313700</v>
      </c>
      <c r="BF54" s="277">
        <v>243000</v>
      </c>
      <c r="BG54" s="277">
        <v>196400</v>
      </c>
      <c r="BH54" s="277">
        <v>147400</v>
      </c>
      <c r="BI54" s="277">
        <v>92500</v>
      </c>
      <c r="BJ54" s="277">
        <v>41800</v>
      </c>
      <c r="BK54" s="277">
        <v>15500</v>
      </c>
      <c r="BL54" s="277">
        <v>6898600</v>
      </c>
      <c r="BN54" s="16">
        <v>1938</v>
      </c>
    </row>
    <row r="55" spans="2:66" s="24" customFormat="1">
      <c r="B55" s="268" t="s">
        <v>204</v>
      </c>
      <c r="C55" s="16">
        <v>1939</v>
      </c>
      <c r="D55" s="277">
        <v>284600</v>
      </c>
      <c r="E55" s="277">
        <v>281000</v>
      </c>
      <c r="F55" s="277">
        <v>313100</v>
      </c>
      <c r="G55" s="277">
        <v>323500</v>
      </c>
      <c r="H55" s="277">
        <v>303700</v>
      </c>
      <c r="I55" s="277">
        <v>301800</v>
      </c>
      <c r="J55" s="277">
        <v>278600</v>
      </c>
      <c r="K55" s="277">
        <v>252300</v>
      </c>
      <c r="L55" s="277">
        <v>225300</v>
      </c>
      <c r="M55" s="277">
        <v>223800</v>
      </c>
      <c r="N55" s="277">
        <v>203000</v>
      </c>
      <c r="O55" s="277">
        <v>164400</v>
      </c>
      <c r="P55" s="277">
        <v>124100</v>
      </c>
      <c r="Q55" s="277">
        <v>97300</v>
      </c>
      <c r="R55" s="277">
        <v>72600</v>
      </c>
      <c r="S55" s="277">
        <v>46300</v>
      </c>
      <c r="T55" s="277">
        <v>20200</v>
      </c>
      <c r="U55" s="277">
        <v>6600</v>
      </c>
      <c r="V55" s="277">
        <v>3522200</v>
      </c>
      <c r="X55" s="16">
        <v>1939</v>
      </c>
      <c r="Y55" s="277">
        <v>274400</v>
      </c>
      <c r="Z55" s="277">
        <v>269600</v>
      </c>
      <c r="AA55" s="277">
        <v>306200</v>
      </c>
      <c r="AB55" s="277">
        <v>313100</v>
      </c>
      <c r="AC55" s="277">
        <v>297700</v>
      </c>
      <c r="AD55" s="277">
        <v>291600</v>
      </c>
      <c r="AE55" s="277">
        <v>257100</v>
      </c>
      <c r="AF55" s="277">
        <v>237000</v>
      </c>
      <c r="AG55" s="277">
        <v>228600</v>
      </c>
      <c r="AH55" s="277">
        <v>225000</v>
      </c>
      <c r="AI55" s="277">
        <v>198000</v>
      </c>
      <c r="AJ55" s="277">
        <v>159900</v>
      </c>
      <c r="AK55" s="277">
        <v>125900</v>
      </c>
      <c r="AL55" s="277">
        <v>101400</v>
      </c>
      <c r="AM55" s="277">
        <v>77400</v>
      </c>
      <c r="AN55" s="277">
        <v>49400</v>
      </c>
      <c r="AO55" s="277">
        <v>24100</v>
      </c>
      <c r="AP55" s="277">
        <v>9200</v>
      </c>
      <c r="AQ55" s="277">
        <v>3445600</v>
      </c>
      <c r="AS55" s="16">
        <v>1939</v>
      </c>
      <c r="AT55" s="277">
        <v>559000</v>
      </c>
      <c r="AU55" s="277">
        <v>550600</v>
      </c>
      <c r="AV55" s="277">
        <v>619300</v>
      </c>
      <c r="AW55" s="277">
        <v>636600</v>
      </c>
      <c r="AX55" s="277">
        <v>601400</v>
      </c>
      <c r="AY55" s="277">
        <v>593400</v>
      </c>
      <c r="AZ55" s="277">
        <v>535700</v>
      </c>
      <c r="BA55" s="277">
        <v>489300</v>
      </c>
      <c r="BB55" s="277">
        <v>453900</v>
      </c>
      <c r="BC55" s="277">
        <v>448800</v>
      </c>
      <c r="BD55" s="277">
        <v>401000</v>
      </c>
      <c r="BE55" s="277">
        <v>324300</v>
      </c>
      <c r="BF55" s="277">
        <v>250000</v>
      </c>
      <c r="BG55" s="277">
        <v>198700</v>
      </c>
      <c r="BH55" s="277">
        <v>150000</v>
      </c>
      <c r="BI55" s="277">
        <v>95700</v>
      </c>
      <c r="BJ55" s="277">
        <v>44300</v>
      </c>
      <c r="BK55" s="277">
        <v>15800</v>
      </c>
      <c r="BL55" s="277">
        <v>6967800</v>
      </c>
      <c r="BN55" s="16">
        <v>1939</v>
      </c>
    </row>
    <row r="56" spans="2:66" s="24" customFormat="1">
      <c r="B56" s="268" t="s">
        <v>204</v>
      </c>
      <c r="C56" s="17">
        <v>1940</v>
      </c>
      <c r="D56" s="277">
        <v>291800</v>
      </c>
      <c r="E56" s="277">
        <v>273300</v>
      </c>
      <c r="F56" s="277">
        <v>309800</v>
      </c>
      <c r="G56" s="277">
        <v>324700</v>
      </c>
      <c r="H56" s="277">
        <v>302200</v>
      </c>
      <c r="I56" s="277">
        <v>306700</v>
      </c>
      <c r="J56" s="277">
        <v>283400</v>
      </c>
      <c r="K56" s="277">
        <v>256200</v>
      </c>
      <c r="L56" s="277">
        <v>230800</v>
      </c>
      <c r="M56" s="277">
        <v>222400</v>
      </c>
      <c r="N56" s="277">
        <v>208000</v>
      </c>
      <c r="O56" s="277">
        <v>169000</v>
      </c>
      <c r="P56" s="277">
        <v>129200</v>
      </c>
      <c r="Q56" s="277">
        <v>97800</v>
      </c>
      <c r="R56" s="277">
        <v>73600</v>
      </c>
      <c r="S56" s="277">
        <v>47100</v>
      </c>
      <c r="T56" s="277">
        <v>21700</v>
      </c>
      <c r="U56" s="277">
        <v>6900</v>
      </c>
      <c r="V56" s="277">
        <v>3554600</v>
      </c>
      <c r="X56" s="17">
        <v>1940</v>
      </c>
      <c r="Y56" s="277">
        <v>280600</v>
      </c>
      <c r="Z56" s="277">
        <v>263100</v>
      </c>
      <c r="AA56" s="277">
        <v>301100</v>
      </c>
      <c r="AB56" s="277">
        <v>317700</v>
      </c>
      <c r="AC56" s="277">
        <v>294300</v>
      </c>
      <c r="AD56" s="277">
        <v>300000</v>
      </c>
      <c r="AE56" s="277">
        <v>262900</v>
      </c>
      <c r="AF56" s="277">
        <v>237900</v>
      </c>
      <c r="AG56" s="277">
        <v>231200</v>
      </c>
      <c r="AH56" s="277">
        <v>226800</v>
      </c>
      <c r="AI56" s="277">
        <v>203500</v>
      </c>
      <c r="AJ56" s="277">
        <v>165500</v>
      </c>
      <c r="AK56" s="277">
        <v>131500</v>
      </c>
      <c r="AL56" s="277">
        <v>102900</v>
      </c>
      <c r="AM56" s="277">
        <v>79600</v>
      </c>
      <c r="AN56" s="277">
        <v>50800</v>
      </c>
      <c r="AO56" s="277">
        <v>25900</v>
      </c>
      <c r="AP56" s="277">
        <v>9600</v>
      </c>
      <c r="AQ56" s="277">
        <v>3484900</v>
      </c>
      <c r="AS56" s="17">
        <v>1940</v>
      </c>
      <c r="AT56" s="277">
        <v>572400</v>
      </c>
      <c r="AU56" s="277">
        <v>536400</v>
      </c>
      <c r="AV56" s="277">
        <v>610900</v>
      </c>
      <c r="AW56" s="277">
        <v>642400</v>
      </c>
      <c r="AX56" s="277">
        <v>596500</v>
      </c>
      <c r="AY56" s="277">
        <v>606700</v>
      </c>
      <c r="AZ56" s="277">
        <v>546300</v>
      </c>
      <c r="BA56" s="277">
        <v>494100</v>
      </c>
      <c r="BB56" s="277">
        <v>462000</v>
      </c>
      <c r="BC56" s="277">
        <v>449200</v>
      </c>
      <c r="BD56" s="277">
        <v>411500</v>
      </c>
      <c r="BE56" s="277">
        <v>334500</v>
      </c>
      <c r="BF56" s="277">
        <v>260700</v>
      </c>
      <c r="BG56" s="277">
        <v>200700</v>
      </c>
      <c r="BH56" s="277">
        <v>153200</v>
      </c>
      <c r="BI56" s="277">
        <v>97900</v>
      </c>
      <c r="BJ56" s="277">
        <v>47600</v>
      </c>
      <c r="BK56" s="277">
        <v>16500</v>
      </c>
      <c r="BL56" s="277">
        <v>7039500</v>
      </c>
      <c r="BN56" s="17">
        <v>1940</v>
      </c>
    </row>
    <row r="57" spans="2:66" s="24" customFormat="1">
      <c r="B57" s="268" t="s">
        <v>204</v>
      </c>
      <c r="C57" s="17">
        <v>1941</v>
      </c>
      <c r="D57" s="277">
        <v>299900</v>
      </c>
      <c r="E57" s="277">
        <v>269200</v>
      </c>
      <c r="F57" s="277">
        <v>306100</v>
      </c>
      <c r="G57" s="277">
        <v>320600</v>
      </c>
      <c r="H57" s="277">
        <v>307300</v>
      </c>
      <c r="I57" s="277">
        <v>307500</v>
      </c>
      <c r="J57" s="277">
        <v>286400</v>
      </c>
      <c r="K57" s="277">
        <v>260400</v>
      </c>
      <c r="L57" s="277">
        <v>235600</v>
      </c>
      <c r="M57" s="277">
        <v>220900</v>
      </c>
      <c r="N57" s="277">
        <v>211500</v>
      </c>
      <c r="O57" s="277">
        <v>173500</v>
      </c>
      <c r="P57" s="277">
        <v>134100</v>
      </c>
      <c r="Q57" s="277">
        <v>98400</v>
      </c>
      <c r="R57" s="277">
        <v>74700</v>
      </c>
      <c r="S57" s="277">
        <v>47800</v>
      </c>
      <c r="T57" s="277">
        <v>23100</v>
      </c>
      <c r="U57" s="277">
        <v>7500</v>
      </c>
      <c r="V57" s="277">
        <v>3584500</v>
      </c>
      <c r="X57" s="17">
        <v>1941</v>
      </c>
      <c r="Y57" s="277">
        <v>288700</v>
      </c>
      <c r="Z57" s="277">
        <v>258800</v>
      </c>
      <c r="AA57" s="277">
        <v>297200</v>
      </c>
      <c r="AB57" s="277">
        <v>315800</v>
      </c>
      <c r="AC57" s="277">
        <v>299100</v>
      </c>
      <c r="AD57" s="277">
        <v>303700</v>
      </c>
      <c r="AE57" s="277">
        <v>269600</v>
      </c>
      <c r="AF57" s="277">
        <v>239700</v>
      </c>
      <c r="AG57" s="277">
        <v>232200</v>
      </c>
      <c r="AH57" s="277">
        <v>228200</v>
      </c>
      <c r="AI57" s="277">
        <v>208200</v>
      </c>
      <c r="AJ57" s="277">
        <v>171000</v>
      </c>
      <c r="AK57" s="277">
        <v>136600</v>
      </c>
      <c r="AL57" s="277">
        <v>104700</v>
      </c>
      <c r="AM57" s="277">
        <v>81700</v>
      </c>
      <c r="AN57" s="277">
        <v>52300</v>
      </c>
      <c r="AO57" s="277">
        <v>27400</v>
      </c>
      <c r="AP57" s="277">
        <v>10500</v>
      </c>
      <c r="AQ57" s="277">
        <v>3525400</v>
      </c>
      <c r="AS57" s="17">
        <v>1941</v>
      </c>
      <c r="AT57" s="277">
        <v>588600</v>
      </c>
      <c r="AU57" s="277">
        <v>528000</v>
      </c>
      <c r="AV57" s="277">
        <v>603300</v>
      </c>
      <c r="AW57" s="277">
        <v>636400</v>
      </c>
      <c r="AX57" s="277">
        <v>606400</v>
      </c>
      <c r="AY57" s="277">
        <v>611200</v>
      </c>
      <c r="AZ57" s="277">
        <v>556000</v>
      </c>
      <c r="BA57" s="277">
        <v>500100</v>
      </c>
      <c r="BB57" s="277">
        <v>467800</v>
      </c>
      <c r="BC57" s="277">
        <v>449100</v>
      </c>
      <c r="BD57" s="277">
        <v>419700</v>
      </c>
      <c r="BE57" s="277">
        <v>344500</v>
      </c>
      <c r="BF57" s="277">
        <v>270700</v>
      </c>
      <c r="BG57" s="277">
        <v>203100</v>
      </c>
      <c r="BH57" s="277">
        <v>156400</v>
      </c>
      <c r="BI57" s="277">
        <v>100100</v>
      </c>
      <c r="BJ57" s="277">
        <v>50500</v>
      </c>
      <c r="BK57" s="277">
        <v>18000</v>
      </c>
      <c r="BL57" s="277">
        <v>7109900</v>
      </c>
      <c r="BN57" s="17">
        <v>1941</v>
      </c>
    </row>
    <row r="58" spans="2:66" s="24" customFormat="1">
      <c r="B58" s="268" t="s">
        <v>204</v>
      </c>
      <c r="C58" s="17">
        <v>1942</v>
      </c>
      <c r="D58" s="277">
        <v>311100</v>
      </c>
      <c r="E58" s="277">
        <v>272600</v>
      </c>
      <c r="F58" s="277">
        <v>299400</v>
      </c>
      <c r="G58" s="277">
        <v>314900</v>
      </c>
      <c r="H58" s="277">
        <v>309600</v>
      </c>
      <c r="I58" s="277">
        <v>306100</v>
      </c>
      <c r="J58" s="277">
        <v>289900</v>
      </c>
      <c r="K58" s="277">
        <v>264400</v>
      </c>
      <c r="L58" s="277">
        <v>241100</v>
      </c>
      <c r="M58" s="277">
        <v>218500</v>
      </c>
      <c r="N58" s="277">
        <v>214800</v>
      </c>
      <c r="O58" s="277">
        <v>178400</v>
      </c>
      <c r="P58" s="277">
        <v>138700</v>
      </c>
      <c r="Q58" s="277">
        <v>99500</v>
      </c>
      <c r="R58" s="277">
        <v>75200</v>
      </c>
      <c r="S58" s="277">
        <v>47900</v>
      </c>
      <c r="T58" s="277">
        <v>23700</v>
      </c>
      <c r="U58" s="277">
        <v>7900</v>
      </c>
      <c r="V58" s="277">
        <v>3613700</v>
      </c>
      <c r="X58" s="17">
        <v>1942</v>
      </c>
      <c r="Y58" s="277">
        <v>299100</v>
      </c>
      <c r="Z58" s="277">
        <v>262800</v>
      </c>
      <c r="AA58" s="277">
        <v>289000</v>
      </c>
      <c r="AB58" s="277">
        <v>312400</v>
      </c>
      <c r="AC58" s="277">
        <v>303100</v>
      </c>
      <c r="AD58" s="277">
        <v>305700</v>
      </c>
      <c r="AE58" s="277">
        <v>276700</v>
      </c>
      <c r="AF58" s="277">
        <v>243500</v>
      </c>
      <c r="AG58" s="277">
        <v>233400</v>
      </c>
      <c r="AH58" s="277">
        <v>226800</v>
      </c>
      <c r="AI58" s="277">
        <v>213500</v>
      </c>
      <c r="AJ58" s="277">
        <v>176600</v>
      </c>
      <c r="AK58" s="277">
        <v>141500</v>
      </c>
      <c r="AL58" s="277">
        <v>106700</v>
      </c>
      <c r="AM58" s="277">
        <v>82900</v>
      </c>
      <c r="AN58" s="277">
        <v>53600</v>
      </c>
      <c r="AO58" s="277">
        <v>28400</v>
      </c>
      <c r="AP58" s="277">
        <v>11300</v>
      </c>
      <c r="AQ58" s="277">
        <v>3567000</v>
      </c>
      <c r="AS58" s="17">
        <v>1942</v>
      </c>
      <c r="AT58" s="277">
        <v>610200</v>
      </c>
      <c r="AU58" s="277">
        <v>535400</v>
      </c>
      <c r="AV58" s="277">
        <v>588400</v>
      </c>
      <c r="AW58" s="277">
        <v>627300</v>
      </c>
      <c r="AX58" s="277">
        <v>612700</v>
      </c>
      <c r="AY58" s="277">
        <v>611800</v>
      </c>
      <c r="AZ58" s="277">
        <v>566600</v>
      </c>
      <c r="BA58" s="277">
        <v>507900</v>
      </c>
      <c r="BB58" s="277">
        <v>474500</v>
      </c>
      <c r="BC58" s="277">
        <v>445300</v>
      </c>
      <c r="BD58" s="277">
        <v>428300</v>
      </c>
      <c r="BE58" s="277">
        <v>355000</v>
      </c>
      <c r="BF58" s="277">
        <v>280200</v>
      </c>
      <c r="BG58" s="277">
        <v>206200</v>
      </c>
      <c r="BH58" s="277">
        <v>158100</v>
      </c>
      <c r="BI58" s="277">
        <v>101500</v>
      </c>
      <c r="BJ58" s="277">
        <v>52100</v>
      </c>
      <c r="BK58" s="277">
        <v>19200</v>
      </c>
      <c r="BL58" s="277">
        <v>7180700</v>
      </c>
      <c r="BN58" s="17">
        <v>1942</v>
      </c>
    </row>
    <row r="59" spans="2:66" s="24" customFormat="1">
      <c r="B59" s="268" t="s">
        <v>204</v>
      </c>
      <c r="C59" s="17">
        <v>1943</v>
      </c>
      <c r="D59" s="277">
        <v>318400</v>
      </c>
      <c r="E59" s="277">
        <v>276900</v>
      </c>
      <c r="F59" s="277">
        <v>290400</v>
      </c>
      <c r="G59" s="277">
        <v>312100</v>
      </c>
      <c r="H59" s="277">
        <v>312500</v>
      </c>
      <c r="I59" s="277">
        <v>300500</v>
      </c>
      <c r="J59" s="277">
        <v>292400</v>
      </c>
      <c r="K59" s="277">
        <v>269100</v>
      </c>
      <c r="L59" s="277">
        <v>244200</v>
      </c>
      <c r="M59" s="277">
        <v>218600</v>
      </c>
      <c r="N59" s="277">
        <v>215200</v>
      </c>
      <c r="O59" s="277">
        <v>184700</v>
      </c>
      <c r="P59" s="277">
        <v>142300</v>
      </c>
      <c r="Q59" s="277">
        <v>101700</v>
      </c>
      <c r="R59" s="277">
        <v>75000</v>
      </c>
      <c r="S59" s="277">
        <v>48000</v>
      </c>
      <c r="T59" s="277">
        <v>24300</v>
      </c>
      <c r="U59" s="277">
        <v>8100</v>
      </c>
      <c r="V59" s="277">
        <v>3634400</v>
      </c>
      <c r="X59" s="17">
        <v>1943</v>
      </c>
      <c r="Y59" s="277">
        <v>306300</v>
      </c>
      <c r="Z59" s="277">
        <v>267100</v>
      </c>
      <c r="AA59" s="277">
        <v>279200</v>
      </c>
      <c r="AB59" s="277">
        <v>309800</v>
      </c>
      <c r="AC59" s="277">
        <v>308600</v>
      </c>
      <c r="AD59" s="277">
        <v>303700</v>
      </c>
      <c r="AE59" s="277">
        <v>282200</v>
      </c>
      <c r="AF59" s="277">
        <v>249300</v>
      </c>
      <c r="AG59" s="277">
        <v>233800</v>
      </c>
      <c r="AH59" s="277">
        <v>225800</v>
      </c>
      <c r="AI59" s="277">
        <v>215900</v>
      </c>
      <c r="AJ59" s="277">
        <v>183700</v>
      </c>
      <c r="AK59" s="277">
        <v>145700</v>
      </c>
      <c r="AL59" s="277">
        <v>109300</v>
      </c>
      <c r="AM59" s="277">
        <v>83300</v>
      </c>
      <c r="AN59" s="277">
        <v>55400</v>
      </c>
      <c r="AO59" s="277">
        <v>29400</v>
      </c>
      <c r="AP59" s="277">
        <v>12000</v>
      </c>
      <c r="AQ59" s="277">
        <v>3600500</v>
      </c>
      <c r="AS59" s="17">
        <v>1943</v>
      </c>
      <c r="AT59" s="277">
        <v>624700</v>
      </c>
      <c r="AU59" s="277">
        <v>544000</v>
      </c>
      <c r="AV59" s="277">
        <v>569600</v>
      </c>
      <c r="AW59" s="277">
        <v>621900</v>
      </c>
      <c r="AX59" s="277">
        <v>621100</v>
      </c>
      <c r="AY59" s="277">
        <v>604200</v>
      </c>
      <c r="AZ59" s="277">
        <v>574600</v>
      </c>
      <c r="BA59" s="277">
        <v>518400</v>
      </c>
      <c r="BB59" s="277">
        <v>478000</v>
      </c>
      <c r="BC59" s="277">
        <v>444400</v>
      </c>
      <c r="BD59" s="277">
        <v>431100</v>
      </c>
      <c r="BE59" s="277">
        <v>368400</v>
      </c>
      <c r="BF59" s="277">
        <v>288000</v>
      </c>
      <c r="BG59" s="277">
        <v>211000</v>
      </c>
      <c r="BH59" s="277">
        <v>158300</v>
      </c>
      <c r="BI59" s="277">
        <v>103400</v>
      </c>
      <c r="BJ59" s="277">
        <v>53700</v>
      </c>
      <c r="BK59" s="277">
        <v>20100</v>
      </c>
      <c r="BL59" s="277">
        <v>7234900</v>
      </c>
      <c r="BN59" s="17">
        <v>1943</v>
      </c>
    </row>
    <row r="60" spans="2:66" s="24" customFormat="1">
      <c r="B60" s="268" t="s">
        <v>204</v>
      </c>
      <c r="C60" s="17">
        <v>1944</v>
      </c>
      <c r="D60" s="277">
        <v>334300</v>
      </c>
      <c r="E60" s="277">
        <v>283400</v>
      </c>
      <c r="F60" s="277">
        <v>281100</v>
      </c>
      <c r="G60" s="277">
        <v>310500</v>
      </c>
      <c r="H60" s="277">
        <v>315000</v>
      </c>
      <c r="I60" s="277">
        <v>292700</v>
      </c>
      <c r="J60" s="277">
        <v>296300</v>
      </c>
      <c r="K60" s="277">
        <v>273800</v>
      </c>
      <c r="L60" s="277">
        <v>247600</v>
      </c>
      <c r="M60" s="277">
        <v>219400</v>
      </c>
      <c r="N60" s="277">
        <v>213800</v>
      </c>
      <c r="O60" s="277">
        <v>189800</v>
      </c>
      <c r="P60" s="277">
        <v>147200</v>
      </c>
      <c r="Q60" s="277">
        <v>104200</v>
      </c>
      <c r="R60" s="277">
        <v>75400</v>
      </c>
      <c r="S60" s="277">
        <v>48200</v>
      </c>
      <c r="T60" s="277">
        <v>25100</v>
      </c>
      <c r="U60" s="277">
        <v>8500</v>
      </c>
      <c r="V60" s="277">
        <v>3666300</v>
      </c>
      <c r="X60" s="17">
        <v>1944</v>
      </c>
      <c r="Y60" s="277">
        <v>321600</v>
      </c>
      <c r="Z60" s="277">
        <v>273900</v>
      </c>
      <c r="AA60" s="277">
        <v>270700</v>
      </c>
      <c r="AB60" s="277">
        <v>307300</v>
      </c>
      <c r="AC60" s="277">
        <v>313300</v>
      </c>
      <c r="AD60" s="277">
        <v>297900</v>
      </c>
      <c r="AE60" s="277">
        <v>290900</v>
      </c>
      <c r="AF60" s="277">
        <v>255000</v>
      </c>
      <c r="AG60" s="277">
        <v>233800</v>
      </c>
      <c r="AH60" s="277">
        <v>224200</v>
      </c>
      <c r="AI60" s="277">
        <v>217800</v>
      </c>
      <c r="AJ60" s="277">
        <v>189300</v>
      </c>
      <c r="AK60" s="277">
        <v>150100</v>
      </c>
      <c r="AL60" s="277">
        <v>112700</v>
      </c>
      <c r="AM60" s="277">
        <v>84200</v>
      </c>
      <c r="AN60" s="277">
        <v>57000</v>
      </c>
      <c r="AO60" s="277">
        <v>30900</v>
      </c>
      <c r="AP60" s="277">
        <v>12800</v>
      </c>
      <c r="AQ60" s="277">
        <v>3643400</v>
      </c>
      <c r="AS60" s="17">
        <v>1944</v>
      </c>
      <c r="AT60" s="277">
        <v>655900</v>
      </c>
      <c r="AU60" s="277">
        <v>557300</v>
      </c>
      <c r="AV60" s="277">
        <v>551800</v>
      </c>
      <c r="AW60" s="277">
        <v>617800</v>
      </c>
      <c r="AX60" s="277">
        <v>628300</v>
      </c>
      <c r="AY60" s="277">
        <v>590600</v>
      </c>
      <c r="AZ60" s="277">
        <v>587200</v>
      </c>
      <c r="BA60" s="277">
        <v>528800</v>
      </c>
      <c r="BB60" s="277">
        <v>481400</v>
      </c>
      <c r="BC60" s="277">
        <v>443600</v>
      </c>
      <c r="BD60" s="277">
        <v>431600</v>
      </c>
      <c r="BE60" s="277">
        <v>379100</v>
      </c>
      <c r="BF60" s="277">
        <v>297300</v>
      </c>
      <c r="BG60" s="277">
        <v>216900</v>
      </c>
      <c r="BH60" s="277">
        <v>159600</v>
      </c>
      <c r="BI60" s="277">
        <v>105200</v>
      </c>
      <c r="BJ60" s="277">
        <v>56000</v>
      </c>
      <c r="BK60" s="277">
        <v>21300</v>
      </c>
      <c r="BL60" s="277">
        <v>7309700</v>
      </c>
      <c r="BN60" s="17">
        <v>1944</v>
      </c>
    </row>
    <row r="61" spans="2:66" s="24" customFormat="1">
      <c r="B61" s="268" t="s">
        <v>204</v>
      </c>
      <c r="C61" s="17">
        <v>1945</v>
      </c>
      <c r="D61" s="277">
        <v>352100</v>
      </c>
      <c r="E61" s="277">
        <v>289900</v>
      </c>
      <c r="F61" s="277">
        <v>273300</v>
      </c>
      <c r="G61" s="277">
        <v>306700</v>
      </c>
      <c r="H61" s="277">
        <v>315300</v>
      </c>
      <c r="I61" s="277">
        <v>288700</v>
      </c>
      <c r="J61" s="277">
        <v>298800</v>
      </c>
      <c r="K61" s="277">
        <v>277200</v>
      </c>
      <c r="L61" s="277">
        <v>250100</v>
      </c>
      <c r="M61" s="277">
        <v>224600</v>
      </c>
      <c r="N61" s="277">
        <v>211800</v>
      </c>
      <c r="O61" s="277">
        <v>194100</v>
      </c>
      <c r="P61" s="277">
        <v>151300</v>
      </c>
      <c r="Q61" s="277">
        <v>108400</v>
      </c>
      <c r="R61" s="277">
        <v>75800</v>
      </c>
      <c r="S61" s="277">
        <v>49500</v>
      </c>
      <c r="T61" s="277">
        <v>25900</v>
      </c>
      <c r="U61" s="277">
        <v>9700</v>
      </c>
      <c r="V61" s="277">
        <v>3703200</v>
      </c>
      <c r="X61" s="17">
        <v>1945</v>
      </c>
      <c r="Y61" s="277">
        <v>338900</v>
      </c>
      <c r="Z61" s="277">
        <v>279700</v>
      </c>
      <c r="AA61" s="277">
        <v>263700</v>
      </c>
      <c r="AB61" s="277">
        <v>302100</v>
      </c>
      <c r="AC61" s="277">
        <v>317000</v>
      </c>
      <c r="AD61" s="277">
        <v>294100</v>
      </c>
      <c r="AE61" s="277">
        <v>298800</v>
      </c>
      <c r="AF61" s="277">
        <v>259800</v>
      </c>
      <c r="AG61" s="277">
        <v>233500</v>
      </c>
      <c r="AH61" s="277">
        <v>225900</v>
      </c>
      <c r="AI61" s="277">
        <v>218500</v>
      </c>
      <c r="AJ61" s="277">
        <v>193800</v>
      </c>
      <c r="AK61" s="277">
        <v>154600</v>
      </c>
      <c r="AL61" s="277">
        <v>117900</v>
      </c>
      <c r="AM61" s="277">
        <v>85100</v>
      </c>
      <c r="AN61" s="277">
        <v>59000</v>
      </c>
      <c r="AO61" s="277">
        <v>31900</v>
      </c>
      <c r="AP61" s="277">
        <v>14200</v>
      </c>
      <c r="AQ61" s="277">
        <v>3688500</v>
      </c>
      <c r="AS61" s="17">
        <v>1945</v>
      </c>
      <c r="AT61" s="277">
        <v>691000</v>
      </c>
      <c r="AU61" s="277">
        <v>569600</v>
      </c>
      <c r="AV61" s="277">
        <v>537000</v>
      </c>
      <c r="AW61" s="277">
        <v>608800</v>
      </c>
      <c r="AX61" s="277">
        <v>632300</v>
      </c>
      <c r="AY61" s="277">
        <v>582800</v>
      </c>
      <c r="AZ61" s="277">
        <v>597600</v>
      </c>
      <c r="BA61" s="277">
        <v>537000</v>
      </c>
      <c r="BB61" s="277">
        <v>483600</v>
      </c>
      <c r="BC61" s="277">
        <v>450500</v>
      </c>
      <c r="BD61" s="277">
        <v>430300</v>
      </c>
      <c r="BE61" s="277">
        <v>387900</v>
      </c>
      <c r="BF61" s="277">
        <v>305900</v>
      </c>
      <c r="BG61" s="277">
        <v>226300</v>
      </c>
      <c r="BH61" s="277">
        <v>160900</v>
      </c>
      <c r="BI61" s="277">
        <v>108500</v>
      </c>
      <c r="BJ61" s="277">
        <v>57800</v>
      </c>
      <c r="BK61" s="277">
        <v>23900</v>
      </c>
      <c r="BL61" s="277">
        <v>7391700</v>
      </c>
      <c r="BN61" s="17">
        <v>1945</v>
      </c>
    </row>
    <row r="62" spans="2:66" s="24" customFormat="1">
      <c r="B62" s="268" t="s">
        <v>204</v>
      </c>
      <c r="C62" s="17">
        <v>1946</v>
      </c>
      <c r="D62" s="277">
        <v>365600</v>
      </c>
      <c r="E62" s="277">
        <v>296800</v>
      </c>
      <c r="F62" s="277">
        <v>268400</v>
      </c>
      <c r="G62" s="277">
        <v>302700</v>
      </c>
      <c r="H62" s="277">
        <v>312400</v>
      </c>
      <c r="I62" s="277">
        <v>293500</v>
      </c>
      <c r="J62" s="277">
        <v>298500</v>
      </c>
      <c r="K62" s="277">
        <v>279900</v>
      </c>
      <c r="L62" s="277">
        <v>253800</v>
      </c>
      <c r="M62" s="277">
        <v>229000</v>
      </c>
      <c r="N62" s="277">
        <v>210300</v>
      </c>
      <c r="O62" s="277">
        <v>197300</v>
      </c>
      <c r="P62" s="277">
        <v>155400</v>
      </c>
      <c r="Q62" s="277">
        <v>112600</v>
      </c>
      <c r="R62" s="277">
        <v>76100</v>
      </c>
      <c r="S62" s="277">
        <v>50400</v>
      </c>
      <c r="T62" s="277">
        <v>26200</v>
      </c>
      <c r="U62" s="277">
        <v>10600</v>
      </c>
      <c r="V62" s="277">
        <v>3739500</v>
      </c>
      <c r="X62" s="17">
        <v>1946</v>
      </c>
      <c r="Y62" s="277">
        <v>350400</v>
      </c>
      <c r="Z62" s="277">
        <v>286800</v>
      </c>
      <c r="AA62" s="277">
        <v>258500</v>
      </c>
      <c r="AB62" s="277">
        <v>297000</v>
      </c>
      <c r="AC62" s="277">
        <v>313200</v>
      </c>
      <c r="AD62" s="277">
        <v>297700</v>
      </c>
      <c r="AE62" s="277">
        <v>301900</v>
      </c>
      <c r="AF62" s="277">
        <v>265400</v>
      </c>
      <c r="AG62" s="277">
        <v>234100</v>
      </c>
      <c r="AH62" s="277">
        <v>226000</v>
      </c>
      <c r="AI62" s="277">
        <v>219200</v>
      </c>
      <c r="AJ62" s="277">
        <v>197800</v>
      </c>
      <c r="AK62" s="277">
        <v>159300</v>
      </c>
      <c r="AL62" s="277">
        <v>123000</v>
      </c>
      <c r="AM62" s="277">
        <v>86500</v>
      </c>
      <c r="AN62" s="277">
        <v>60600</v>
      </c>
      <c r="AO62" s="277">
        <v>32700</v>
      </c>
      <c r="AP62" s="277">
        <v>15500</v>
      </c>
      <c r="AQ62" s="277">
        <v>3725600</v>
      </c>
      <c r="AS62" s="17">
        <v>1946</v>
      </c>
      <c r="AT62" s="277">
        <v>716000</v>
      </c>
      <c r="AU62" s="277">
        <v>583600</v>
      </c>
      <c r="AV62" s="277">
        <v>526900</v>
      </c>
      <c r="AW62" s="277">
        <v>599700</v>
      </c>
      <c r="AX62" s="277">
        <v>625600</v>
      </c>
      <c r="AY62" s="277">
        <v>591200</v>
      </c>
      <c r="AZ62" s="277">
        <v>600400</v>
      </c>
      <c r="BA62" s="277">
        <v>545300</v>
      </c>
      <c r="BB62" s="277">
        <v>487900</v>
      </c>
      <c r="BC62" s="277">
        <v>455000</v>
      </c>
      <c r="BD62" s="277">
        <v>429500</v>
      </c>
      <c r="BE62" s="277">
        <v>395100</v>
      </c>
      <c r="BF62" s="277">
        <v>314700</v>
      </c>
      <c r="BG62" s="277">
        <v>235600</v>
      </c>
      <c r="BH62" s="277">
        <v>162600</v>
      </c>
      <c r="BI62" s="277">
        <v>111000</v>
      </c>
      <c r="BJ62" s="277">
        <v>58900</v>
      </c>
      <c r="BK62" s="277">
        <v>26100</v>
      </c>
      <c r="BL62" s="277">
        <v>7465100</v>
      </c>
      <c r="BN62" s="17">
        <v>1946</v>
      </c>
    </row>
    <row r="63" spans="2:66" s="24" customFormat="1">
      <c r="B63" s="268" t="s">
        <v>204</v>
      </c>
      <c r="C63" s="17">
        <v>1947</v>
      </c>
      <c r="D63" s="277">
        <v>392500</v>
      </c>
      <c r="E63" s="277">
        <v>306800</v>
      </c>
      <c r="F63" s="277">
        <v>271300</v>
      </c>
      <c r="G63" s="277">
        <v>296600</v>
      </c>
      <c r="H63" s="277">
        <v>307700</v>
      </c>
      <c r="I63" s="277">
        <v>298600</v>
      </c>
      <c r="J63" s="277">
        <v>297500</v>
      </c>
      <c r="K63" s="277">
        <v>284000</v>
      </c>
      <c r="L63" s="277">
        <v>258300</v>
      </c>
      <c r="M63" s="277">
        <v>234100</v>
      </c>
      <c r="N63" s="277">
        <v>208000</v>
      </c>
      <c r="O63" s="277">
        <v>200100</v>
      </c>
      <c r="P63" s="277">
        <v>159700</v>
      </c>
      <c r="Q63" s="277">
        <v>116500</v>
      </c>
      <c r="R63" s="277">
        <v>76900</v>
      </c>
      <c r="S63" s="277">
        <v>50900</v>
      </c>
      <c r="T63" s="277">
        <v>26200</v>
      </c>
      <c r="U63" s="277">
        <v>11700</v>
      </c>
      <c r="V63" s="277">
        <v>3797400</v>
      </c>
      <c r="X63" s="17">
        <v>1947</v>
      </c>
      <c r="Y63" s="277">
        <v>375600</v>
      </c>
      <c r="Z63" s="277">
        <v>296000</v>
      </c>
      <c r="AA63" s="277">
        <v>262000</v>
      </c>
      <c r="AB63" s="277">
        <v>288200</v>
      </c>
      <c r="AC63" s="277">
        <v>308500</v>
      </c>
      <c r="AD63" s="277">
        <v>300500</v>
      </c>
      <c r="AE63" s="277">
        <v>303100</v>
      </c>
      <c r="AF63" s="277">
        <v>272100</v>
      </c>
      <c r="AG63" s="277">
        <v>237000</v>
      </c>
      <c r="AH63" s="277">
        <v>226200</v>
      </c>
      <c r="AI63" s="277">
        <v>217600</v>
      </c>
      <c r="AJ63" s="277">
        <v>202800</v>
      </c>
      <c r="AK63" s="277">
        <v>164600</v>
      </c>
      <c r="AL63" s="277">
        <v>127700</v>
      </c>
      <c r="AM63" s="277">
        <v>88500</v>
      </c>
      <c r="AN63" s="277">
        <v>61400</v>
      </c>
      <c r="AO63" s="277">
        <v>33500</v>
      </c>
      <c r="AP63" s="277">
        <v>16700</v>
      </c>
      <c r="AQ63" s="277">
        <v>3782000</v>
      </c>
      <c r="AS63" s="17">
        <v>1947</v>
      </c>
      <c r="AT63" s="277">
        <v>768100</v>
      </c>
      <c r="AU63" s="277">
        <v>602800</v>
      </c>
      <c r="AV63" s="277">
        <v>533300</v>
      </c>
      <c r="AW63" s="277">
        <v>584800</v>
      </c>
      <c r="AX63" s="277">
        <v>616200</v>
      </c>
      <c r="AY63" s="277">
        <v>599100</v>
      </c>
      <c r="AZ63" s="277">
        <v>600600</v>
      </c>
      <c r="BA63" s="277">
        <v>556100</v>
      </c>
      <c r="BB63" s="277">
        <v>495300</v>
      </c>
      <c r="BC63" s="277">
        <v>460300</v>
      </c>
      <c r="BD63" s="277">
        <v>425600</v>
      </c>
      <c r="BE63" s="277">
        <v>402900</v>
      </c>
      <c r="BF63" s="277">
        <v>324300</v>
      </c>
      <c r="BG63" s="277">
        <v>244200</v>
      </c>
      <c r="BH63" s="277">
        <v>165400</v>
      </c>
      <c r="BI63" s="277">
        <v>112300</v>
      </c>
      <c r="BJ63" s="277">
        <v>59700</v>
      </c>
      <c r="BK63" s="277">
        <v>28400</v>
      </c>
      <c r="BL63" s="277">
        <v>7579400</v>
      </c>
      <c r="BN63" s="17">
        <v>1947</v>
      </c>
    </row>
    <row r="64" spans="2:66" s="24" customFormat="1">
      <c r="B64" s="268" t="s">
        <v>204</v>
      </c>
      <c r="C64" s="17">
        <v>1948</v>
      </c>
      <c r="D64" s="277">
        <v>414800</v>
      </c>
      <c r="E64" s="277">
        <v>315300</v>
      </c>
      <c r="F64" s="277">
        <v>276700</v>
      </c>
      <c r="G64" s="277">
        <v>289000</v>
      </c>
      <c r="H64" s="277">
        <v>312400</v>
      </c>
      <c r="I64" s="277">
        <v>307400</v>
      </c>
      <c r="J64" s="277">
        <v>295700</v>
      </c>
      <c r="K64" s="277">
        <v>289600</v>
      </c>
      <c r="L64" s="277">
        <v>264700</v>
      </c>
      <c r="M64" s="277">
        <v>237600</v>
      </c>
      <c r="N64" s="277">
        <v>208900</v>
      </c>
      <c r="O64" s="277">
        <v>200400</v>
      </c>
      <c r="P64" s="277">
        <v>165200</v>
      </c>
      <c r="Q64" s="277">
        <v>119500</v>
      </c>
      <c r="R64" s="277">
        <v>78700</v>
      </c>
      <c r="S64" s="277">
        <v>50800</v>
      </c>
      <c r="T64" s="277">
        <v>26400</v>
      </c>
      <c r="U64" s="277">
        <v>12100</v>
      </c>
      <c r="V64" s="277">
        <v>3865200</v>
      </c>
      <c r="X64" s="17">
        <v>1948</v>
      </c>
      <c r="Y64" s="277">
        <v>396500</v>
      </c>
      <c r="Z64" s="277">
        <v>304100</v>
      </c>
      <c r="AA64" s="277">
        <v>267200</v>
      </c>
      <c r="AB64" s="277">
        <v>279300</v>
      </c>
      <c r="AC64" s="277">
        <v>306900</v>
      </c>
      <c r="AD64" s="277">
        <v>306400</v>
      </c>
      <c r="AE64" s="277">
        <v>301900</v>
      </c>
      <c r="AF64" s="277">
        <v>279000</v>
      </c>
      <c r="AG64" s="277">
        <v>244000</v>
      </c>
      <c r="AH64" s="277">
        <v>227300</v>
      </c>
      <c r="AI64" s="277">
        <v>217300</v>
      </c>
      <c r="AJ64" s="277">
        <v>205200</v>
      </c>
      <c r="AK64" s="277">
        <v>171300</v>
      </c>
      <c r="AL64" s="277">
        <v>131400</v>
      </c>
      <c r="AM64" s="277">
        <v>91600</v>
      </c>
      <c r="AN64" s="277">
        <v>61800</v>
      </c>
      <c r="AO64" s="277">
        <v>34700</v>
      </c>
      <c r="AP64" s="277">
        <v>17600</v>
      </c>
      <c r="AQ64" s="277">
        <v>3843500</v>
      </c>
      <c r="AS64" s="17">
        <v>1948</v>
      </c>
      <c r="AT64" s="277">
        <v>811300</v>
      </c>
      <c r="AU64" s="277">
        <v>619400</v>
      </c>
      <c r="AV64" s="277">
        <v>543900</v>
      </c>
      <c r="AW64" s="277">
        <v>568300</v>
      </c>
      <c r="AX64" s="277">
        <v>619300</v>
      </c>
      <c r="AY64" s="277">
        <v>613800</v>
      </c>
      <c r="AZ64" s="277">
        <v>597600</v>
      </c>
      <c r="BA64" s="277">
        <v>568600</v>
      </c>
      <c r="BB64" s="277">
        <v>508700</v>
      </c>
      <c r="BC64" s="277">
        <v>464900</v>
      </c>
      <c r="BD64" s="277">
        <v>426200</v>
      </c>
      <c r="BE64" s="277">
        <v>405600</v>
      </c>
      <c r="BF64" s="277">
        <v>336500</v>
      </c>
      <c r="BG64" s="277">
        <v>250900</v>
      </c>
      <c r="BH64" s="277">
        <v>170300</v>
      </c>
      <c r="BI64" s="277">
        <v>112600</v>
      </c>
      <c r="BJ64" s="277">
        <v>61100</v>
      </c>
      <c r="BK64" s="277">
        <v>29700</v>
      </c>
      <c r="BL64" s="277">
        <v>7708700</v>
      </c>
      <c r="BN64" s="17">
        <v>1948</v>
      </c>
    </row>
    <row r="65" spans="2:66" s="24" customFormat="1">
      <c r="B65" s="268" t="s">
        <v>204</v>
      </c>
      <c r="C65" s="17">
        <v>1949</v>
      </c>
      <c r="D65" s="277">
        <v>430600</v>
      </c>
      <c r="E65" s="277">
        <v>334700</v>
      </c>
      <c r="F65" s="277">
        <v>285800</v>
      </c>
      <c r="G65" s="277">
        <v>283800</v>
      </c>
      <c r="H65" s="277">
        <v>320400</v>
      </c>
      <c r="I65" s="277">
        <v>324200</v>
      </c>
      <c r="J65" s="277">
        <v>297600</v>
      </c>
      <c r="K65" s="277">
        <v>301700</v>
      </c>
      <c r="L65" s="277">
        <v>274600</v>
      </c>
      <c r="M65" s="277">
        <v>243900</v>
      </c>
      <c r="N65" s="277">
        <v>211100</v>
      </c>
      <c r="O65" s="277">
        <v>199400</v>
      </c>
      <c r="P65" s="277">
        <v>170000</v>
      </c>
      <c r="Q65" s="277">
        <v>123900</v>
      </c>
      <c r="R65" s="277">
        <v>80700</v>
      </c>
      <c r="S65" s="277">
        <v>51200</v>
      </c>
      <c r="T65" s="277">
        <v>26500</v>
      </c>
      <c r="U65" s="277">
        <v>12500</v>
      </c>
      <c r="V65" s="277">
        <v>3972600</v>
      </c>
      <c r="X65" s="17">
        <v>1949</v>
      </c>
      <c r="Y65" s="277">
        <v>410900</v>
      </c>
      <c r="Z65" s="277">
        <v>322400</v>
      </c>
      <c r="AA65" s="277">
        <v>276700</v>
      </c>
      <c r="AB65" s="277">
        <v>273200</v>
      </c>
      <c r="AC65" s="277">
        <v>309500</v>
      </c>
      <c r="AD65" s="277">
        <v>316800</v>
      </c>
      <c r="AE65" s="277">
        <v>300300</v>
      </c>
      <c r="AF65" s="277">
        <v>292400</v>
      </c>
      <c r="AG65" s="277">
        <v>253300</v>
      </c>
      <c r="AH65" s="277">
        <v>229600</v>
      </c>
      <c r="AI65" s="277">
        <v>217400</v>
      </c>
      <c r="AJ65" s="277">
        <v>207900</v>
      </c>
      <c r="AK65" s="277">
        <v>177200</v>
      </c>
      <c r="AL65" s="277">
        <v>135600</v>
      </c>
      <c r="AM65" s="277">
        <v>95300</v>
      </c>
      <c r="AN65" s="277">
        <v>62800</v>
      </c>
      <c r="AO65" s="277">
        <v>35800</v>
      </c>
      <c r="AP65" s="277">
        <v>18400</v>
      </c>
      <c r="AQ65" s="277">
        <v>3935500</v>
      </c>
      <c r="AS65" s="17">
        <v>1949</v>
      </c>
      <c r="AT65" s="277">
        <v>841500</v>
      </c>
      <c r="AU65" s="277">
        <v>657100</v>
      </c>
      <c r="AV65" s="277">
        <v>562500</v>
      </c>
      <c r="AW65" s="277">
        <v>557000</v>
      </c>
      <c r="AX65" s="277">
        <v>629900</v>
      </c>
      <c r="AY65" s="277">
        <v>641000</v>
      </c>
      <c r="AZ65" s="277">
        <v>597900</v>
      </c>
      <c r="BA65" s="277">
        <v>594100</v>
      </c>
      <c r="BB65" s="277">
        <v>527900</v>
      </c>
      <c r="BC65" s="277">
        <v>473500</v>
      </c>
      <c r="BD65" s="277">
        <v>428500</v>
      </c>
      <c r="BE65" s="277">
        <v>407300</v>
      </c>
      <c r="BF65" s="277">
        <v>347200</v>
      </c>
      <c r="BG65" s="277">
        <v>259500</v>
      </c>
      <c r="BH65" s="277">
        <v>176000</v>
      </c>
      <c r="BI65" s="277">
        <v>114000</v>
      </c>
      <c r="BJ65" s="277">
        <v>62300</v>
      </c>
      <c r="BK65" s="277">
        <v>30900</v>
      </c>
      <c r="BL65" s="277">
        <v>7908100</v>
      </c>
      <c r="BN65" s="17">
        <v>1949</v>
      </c>
    </row>
    <row r="66" spans="2:66" s="24" customFormat="1">
      <c r="B66" s="268" t="s">
        <v>204</v>
      </c>
      <c r="C66" s="18">
        <v>1950</v>
      </c>
      <c r="D66" s="277">
        <v>455000</v>
      </c>
      <c r="E66" s="277">
        <v>358500</v>
      </c>
      <c r="F66" s="277">
        <v>296600</v>
      </c>
      <c r="G66" s="277">
        <v>281700</v>
      </c>
      <c r="H66" s="277">
        <v>328900</v>
      </c>
      <c r="I66" s="277">
        <v>346200</v>
      </c>
      <c r="J66" s="277">
        <v>307900</v>
      </c>
      <c r="K66" s="277">
        <v>317000</v>
      </c>
      <c r="L66" s="277">
        <v>286700</v>
      </c>
      <c r="M66" s="277">
        <v>250800</v>
      </c>
      <c r="N66" s="277">
        <v>217900</v>
      </c>
      <c r="O66" s="277">
        <v>197900</v>
      </c>
      <c r="P66" s="277">
        <v>174700</v>
      </c>
      <c r="Q66" s="277">
        <v>127200</v>
      </c>
      <c r="R66" s="277">
        <v>84200</v>
      </c>
      <c r="S66" s="277">
        <v>51300</v>
      </c>
      <c r="T66" s="277">
        <v>27500</v>
      </c>
      <c r="U66" s="277">
        <v>12900</v>
      </c>
      <c r="V66" s="277">
        <v>4122900</v>
      </c>
      <c r="X66" s="18">
        <v>1950</v>
      </c>
      <c r="Y66" s="277">
        <v>434100</v>
      </c>
      <c r="Z66" s="277">
        <v>345200</v>
      </c>
      <c r="AA66" s="277">
        <v>286500</v>
      </c>
      <c r="AB66" s="277">
        <v>270000</v>
      </c>
      <c r="AC66" s="277">
        <v>312100</v>
      </c>
      <c r="AD66" s="277">
        <v>331200</v>
      </c>
      <c r="AE66" s="277">
        <v>302700</v>
      </c>
      <c r="AF66" s="277">
        <v>306200</v>
      </c>
      <c r="AG66" s="277">
        <v>262600</v>
      </c>
      <c r="AH66" s="277">
        <v>232100</v>
      </c>
      <c r="AI66" s="277">
        <v>221100</v>
      </c>
      <c r="AJ66" s="277">
        <v>209600</v>
      </c>
      <c r="AK66" s="277">
        <v>182000</v>
      </c>
      <c r="AL66" s="277">
        <v>139700</v>
      </c>
      <c r="AM66" s="277">
        <v>100500</v>
      </c>
      <c r="AN66" s="277">
        <v>63800</v>
      </c>
      <c r="AO66" s="277">
        <v>37300</v>
      </c>
      <c r="AP66" s="277">
        <v>19100</v>
      </c>
      <c r="AQ66" s="277">
        <v>4055800</v>
      </c>
      <c r="AS66" s="18">
        <v>1950</v>
      </c>
      <c r="AT66" s="277">
        <v>889100</v>
      </c>
      <c r="AU66" s="277">
        <v>703700</v>
      </c>
      <c r="AV66" s="277">
        <v>583100</v>
      </c>
      <c r="AW66" s="277">
        <v>551700</v>
      </c>
      <c r="AX66" s="277">
        <v>641000</v>
      </c>
      <c r="AY66" s="277">
        <v>677400</v>
      </c>
      <c r="AZ66" s="277">
        <v>610600</v>
      </c>
      <c r="BA66" s="277">
        <v>623200</v>
      </c>
      <c r="BB66" s="277">
        <v>549300</v>
      </c>
      <c r="BC66" s="277">
        <v>482900</v>
      </c>
      <c r="BD66" s="277">
        <v>439000</v>
      </c>
      <c r="BE66" s="277">
        <v>407500</v>
      </c>
      <c r="BF66" s="277">
        <v>356700</v>
      </c>
      <c r="BG66" s="277">
        <v>266900</v>
      </c>
      <c r="BH66" s="277">
        <v>184700</v>
      </c>
      <c r="BI66" s="277">
        <v>115100</v>
      </c>
      <c r="BJ66" s="277">
        <v>64800</v>
      </c>
      <c r="BK66" s="277">
        <v>32000</v>
      </c>
      <c r="BL66" s="277">
        <v>8178700</v>
      </c>
      <c r="BN66" s="18">
        <v>1950</v>
      </c>
    </row>
    <row r="67" spans="2:66" s="24" customFormat="1">
      <c r="B67" s="268" t="s">
        <v>204</v>
      </c>
      <c r="C67" s="18">
        <v>1951</v>
      </c>
      <c r="D67" s="277">
        <v>478100</v>
      </c>
      <c r="E67" s="277">
        <v>380800</v>
      </c>
      <c r="F67" s="277">
        <v>308000</v>
      </c>
      <c r="G67" s="277">
        <v>280400</v>
      </c>
      <c r="H67" s="277">
        <v>330600</v>
      </c>
      <c r="I67" s="277">
        <v>358200</v>
      </c>
      <c r="J67" s="277">
        <v>324200</v>
      </c>
      <c r="K67" s="277">
        <v>326300</v>
      </c>
      <c r="L67" s="277">
        <v>297400</v>
      </c>
      <c r="M67" s="277">
        <v>258900</v>
      </c>
      <c r="N67" s="277">
        <v>224100</v>
      </c>
      <c r="O67" s="277">
        <v>197500</v>
      </c>
      <c r="P67" s="277">
        <v>178300</v>
      </c>
      <c r="Q67" s="277">
        <v>130600</v>
      </c>
      <c r="R67" s="277">
        <v>87600</v>
      </c>
      <c r="S67" s="277">
        <v>51300</v>
      </c>
      <c r="T67" s="277">
        <v>28300</v>
      </c>
      <c r="U67" s="277">
        <v>13100</v>
      </c>
      <c r="V67" s="277">
        <v>4253700</v>
      </c>
      <c r="X67" s="18">
        <v>1951</v>
      </c>
      <c r="Y67" s="277">
        <v>456400</v>
      </c>
      <c r="Z67" s="277">
        <v>365100</v>
      </c>
      <c r="AA67" s="277">
        <v>297700</v>
      </c>
      <c r="AB67" s="277">
        <v>268000</v>
      </c>
      <c r="AC67" s="277">
        <v>311500</v>
      </c>
      <c r="AD67" s="277">
        <v>337100</v>
      </c>
      <c r="AE67" s="277">
        <v>314200</v>
      </c>
      <c r="AF67" s="277">
        <v>314700</v>
      </c>
      <c r="AG67" s="277">
        <v>273000</v>
      </c>
      <c r="AH67" s="277">
        <v>235500</v>
      </c>
      <c r="AI67" s="277">
        <v>223700</v>
      </c>
      <c r="AJ67" s="277">
        <v>211600</v>
      </c>
      <c r="AK67" s="277">
        <v>186700</v>
      </c>
      <c r="AL67" s="277">
        <v>144100</v>
      </c>
      <c r="AM67" s="277">
        <v>105100</v>
      </c>
      <c r="AN67" s="277">
        <v>65500</v>
      </c>
      <c r="AO67" s="277">
        <v>38500</v>
      </c>
      <c r="AP67" s="277">
        <v>19600</v>
      </c>
      <c r="AQ67" s="277">
        <v>4168000</v>
      </c>
      <c r="AS67" s="18">
        <v>1951</v>
      </c>
      <c r="AT67" s="277">
        <v>934500</v>
      </c>
      <c r="AU67" s="277">
        <v>745900</v>
      </c>
      <c r="AV67" s="277">
        <v>605700</v>
      </c>
      <c r="AW67" s="277">
        <v>548400</v>
      </c>
      <c r="AX67" s="277">
        <v>642100</v>
      </c>
      <c r="AY67" s="277">
        <v>695300</v>
      </c>
      <c r="AZ67" s="277">
        <v>638400</v>
      </c>
      <c r="BA67" s="277">
        <v>641000</v>
      </c>
      <c r="BB67" s="277">
        <v>570400</v>
      </c>
      <c r="BC67" s="277">
        <v>494400</v>
      </c>
      <c r="BD67" s="277">
        <v>447800</v>
      </c>
      <c r="BE67" s="277">
        <v>409100</v>
      </c>
      <c r="BF67" s="277">
        <v>365000</v>
      </c>
      <c r="BG67" s="277">
        <v>274700</v>
      </c>
      <c r="BH67" s="277">
        <v>192700</v>
      </c>
      <c r="BI67" s="277">
        <v>116800</v>
      </c>
      <c r="BJ67" s="277">
        <v>66800</v>
      </c>
      <c r="BK67" s="277">
        <v>32700</v>
      </c>
      <c r="BL67" s="277">
        <v>8421700</v>
      </c>
      <c r="BN67" s="18">
        <v>1951</v>
      </c>
    </row>
    <row r="68" spans="2:66" s="24" customFormat="1">
      <c r="B68" s="268" t="s">
        <v>204</v>
      </c>
      <c r="C68" s="18">
        <v>1952</v>
      </c>
      <c r="D68" s="277">
        <v>478900</v>
      </c>
      <c r="E68" s="277">
        <v>416200</v>
      </c>
      <c r="F68" s="277">
        <v>322500</v>
      </c>
      <c r="G68" s="277">
        <v>286800</v>
      </c>
      <c r="H68" s="277">
        <v>330100</v>
      </c>
      <c r="I68" s="277">
        <v>365900</v>
      </c>
      <c r="J68" s="277">
        <v>340200</v>
      </c>
      <c r="K68" s="277">
        <v>330900</v>
      </c>
      <c r="L68" s="277">
        <v>308300</v>
      </c>
      <c r="M68" s="277">
        <v>267500</v>
      </c>
      <c r="N68" s="277">
        <v>230200</v>
      </c>
      <c r="O68" s="277">
        <v>196100</v>
      </c>
      <c r="P68" s="277">
        <v>181000</v>
      </c>
      <c r="Q68" s="277">
        <v>134100</v>
      </c>
      <c r="R68" s="277">
        <v>90500</v>
      </c>
      <c r="S68" s="277">
        <v>51900</v>
      </c>
      <c r="T68" s="277">
        <v>28400</v>
      </c>
      <c r="U68" s="277">
        <v>13100</v>
      </c>
      <c r="V68" s="277">
        <v>4372600</v>
      </c>
      <c r="X68" s="18">
        <v>1952</v>
      </c>
      <c r="Y68" s="277">
        <v>457400</v>
      </c>
      <c r="Z68" s="277">
        <v>398400</v>
      </c>
      <c r="AA68" s="277">
        <v>310400</v>
      </c>
      <c r="AB68" s="277">
        <v>273700</v>
      </c>
      <c r="AC68" s="277">
        <v>303800</v>
      </c>
      <c r="AD68" s="277">
        <v>337800</v>
      </c>
      <c r="AE68" s="277">
        <v>324000</v>
      </c>
      <c r="AF68" s="277">
        <v>319700</v>
      </c>
      <c r="AG68" s="277">
        <v>283700</v>
      </c>
      <c r="AH68" s="277">
        <v>241200</v>
      </c>
      <c r="AI68" s="277">
        <v>225600</v>
      </c>
      <c r="AJ68" s="277">
        <v>211200</v>
      </c>
      <c r="AK68" s="277">
        <v>192400</v>
      </c>
      <c r="AL68" s="277">
        <v>149400</v>
      </c>
      <c r="AM68" s="277">
        <v>108900</v>
      </c>
      <c r="AN68" s="277">
        <v>67200</v>
      </c>
      <c r="AO68" s="277">
        <v>39100</v>
      </c>
      <c r="AP68" s="277">
        <v>20000</v>
      </c>
      <c r="AQ68" s="277">
        <v>4263900</v>
      </c>
      <c r="AS68" s="18">
        <v>1952</v>
      </c>
      <c r="AT68" s="277">
        <v>936300</v>
      </c>
      <c r="AU68" s="277">
        <v>814600</v>
      </c>
      <c r="AV68" s="277">
        <v>632900</v>
      </c>
      <c r="AW68" s="277">
        <v>560500</v>
      </c>
      <c r="AX68" s="277">
        <v>633900</v>
      </c>
      <c r="AY68" s="277">
        <v>703700</v>
      </c>
      <c r="AZ68" s="277">
        <v>664200</v>
      </c>
      <c r="BA68" s="277">
        <v>650600</v>
      </c>
      <c r="BB68" s="277">
        <v>592000</v>
      </c>
      <c r="BC68" s="277">
        <v>508700</v>
      </c>
      <c r="BD68" s="277">
        <v>455800</v>
      </c>
      <c r="BE68" s="277">
        <v>407300</v>
      </c>
      <c r="BF68" s="277">
        <v>373400</v>
      </c>
      <c r="BG68" s="277">
        <v>283500</v>
      </c>
      <c r="BH68" s="277">
        <v>199400</v>
      </c>
      <c r="BI68" s="277">
        <v>119100</v>
      </c>
      <c r="BJ68" s="277">
        <v>67500</v>
      </c>
      <c r="BK68" s="277">
        <v>33100</v>
      </c>
      <c r="BL68" s="277">
        <v>8636500</v>
      </c>
      <c r="BN68" s="18">
        <v>1952</v>
      </c>
    </row>
    <row r="69" spans="2:66" s="24" customFormat="1">
      <c r="B69" s="268" t="s">
        <v>204</v>
      </c>
      <c r="C69" s="18">
        <v>1953</v>
      </c>
      <c r="D69" s="277">
        <v>488300</v>
      </c>
      <c r="E69" s="277">
        <v>444300</v>
      </c>
      <c r="F69" s="277">
        <v>333800</v>
      </c>
      <c r="G69" s="277">
        <v>293100</v>
      </c>
      <c r="H69" s="277">
        <v>320300</v>
      </c>
      <c r="I69" s="277">
        <v>367400</v>
      </c>
      <c r="J69" s="277">
        <v>353900</v>
      </c>
      <c r="K69" s="277">
        <v>328400</v>
      </c>
      <c r="L69" s="277">
        <v>316500</v>
      </c>
      <c r="M69" s="277">
        <v>276000</v>
      </c>
      <c r="N69" s="277">
        <v>234500</v>
      </c>
      <c r="O69" s="277">
        <v>197900</v>
      </c>
      <c r="P69" s="277">
        <v>181400</v>
      </c>
      <c r="Q69" s="277">
        <v>139100</v>
      </c>
      <c r="R69" s="277">
        <v>92600</v>
      </c>
      <c r="S69" s="277">
        <v>53400</v>
      </c>
      <c r="T69" s="277">
        <v>28200</v>
      </c>
      <c r="U69" s="277">
        <v>13500</v>
      </c>
      <c r="V69" s="277">
        <v>4462600</v>
      </c>
      <c r="X69" s="18">
        <v>1953</v>
      </c>
      <c r="Y69" s="277">
        <v>467500</v>
      </c>
      <c r="Z69" s="277">
        <v>424600</v>
      </c>
      <c r="AA69" s="277">
        <v>320600</v>
      </c>
      <c r="AB69" s="277">
        <v>280300</v>
      </c>
      <c r="AC69" s="277">
        <v>294700</v>
      </c>
      <c r="AD69" s="277">
        <v>336700</v>
      </c>
      <c r="AE69" s="277">
        <v>334700</v>
      </c>
      <c r="AF69" s="277">
        <v>319800</v>
      </c>
      <c r="AG69" s="277">
        <v>292300</v>
      </c>
      <c r="AH69" s="277">
        <v>249100</v>
      </c>
      <c r="AI69" s="277">
        <v>226600</v>
      </c>
      <c r="AJ69" s="277">
        <v>212000</v>
      </c>
      <c r="AK69" s="277">
        <v>195200</v>
      </c>
      <c r="AL69" s="277">
        <v>155900</v>
      </c>
      <c r="AM69" s="277">
        <v>111900</v>
      </c>
      <c r="AN69" s="277">
        <v>70100</v>
      </c>
      <c r="AO69" s="277">
        <v>39400</v>
      </c>
      <c r="AP69" s="277">
        <v>21300</v>
      </c>
      <c r="AQ69" s="277">
        <v>4352700</v>
      </c>
      <c r="AS69" s="18">
        <v>1953</v>
      </c>
      <c r="AT69" s="277">
        <v>955800</v>
      </c>
      <c r="AU69" s="277">
        <v>868900</v>
      </c>
      <c r="AV69" s="277">
        <v>654400</v>
      </c>
      <c r="AW69" s="277">
        <v>573400</v>
      </c>
      <c r="AX69" s="277">
        <v>615000</v>
      </c>
      <c r="AY69" s="277">
        <v>704100</v>
      </c>
      <c r="AZ69" s="277">
        <v>688600</v>
      </c>
      <c r="BA69" s="277">
        <v>648200</v>
      </c>
      <c r="BB69" s="277">
        <v>608800</v>
      </c>
      <c r="BC69" s="277">
        <v>525100</v>
      </c>
      <c r="BD69" s="277">
        <v>461100</v>
      </c>
      <c r="BE69" s="277">
        <v>409900</v>
      </c>
      <c r="BF69" s="277">
        <v>376600</v>
      </c>
      <c r="BG69" s="277">
        <v>295000</v>
      </c>
      <c r="BH69" s="277">
        <v>204500</v>
      </c>
      <c r="BI69" s="277">
        <v>123500</v>
      </c>
      <c r="BJ69" s="277">
        <v>67600</v>
      </c>
      <c r="BK69" s="277">
        <v>34800</v>
      </c>
      <c r="BL69" s="277">
        <v>8815300</v>
      </c>
      <c r="BN69" s="18">
        <v>1953</v>
      </c>
    </row>
    <row r="70" spans="2:66" s="24" customFormat="1">
      <c r="B70" s="268" t="s">
        <v>204</v>
      </c>
      <c r="C70" s="18">
        <v>1954</v>
      </c>
      <c r="D70" s="277">
        <v>498000</v>
      </c>
      <c r="E70" s="277">
        <v>461100</v>
      </c>
      <c r="F70" s="277">
        <v>353700</v>
      </c>
      <c r="G70" s="277">
        <v>301800</v>
      </c>
      <c r="H70" s="277">
        <v>311500</v>
      </c>
      <c r="I70" s="277">
        <v>366400</v>
      </c>
      <c r="J70" s="277">
        <v>365700</v>
      </c>
      <c r="K70" s="277">
        <v>323400</v>
      </c>
      <c r="L70" s="277">
        <v>324600</v>
      </c>
      <c r="M70" s="277">
        <v>284300</v>
      </c>
      <c r="N70" s="277">
        <v>240000</v>
      </c>
      <c r="O70" s="277">
        <v>199900</v>
      </c>
      <c r="P70" s="277">
        <v>179700</v>
      </c>
      <c r="Q70" s="277">
        <v>143600</v>
      </c>
      <c r="R70" s="277">
        <v>95500</v>
      </c>
      <c r="S70" s="277">
        <v>54600</v>
      </c>
      <c r="T70" s="277">
        <v>28300</v>
      </c>
      <c r="U70" s="277">
        <v>14000</v>
      </c>
      <c r="V70" s="277">
        <v>4546100</v>
      </c>
      <c r="X70" s="18">
        <v>1954</v>
      </c>
      <c r="Y70" s="277">
        <v>477500</v>
      </c>
      <c r="Z70" s="277">
        <v>439800</v>
      </c>
      <c r="AA70" s="277">
        <v>339200</v>
      </c>
      <c r="AB70" s="277">
        <v>289900</v>
      </c>
      <c r="AC70" s="277">
        <v>287500</v>
      </c>
      <c r="AD70" s="277">
        <v>335300</v>
      </c>
      <c r="AE70" s="277">
        <v>344700</v>
      </c>
      <c r="AF70" s="277">
        <v>316200</v>
      </c>
      <c r="AG70" s="277">
        <v>304200</v>
      </c>
      <c r="AH70" s="277">
        <v>257100</v>
      </c>
      <c r="AI70" s="277">
        <v>227700</v>
      </c>
      <c r="AJ70" s="277">
        <v>212000</v>
      </c>
      <c r="AK70" s="277">
        <v>197400</v>
      </c>
      <c r="AL70" s="277">
        <v>161400</v>
      </c>
      <c r="AM70" s="277">
        <v>114800</v>
      </c>
      <c r="AN70" s="277">
        <v>73300</v>
      </c>
      <c r="AO70" s="277">
        <v>40000</v>
      </c>
      <c r="AP70" s="277">
        <v>22400</v>
      </c>
      <c r="AQ70" s="277">
        <v>4440400</v>
      </c>
      <c r="AS70" s="18">
        <v>1954</v>
      </c>
      <c r="AT70" s="277">
        <v>975500</v>
      </c>
      <c r="AU70" s="277">
        <v>900900</v>
      </c>
      <c r="AV70" s="277">
        <v>692900</v>
      </c>
      <c r="AW70" s="277">
        <v>591700</v>
      </c>
      <c r="AX70" s="277">
        <v>599000</v>
      </c>
      <c r="AY70" s="277">
        <v>701700</v>
      </c>
      <c r="AZ70" s="277">
        <v>710400</v>
      </c>
      <c r="BA70" s="277">
        <v>639600</v>
      </c>
      <c r="BB70" s="277">
        <v>628800</v>
      </c>
      <c r="BC70" s="277">
        <v>541400</v>
      </c>
      <c r="BD70" s="277">
        <v>467700</v>
      </c>
      <c r="BE70" s="277">
        <v>411900</v>
      </c>
      <c r="BF70" s="277">
        <v>377100</v>
      </c>
      <c r="BG70" s="277">
        <v>305000</v>
      </c>
      <c r="BH70" s="277">
        <v>210300</v>
      </c>
      <c r="BI70" s="277">
        <v>127900</v>
      </c>
      <c r="BJ70" s="277">
        <v>68300</v>
      </c>
      <c r="BK70" s="277">
        <v>36400</v>
      </c>
      <c r="BL70" s="277">
        <v>8986500</v>
      </c>
      <c r="BN70" s="18">
        <v>1954</v>
      </c>
    </row>
    <row r="71" spans="2:66" s="24" customFormat="1">
      <c r="B71" s="268" t="s">
        <v>204</v>
      </c>
      <c r="C71" s="18">
        <v>1955</v>
      </c>
      <c r="D71" s="277">
        <v>506800</v>
      </c>
      <c r="E71" s="277">
        <v>481200</v>
      </c>
      <c r="F71" s="277">
        <v>377200</v>
      </c>
      <c r="G71" s="277">
        <v>313900</v>
      </c>
      <c r="H71" s="277">
        <v>308800</v>
      </c>
      <c r="I71" s="277">
        <v>367700</v>
      </c>
      <c r="J71" s="277">
        <v>376400</v>
      </c>
      <c r="K71" s="277">
        <v>326000</v>
      </c>
      <c r="L71" s="277">
        <v>332400</v>
      </c>
      <c r="M71" s="277">
        <v>292200</v>
      </c>
      <c r="N71" s="277">
        <v>245400</v>
      </c>
      <c r="O71" s="277">
        <v>205400</v>
      </c>
      <c r="P71" s="277">
        <v>177800</v>
      </c>
      <c r="Q71" s="277">
        <v>147700</v>
      </c>
      <c r="R71" s="277">
        <v>98000</v>
      </c>
      <c r="S71" s="277">
        <v>56700</v>
      </c>
      <c r="T71" s="277">
        <v>28400</v>
      </c>
      <c r="U71" s="277">
        <v>14300</v>
      </c>
      <c r="V71" s="277">
        <v>4656300</v>
      </c>
      <c r="X71" s="18">
        <v>1955</v>
      </c>
      <c r="Y71" s="277">
        <v>486100</v>
      </c>
      <c r="Z71" s="277">
        <v>458700</v>
      </c>
      <c r="AA71" s="277">
        <v>361500</v>
      </c>
      <c r="AB71" s="277">
        <v>299500</v>
      </c>
      <c r="AC71" s="277">
        <v>284100</v>
      </c>
      <c r="AD71" s="277">
        <v>332600</v>
      </c>
      <c r="AE71" s="277">
        <v>354100</v>
      </c>
      <c r="AF71" s="277">
        <v>316600</v>
      </c>
      <c r="AG71" s="277">
        <v>315600</v>
      </c>
      <c r="AH71" s="277">
        <v>265300</v>
      </c>
      <c r="AI71" s="277">
        <v>229100</v>
      </c>
      <c r="AJ71" s="277">
        <v>215100</v>
      </c>
      <c r="AK71" s="277">
        <v>199000</v>
      </c>
      <c r="AL71" s="277">
        <v>166000</v>
      </c>
      <c r="AM71" s="277">
        <v>118800</v>
      </c>
      <c r="AN71" s="277">
        <v>77100</v>
      </c>
      <c r="AO71" s="277">
        <v>40900</v>
      </c>
      <c r="AP71" s="277">
        <v>23300</v>
      </c>
      <c r="AQ71" s="277">
        <v>4543400</v>
      </c>
      <c r="AS71" s="18">
        <v>1955</v>
      </c>
      <c r="AT71" s="277">
        <v>992900</v>
      </c>
      <c r="AU71" s="277">
        <v>939900</v>
      </c>
      <c r="AV71" s="277">
        <v>738700</v>
      </c>
      <c r="AW71" s="277">
        <v>613400</v>
      </c>
      <c r="AX71" s="277">
        <v>592900</v>
      </c>
      <c r="AY71" s="277">
        <v>700300</v>
      </c>
      <c r="AZ71" s="277">
        <v>730500</v>
      </c>
      <c r="BA71" s="277">
        <v>642600</v>
      </c>
      <c r="BB71" s="277">
        <v>648000</v>
      </c>
      <c r="BC71" s="277">
        <v>557500</v>
      </c>
      <c r="BD71" s="277">
        <v>474500</v>
      </c>
      <c r="BE71" s="277">
        <v>420500</v>
      </c>
      <c r="BF71" s="277">
        <v>376800</v>
      </c>
      <c r="BG71" s="277">
        <v>313700</v>
      </c>
      <c r="BH71" s="277">
        <v>216800</v>
      </c>
      <c r="BI71" s="277">
        <v>133800</v>
      </c>
      <c r="BJ71" s="277">
        <v>69300</v>
      </c>
      <c r="BK71" s="277">
        <v>37600</v>
      </c>
      <c r="BL71" s="277">
        <v>9199700</v>
      </c>
      <c r="BN71" s="18">
        <v>1955</v>
      </c>
    </row>
    <row r="72" spans="2:66" s="24" customFormat="1">
      <c r="B72" s="268" t="s">
        <v>204</v>
      </c>
      <c r="C72" s="18">
        <v>1956</v>
      </c>
      <c r="D72" s="277">
        <v>516800</v>
      </c>
      <c r="E72" s="277">
        <v>500700</v>
      </c>
      <c r="F72" s="277">
        <v>399100</v>
      </c>
      <c r="G72" s="277">
        <v>325900</v>
      </c>
      <c r="H72" s="277">
        <v>311800</v>
      </c>
      <c r="I72" s="277">
        <v>369200</v>
      </c>
      <c r="J72" s="277">
        <v>383300</v>
      </c>
      <c r="K72" s="277">
        <v>338900</v>
      </c>
      <c r="L72" s="277">
        <v>336400</v>
      </c>
      <c r="M72" s="277">
        <v>300000</v>
      </c>
      <c r="N72" s="277">
        <v>252100</v>
      </c>
      <c r="O72" s="277">
        <v>210900</v>
      </c>
      <c r="P72" s="277">
        <v>177200</v>
      </c>
      <c r="Q72" s="277">
        <v>150400</v>
      </c>
      <c r="R72" s="277">
        <v>101000</v>
      </c>
      <c r="S72" s="277">
        <v>59000</v>
      </c>
      <c r="T72" s="277">
        <v>28600</v>
      </c>
      <c r="U72" s="277">
        <v>14700</v>
      </c>
      <c r="V72" s="277">
        <v>4776000</v>
      </c>
      <c r="X72" s="18">
        <v>1956</v>
      </c>
      <c r="Y72" s="277">
        <v>494100</v>
      </c>
      <c r="Z72" s="277">
        <v>478000</v>
      </c>
      <c r="AA72" s="277">
        <v>381200</v>
      </c>
      <c r="AB72" s="277">
        <v>310600</v>
      </c>
      <c r="AC72" s="277">
        <v>283700</v>
      </c>
      <c r="AD72" s="277">
        <v>330800</v>
      </c>
      <c r="AE72" s="277">
        <v>356300</v>
      </c>
      <c r="AF72" s="277">
        <v>326800</v>
      </c>
      <c r="AG72" s="277">
        <v>322400</v>
      </c>
      <c r="AH72" s="277">
        <v>274900</v>
      </c>
      <c r="AI72" s="277">
        <v>232100</v>
      </c>
      <c r="AJ72" s="277">
        <v>217700</v>
      </c>
      <c r="AK72" s="277">
        <v>200700</v>
      </c>
      <c r="AL72" s="277">
        <v>170300</v>
      </c>
      <c r="AM72" s="277">
        <v>122900</v>
      </c>
      <c r="AN72" s="277">
        <v>80800</v>
      </c>
      <c r="AO72" s="277">
        <v>42200</v>
      </c>
      <c r="AP72" s="277">
        <v>24000</v>
      </c>
      <c r="AQ72" s="277">
        <v>4649500</v>
      </c>
      <c r="AS72" s="18">
        <v>1956</v>
      </c>
      <c r="AT72" s="277">
        <v>1010900</v>
      </c>
      <c r="AU72" s="277">
        <v>978700</v>
      </c>
      <c r="AV72" s="277">
        <v>780300</v>
      </c>
      <c r="AW72" s="277">
        <v>636500</v>
      </c>
      <c r="AX72" s="277">
        <v>595500</v>
      </c>
      <c r="AY72" s="277">
        <v>700000</v>
      </c>
      <c r="AZ72" s="277">
        <v>739600</v>
      </c>
      <c r="BA72" s="277">
        <v>665700</v>
      </c>
      <c r="BB72" s="277">
        <v>658800</v>
      </c>
      <c r="BC72" s="277">
        <v>574900</v>
      </c>
      <c r="BD72" s="277">
        <v>484200</v>
      </c>
      <c r="BE72" s="277">
        <v>428600</v>
      </c>
      <c r="BF72" s="277">
        <v>377900</v>
      </c>
      <c r="BG72" s="277">
        <v>320700</v>
      </c>
      <c r="BH72" s="277">
        <v>223900</v>
      </c>
      <c r="BI72" s="277">
        <v>139800</v>
      </c>
      <c r="BJ72" s="277">
        <v>70800</v>
      </c>
      <c r="BK72" s="277">
        <v>38700</v>
      </c>
      <c r="BL72" s="277">
        <v>9425500</v>
      </c>
      <c r="BN72" s="18">
        <v>1956</v>
      </c>
    </row>
    <row r="73" spans="2:66" s="24" customFormat="1">
      <c r="B73" s="268" t="s">
        <v>204</v>
      </c>
      <c r="C73" s="18">
        <v>1957</v>
      </c>
      <c r="D73" s="277">
        <v>526100</v>
      </c>
      <c r="E73" s="277">
        <v>500300</v>
      </c>
      <c r="F73" s="277">
        <v>435100</v>
      </c>
      <c r="G73" s="277">
        <v>340300</v>
      </c>
      <c r="H73" s="277">
        <v>318000</v>
      </c>
      <c r="I73" s="277">
        <v>363500</v>
      </c>
      <c r="J73" s="277">
        <v>386400</v>
      </c>
      <c r="K73" s="277">
        <v>352200</v>
      </c>
      <c r="L73" s="277">
        <v>337000</v>
      </c>
      <c r="M73" s="277">
        <v>308900</v>
      </c>
      <c r="N73" s="277">
        <v>259900</v>
      </c>
      <c r="O73" s="277">
        <v>216400</v>
      </c>
      <c r="P73" s="277">
        <v>176400</v>
      </c>
      <c r="Q73" s="277">
        <v>153100</v>
      </c>
      <c r="R73" s="277">
        <v>104200</v>
      </c>
      <c r="S73" s="277">
        <v>60900</v>
      </c>
      <c r="T73" s="277">
        <v>29100</v>
      </c>
      <c r="U73" s="277">
        <v>14500</v>
      </c>
      <c r="V73" s="277">
        <v>4882300</v>
      </c>
      <c r="X73" s="18">
        <v>1957</v>
      </c>
      <c r="Y73" s="277">
        <v>502300</v>
      </c>
      <c r="Z73" s="277">
        <v>478000</v>
      </c>
      <c r="AA73" s="277">
        <v>415600</v>
      </c>
      <c r="AB73" s="277">
        <v>323800</v>
      </c>
      <c r="AC73" s="277">
        <v>292700</v>
      </c>
      <c r="AD73" s="277">
        <v>326000</v>
      </c>
      <c r="AE73" s="277">
        <v>357100</v>
      </c>
      <c r="AF73" s="277">
        <v>337300</v>
      </c>
      <c r="AG73" s="277">
        <v>326200</v>
      </c>
      <c r="AH73" s="277">
        <v>285300</v>
      </c>
      <c r="AI73" s="277">
        <v>237800</v>
      </c>
      <c r="AJ73" s="277">
        <v>219700</v>
      </c>
      <c r="AK73" s="277">
        <v>201100</v>
      </c>
      <c r="AL73" s="277">
        <v>175800</v>
      </c>
      <c r="AM73" s="277">
        <v>127800</v>
      </c>
      <c r="AN73" s="277">
        <v>83700</v>
      </c>
      <c r="AO73" s="277">
        <v>43300</v>
      </c>
      <c r="AP73" s="277">
        <v>24400</v>
      </c>
      <c r="AQ73" s="277">
        <v>4757900</v>
      </c>
      <c r="AS73" s="18">
        <v>1957</v>
      </c>
      <c r="AT73" s="277">
        <v>1028400</v>
      </c>
      <c r="AU73" s="277">
        <v>978300</v>
      </c>
      <c r="AV73" s="277">
        <v>850700</v>
      </c>
      <c r="AW73" s="277">
        <v>664100</v>
      </c>
      <c r="AX73" s="277">
        <v>610700</v>
      </c>
      <c r="AY73" s="277">
        <v>689500</v>
      </c>
      <c r="AZ73" s="277">
        <v>743500</v>
      </c>
      <c r="BA73" s="277">
        <v>689500</v>
      </c>
      <c r="BB73" s="277">
        <v>663200</v>
      </c>
      <c r="BC73" s="277">
        <v>594200</v>
      </c>
      <c r="BD73" s="277">
        <v>497700</v>
      </c>
      <c r="BE73" s="277">
        <v>436100</v>
      </c>
      <c r="BF73" s="277">
        <v>377500</v>
      </c>
      <c r="BG73" s="277">
        <v>328900</v>
      </c>
      <c r="BH73" s="277">
        <v>232000</v>
      </c>
      <c r="BI73" s="277">
        <v>144600</v>
      </c>
      <c r="BJ73" s="277">
        <v>72400</v>
      </c>
      <c r="BK73" s="277">
        <v>38900</v>
      </c>
      <c r="BL73" s="277">
        <v>9640200</v>
      </c>
      <c r="BN73" s="18">
        <v>1957</v>
      </c>
    </row>
    <row r="74" spans="2:66" s="24" customFormat="1">
      <c r="B74" s="268" t="s">
        <v>204</v>
      </c>
      <c r="C74" s="19">
        <v>1958</v>
      </c>
      <c r="D74" s="277">
        <v>535300</v>
      </c>
      <c r="E74" s="277">
        <v>509600</v>
      </c>
      <c r="F74" s="277">
        <v>464700</v>
      </c>
      <c r="G74" s="277">
        <v>350500</v>
      </c>
      <c r="H74" s="277">
        <v>322600</v>
      </c>
      <c r="I74" s="277">
        <v>352700</v>
      </c>
      <c r="J74" s="277">
        <v>388300</v>
      </c>
      <c r="K74" s="277">
        <v>366800</v>
      </c>
      <c r="L74" s="277">
        <v>333700</v>
      </c>
      <c r="M74" s="277">
        <v>316900</v>
      </c>
      <c r="N74" s="277">
        <v>268200</v>
      </c>
      <c r="O74" s="277">
        <v>220500</v>
      </c>
      <c r="P74" s="277">
        <v>178300</v>
      </c>
      <c r="Q74" s="277">
        <v>153400</v>
      </c>
      <c r="R74" s="277">
        <v>108300</v>
      </c>
      <c r="S74" s="277">
        <v>62200</v>
      </c>
      <c r="T74" s="277">
        <v>30300</v>
      </c>
      <c r="U74" s="277">
        <v>14300</v>
      </c>
      <c r="V74" s="277">
        <v>4976600</v>
      </c>
      <c r="X74" s="19">
        <v>1958</v>
      </c>
      <c r="Y74" s="277">
        <v>510100</v>
      </c>
      <c r="Z74" s="277">
        <v>488000</v>
      </c>
      <c r="AA74" s="277">
        <v>443700</v>
      </c>
      <c r="AB74" s="277">
        <v>334400</v>
      </c>
      <c r="AC74" s="277">
        <v>302400</v>
      </c>
      <c r="AD74" s="277">
        <v>320100</v>
      </c>
      <c r="AE74" s="277">
        <v>357400</v>
      </c>
      <c r="AF74" s="277">
        <v>350000</v>
      </c>
      <c r="AG74" s="277">
        <v>326100</v>
      </c>
      <c r="AH74" s="277">
        <v>294400</v>
      </c>
      <c r="AI74" s="277">
        <v>246100</v>
      </c>
      <c r="AJ74" s="277">
        <v>221000</v>
      </c>
      <c r="AK74" s="277">
        <v>202600</v>
      </c>
      <c r="AL74" s="277">
        <v>178600</v>
      </c>
      <c r="AM74" s="277">
        <v>134100</v>
      </c>
      <c r="AN74" s="277">
        <v>86100</v>
      </c>
      <c r="AO74" s="277">
        <v>45600</v>
      </c>
      <c r="AP74" s="277">
        <v>25100</v>
      </c>
      <c r="AQ74" s="277">
        <v>4865800</v>
      </c>
      <c r="AS74" s="19">
        <v>1958</v>
      </c>
      <c r="AT74" s="277">
        <v>1045400</v>
      </c>
      <c r="AU74" s="277">
        <v>997600</v>
      </c>
      <c r="AV74" s="277">
        <v>908400</v>
      </c>
      <c r="AW74" s="277">
        <v>684900</v>
      </c>
      <c r="AX74" s="277">
        <v>625000</v>
      </c>
      <c r="AY74" s="277">
        <v>672800</v>
      </c>
      <c r="AZ74" s="277">
        <v>745700</v>
      </c>
      <c r="BA74" s="277">
        <v>716800</v>
      </c>
      <c r="BB74" s="277">
        <v>659800</v>
      </c>
      <c r="BC74" s="277">
        <v>611300</v>
      </c>
      <c r="BD74" s="277">
        <v>514300</v>
      </c>
      <c r="BE74" s="277">
        <v>441500</v>
      </c>
      <c r="BF74" s="277">
        <v>380900</v>
      </c>
      <c r="BG74" s="277">
        <v>332000</v>
      </c>
      <c r="BH74" s="277">
        <v>242400</v>
      </c>
      <c r="BI74" s="277">
        <v>148300</v>
      </c>
      <c r="BJ74" s="277">
        <v>75900</v>
      </c>
      <c r="BK74" s="277">
        <v>39400</v>
      </c>
      <c r="BL74" s="277">
        <v>9842400</v>
      </c>
      <c r="BN74" s="19">
        <v>1958</v>
      </c>
    </row>
    <row r="75" spans="2:66" s="24" customFormat="1">
      <c r="B75" s="268" t="s">
        <v>204</v>
      </c>
      <c r="C75" s="19">
        <v>1959</v>
      </c>
      <c r="D75" s="277">
        <v>547400</v>
      </c>
      <c r="E75" s="277">
        <v>519300</v>
      </c>
      <c r="F75" s="277">
        <v>483000</v>
      </c>
      <c r="G75" s="277">
        <v>370300</v>
      </c>
      <c r="H75" s="277">
        <v>331800</v>
      </c>
      <c r="I75" s="277">
        <v>345500</v>
      </c>
      <c r="J75" s="277">
        <v>390000</v>
      </c>
      <c r="K75" s="277">
        <v>380400</v>
      </c>
      <c r="L75" s="277">
        <v>329800</v>
      </c>
      <c r="M75" s="277">
        <v>325600</v>
      </c>
      <c r="N75" s="277">
        <v>276900</v>
      </c>
      <c r="O75" s="277">
        <v>226100</v>
      </c>
      <c r="P75" s="277">
        <v>180600</v>
      </c>
      <c r="Q75" s="277">
        <v>151600</v>
      </c>
      <c r="R75" s="277">
        <v>112300</v>
      </c>
      <c r="S75" s="277">
        <v>64300</v>
      </c>
      <c r="T75" s="277">
        <v>30600</v>
      </c>
      <c r="U75" s="277">
        <v>14700</v>
      </c>
      <c r="V75" s="277">
        <v>5080200</v>
      </c>
      <c r="X75" s="19">
        <v>1959</v>
      </c>
      <c r="Y75" s="277">
        <v>521800</v>
      </c>
      <c r="Z75" s="277">
        <v>497600</v>
      </c>
      <c r="AA75" s="277">
        <v>460100</v>
      </c>
      <c r="AB75" s="277">
        <v>353700</v>
      </c>
      <c r="AC75" s="277">
        <v>314800</v>
      </c>
      <c r="AD75" s="277">
        <v>315600</v>
      </c>
      <c r="AE75" s="277">
        <v>357400</v>
      </c>
      <c r="AF75" s="277">
        <v>361500</v>
      </c>
      <c r="AG75" s="277">
        <v>322900</v>
      </c>
      <c r="AH75" s="277">
        <v>306800</v>
      </c>
      <c r="AI75" s="277">
        <v>255000</v>
      </c>
      <c r="AJ75" s="277">
        <v>222700</v>
      </c>
      <c r="AK75" s="277">
        <v>203300</v>
      </c>
      <c r="AL75" s="277">
        <v>181600</v>
      </c>
      <c r="AM75" s="277">
        <v>139300</v>
      </c>
      <c r="AN75" s="277">
        <v>88600</v>
      </c>
      <c r="AO75" s="277">
        <v>47800</v>
      </c>
      <c r="AP75" s="277">
        <v>25700</v>
      </c>
      <c r="AQ75" s="277">
        <v>4976200</v>
      </c>
      <c r="AS75" s="19">
        <v>1959</v>
      </c>
      <c r="AT75" s="277">
        <v>1069200</v>
      </c>
      <c r="AU75" s="277">
        <v>1016900</v>
      </c>
      <c r="AV75" s="277">
        <v>943100</v>
      </c>
      <c r="AW75" s="277">
        <v>724000</v>
      </c>
      <c r="AX75" s="277">
        <v>646600</v>
      </c>
      <c r="AY75" s="277">
        <v>661100</v>
      </c>
      <c r="AZ75" s="277">
        <v>747400</v>
      </c>
      <c r="BA75" s="277">
        <v>741900</v>
      </c>
      <c r="BB75" s="277">
        <v>652700</v>
      </c>
      <c r="BC75" s="277">
        <v>632400</v>
      </c>
      <c r="BD75" s="277">
        <v>531900</v>
      </c>
      <c r="BE75" s="277">
        <v>448800</v>
      </c>
      <c r="BF75" s="277">
        <v>383900</v>
      </c>
      <c r="BG75" s="277">
        <v>333200</v>
      </c>
      <c r="BH75" s="277">
        <v>251600</v>
      </c>
      <c r="BI75" s="277">
        <v>152900</v>
      </c>
      <c r="BJ75" s="277">
        <v>78400</v>
      </c>
      <c r="BK75" s="277">
        <v>40400</v>
      </c>
      <c r="BL75" s="277">
        <v>10056400</v>
      </c>
      <c r="BN75" s="19">
        <v>1959</v>
      </c>
    </row>
    <row r="76" spans="2:66" s="24" customFormat="1">
      <c r="B76" s="268" t="s">
        <v>204</v>
      </c>
      <c r="C76" s="19">
        <v>1960</v>
      </c>
      <c r="D76" s="277">
        <v>560000</v>
      </c>
      <c r="E76" s="277">
        <v>526300</v>
      </c>
      <c r="F76" s="277">
        <v>502400</v>
      </c>
      <c r="G76" s="277">
        <v>393600</v>
      </c>
      <c r="H76" s="277">
        <v>345400</v>
      </c>
      <c r="I76" s="277">
        <v>341500</v>
      </c>
      <c r="J76" s="277">
        <v>389100</v>
      </c>
      <c r="K76" s="277">
        <v>389600</v>
      </c>
      <c r="L76" s="277">
        <v>332200</v>
      </c>
      <c r="M76" s="277">
        <v>332500</v>
      </c>
      <c r="N76" s="277">
        <v>284700</v>
      </c>
      <c r="O76" s="277">
        <v>231300</v>
      </c>
      <c r="P76" s="277">
        <v>185400</v>
      </c>
      <c r="Q76" s="277">
        <v>149500</v>
      </c>
      <c r="R76" s="277">
        <v>115200</v>
      </c>
      <c r="S76" s="277">
        <v>66400</v>
      </c>
      <c r="T76" s="277">
        <v>31900</v>
      </c>
      <c r="U76" s="277">
        <v>15300</v>
      </c>
      <c r="V76" s="277">
        <v>5192300</v>
      </c>
      <c r="X76" s="19">
        <v>1960</v>
      </c>
      <c r="Y76" s="277">
        <v>532700</v>
      </c>
      <c r="Z76" s="277">
        <v>504200</v>
      </c>
      <c r="AA76" s="277">
        <v>478000</v>
      </c>
      <c r="AB76" s="277">
        <v>375400</v>
      </c>
      <c r="AC76" s="277">
        <v>324400</v>
      </c>
      <c r="AD76" s="277">
        <v>312800</v>
      </c>
      <c r="AE76" s="277">
        <v>354300</v>
      </c>
      <c r="AF76" s="277">
        <v>370200</v>
      </c>
      <c r="AG76" s="277">
        <v>323500</v>
      </c>
      <c r="AH76" s="277">
        <v>317500</v>
      </c>
      <c r="AI76" s="277">
        <v>262900</v>
      </c>
      <c r="AJ76" s="277">
        <v>223900</v>
      </c>
      <c r="AK76" s="277">
        <v>206300</v>
      </c>
      <c r="AL76" s="277">
        <v>183500</v>
      </c>
      <c r="AM76" s="277">
        <v>143500</v>
      </c>
      <c r="AN76" s="277">
        <v>92000</v>
      </c>
      <c r="AO76" s="277">
        <v>50900</v>
      </c>
      <c r="AP76" s="277">
        <v>26700</v>
      </c>
      <c r="AQ76" s="277">
        <v>5082700</v>
      </c>
      <c r="AS76" s="19">
        <v>1960</v>
      </c>
      <c r="AT76" s="277">
        <v>1092700</v>
      </c>
      <c r="AU76" s="277">
        <v>1030500</v>
      </c>
      <c r="AV76" s="277">
        <v>980400</v>
      </c>
      <c r="AW76" s="277">
        <v>769000</v>
      </c>
      <c r="AX76" s="277">
        <v>669800</v>
      </c>
      <c r="AY76" s="277">
        <v>654300</v>
      </c>
      <c r="AZ76" s="277">
        <v>743400</v>
      </c>
      <c r="BA76" s="277">
        <v>759800</v>
      </c>
      <c r="BB76" s="277">
        <v>655700</v>
      </c>
      <c r="BC76" s="277">
        <v>650000</v>
      </c>
      <c r="BD76" s="277">
        <v>547600</v>
      </c>
      <c r="BE76" s="277">
        <v>455200</v>
      </c>
      <c r="BF76" s="277">
        <v>391700</v>
      </c>
      <c r="BG76" s="277">
        <v>333000</v>
      </c>
      <c r="BH76" s="277">
        <v>258700</v>
      </c>
      <c r="BI76" s="277">
        <v>158400</v>
      </c>
      <c r="BJ76" s="277">
        <v>82800</v>
      </c>
      <c r="BK76" s="277">
        <v>42000</v>
      </c>
      <c r="BL76" s="277">
        <v>10275000</v>
      </c>
      <c r="BN76" s="19">
        <v>1960</v>
      </c>
    </row>
    <row r="77" spans="2:66" s="24" customFormat="1">
      <c r="B77" s="268" t="s">
        <v>204</v>
      </c>
      <c r="C77" s="19">
        <v>1961</v>
      </c>
      <c r="D77" s="277">
        <v>573700</v>
      </c>
      <c r="E77" s="277">
        <v>535600</v>
      </c>
      <c r="F77" s="277">
        <v>521000</v>
      </c>
      <c r="G77" s="277">
        <v>416000</v>
      </c>
      <c r="H77" s="277">
        <v>360100</v>
      </c>
      <c r="I77" s="277">
        <v>341100</v>
      </c>
      <c r="J77" s="277">
        <v>386900</v>
      </c>
      <c r="K77" s="277">
        <v>394100</v>
      </c>
      <c r="L77" s="277">
        <v>343800</v>
      </c>
      <c r="M77" s="277">
        <v>335600</v>
      </c>
      <c r="N77" s="277">
        <v>292200</v>
      </c>
      <c r="O77" s="277">
        <v>237800</v>
      </c>
      <c r="P77" s="277">
        <v>190000</v>
      </c>
      <c r="Q77" s="277">
        <v>149300</v>
      </c>
      <c r="R77" s="277">
        <v>117000</v>
      </c>
      <c r="S77" s="277">
        <v>69000</v>
      </c>
      <c r="T77" s="277">
        <v>33300</v>
      </c>
      <c r="U77" s="277">
        <v>15800</v>
      </c>
      <c r="V77" s="277">
        <v>5312300</v>
      </c>
      <c r="X77" s="19">
        <v>1961</v>
      </c>
      <c r="Y77" s="277">
        <v>546400</v>
      </c>
      <c r="Z77" s="277">
        <v>511600</v>
      </c>
      <c r="AA77" s="277">
        <v>496700</v>
      </c>
      <c r="AB77" s="277">
        <v>394300</v>
      </c>
      <c r="AC77" s="277">
        <v>335000</v>
      </c>
      <c r="AD77" s="277">
        <v>312100</v>
      </c>
      <c r="AE77" s="277">
        <v>352300</v>
      </c>
      <c r="AF77" s="277">
        <v>371700</v>
      </c>
      <c r="AG77" s="277">
        <v>334400</v>
      </c>
      <c r="AH77" s="277">
        <v>323600</v>
      </c>
      <c r="AI77" s="277">
        <v>272100</v>
      </c>
      <c r="AJ77" s="277">
        <v>227000</v>
      </c>
      <c r="AK77" s="277">
        <v>208500</v>
      </c>
      <c r="AL77" s="277">
        <v>185600</v>
      </c>
      <c r="AM77" s="277">
        <v>147500</v>
      </c>
      <c r="AN77" s="277">
        <v>95700</v>
      </c>
      <c r="AO77" s="277">
        <v>53500</v>
      </c>
      <c r="AP77" s="277">
        <v>27900</v>
      </c>
      <c r="AQ77" s="277">
        <v>5195900</v>
      </c>
      <c r="AS77" s="19">
        <v>1961</v>
      </c>
      <c r="AT77" s="277">
        <v>1120100</v>
      </c>
      <c r="AU77" s="277">
        <v>1047200</v>
      </c>
      <c r="AV77" s="277">
        <v>1017700</v>
      </c>
      <c r="AW77" s="277">
        <v>810300</v>
      </c>
      <c r="AX77" s="277">
        <v>695100</v>
      </c>
      <c r="AY77" s="277">
        <v>653200</v>
      </c>
      <c r="AZ77" s="277">
        <v>739200</v>
      </c>
      <c r="BA77" s="277">
        <v>765800</v>
      </c>
      <c r="BB77" s="277">
        <v>678200</v>
      </c>
      <c r="BC77" s="277">
        <v>659200</v>
      </c>
      <c r="BD77" s="277">
        <v>564300</v>
      </c>
      <c r="BE77" s="277">
        <v>464800</v>
      </c>
      <c r="BF77" s="277">
        <v>398500</v>
      </c>
      <c r="BG77" s="277">
        <v>334900</v>
      </c>
      <c r="BH77" s="277">
        <v>264500</v>
      </c>
      <c r="BI77" s="277">
        <v>164700</v>
      </c>
      <c r="BJ77" s="277">
        <v>86800</v>
      </c>
      <c r="BK77" s="277">
        <v>43700</v>
      </c>
      <c r="BL77" s="277">
        <v>10508200</v>
      </c>
      <c r="BN77" s="19">
        <v>1961</v>
      </c>
    </row>
    <row r="78" spans="2:66" s="24" customFormat="1">
      <c r="B78" s="268" t="s">
        <v>204</v>
      </c>
      <c r="C78" s="19">
        <v>1962</v>
      </c>
      <c r="D78" s="277">
        <v>583800</v>
      </c>
      <c r="E78" s="277">
        <v>543400</v>
      </c>
      <c r="F78" s="277">
        <v>518200</v>
      </c>
      <c r="G78" s="277">
        <v>450400</v>
      </c>
      <c r="H78" s="277">
        <v>368800</v>
      </c>
      <c r="I78" s="277">
        <v>343000</v>
      </c>
      <c r="J78" s="277">
        <v>378000</v>
      </c>
      <c r="K78" s="277">
        <v>393600</v>
      </c>
      <c r="L78" s="277">
        <v>355800</v>
      </c>
      <c r="M78" s="277">
        <v>334700</v>
      </c>
      <c r="N78" s="277">
        <v>300000</v>
      </c>
      <c r="O78" s="277">
        <v>245000</v>
      </c>
      <c r="P78" s="277">
        <v>194700</v>
      </c>
      <c r="Q78" s="277">
        <v>148900</v>
      </c>
      <c r="R78" s="277">
        <v>119100</v>
      </c>
      <c r="S78" s="277">
        <v>71200</v>
      </c>
      <c r="T78" s="277">
        <v>34300</v>
      </c>
      <c r="U78" s="277">
        <v>16300</v>
      </c>
      <c r="V78" s="277">
        <v>5399200</v>
      </c>
      <c r="X78" s="19">
        <v>1962</v>
      </c>
      <c r="Y78" s="277">
        <v>557000</v>
      </c>
      <c r="Z78" s="277">
        <v>518300</v>
      </c>
      <c r="AA78" s="277">
        <v>494700</v>
      </c>
      <c r="AB78" s="277">
        <v>428800</v>
      </c>
      <c r="AC78" s="277">
        <v>347400</v>
      </c>
      <c r="AD78" s="277">
        <v>319600</v>
      </c>
      <c r="AE78" s="277">
        <v>345600</v>
      </c>
      <c r="AF78" s="277">
        <v>370500</v>
      </c>
      <c r="AG78" s="277">
        <v>344400</v>
      </c>
      <c r="AH78" s="277">
        <v>326400</v>
      </c>
      <c r="AI78" s="277">
        <v>282000</v>
      </c>
      <c r="AJ78" s="277">
        <v>232500</v>
      </c>
      <c r="AK78" s="277">
        <v>210300</v>
      </c>
      <c r="AL78" s="277">
        <v>185800</v>
      </c>
      <c r="AM78" s="277">
        <v>153000</v>
      </c>
      <c r="AN78" s="277">
        <v>99800</v>
      </c>
      <c r="AO78" s="277">
        <v>55600</v>
      </c>
      <c r="AP78" s="277">
        <v>29600</v>
      </c>
      <c r="AQ78" s="277">
        <v>5301300</v>
      </c>
      <c r="AS78" s="19">
        <v>1962</v>
      </c>
      <c r="AT78" s="277">
        <v>1140800</v>
      </c>
      <c r="AU78" s="277">
        <v>1061700</v>
      </c>
      <c r="AV78" s="277">
        <v>1012900</v>
      </c>
      <c r="AW78" s="277">
        <v>879200</v>
      </c>
      <c r="AX78" s="277">
        <v>716200</v>
      </c>
      <c r="AY78" s="277">
        <v>662600</v>
      </c>
      <c r="AZ78" s="277">
        <v>723600</v>
      </c>
      <c r="BA78" s="277">
        <v>764100</v>
      </c>
      <c r="BB78" s="277">
        <v>700200</v>
      </c>
      <c r="BC78" s="277">
        <v>661100</v>
      </c>
      <c r="BD78" s="277">
        <v>582000</v>
      </c>
      <c r="BE78" s="277">
        <v>477500</v>
      </c>
      <c r="BF78" s="277">
        <v>405000</v>
      </c>
      <c r="BG78" s="277">
        <v>334700</v>
      </c>
      <c r="BH78" s="277">
        <v>272100</v>
      </c>
      <c r="BI78" s="277">
        <v>171000</v>
      </c>
      <c r="BJ78" s="277">
        <v>89900</v>
      </c>
      <c r="BK78" s="277">
        <v>45900</v>
      </c>
      <c r="BL78" s="277">
        <v>10700500</v>
      </c>
      <c r="BN78" s="19">
        <v>1962</v>
      </c>
    </row>
    <row r="79" spans="2:66" s="24" customFormat="1">
      <c r="B79" s="268" t="s">
        <v>204</v>
      </c>
      <c r="C79" s="19">
        <v>1963</v>
      </c>
      <c r="D79" s="277">
        <v>591400</v>
      </c>
      <c r="E79" s="277">
        <v>552300</v>
      </c>
      <c r="F79" s="277">
        <v>526200</v>
      </c>
      <c r="G79" s="277">
        <v>480500</v>
      </c>
      <c r="H79" s="277">
        <v>377900</v>
      </c>
      <c r="I79" s="277">
        <v>349700</v>
      </c>
      <c r="J79" s="277">
        <v>369400</v>
      </c>
      <c r="K79" s="277">
        <v>396200</v>
      </c>
      <c r="L79" s="277">
        <v>370500</v>
      </c>
      <c r="M79" s="277">
        <v>330700</v>
      </c>
      <c r="N79" s="277">
        <v>307600</v>
      </c>
      <c r="O79" s="277">
        <v>253400</v>
      </c>
      <c r="P79" s="277">
        <v>198400</v>
      </c>
      <c r="Q79" s="277">
        <v>151300</v>
      </c>
      <c r="R79" s="277">
        <v>119100</v>
      </c>
      <c r="S79" s="277">
        <v>73800</v>
      </c>
      <c r="T79" s="277">
        <v>34700</v>
      </c>
      <c r="U79" s="277">
        <v>16800</v>
      </c>
      <c r="V79" s="277">
        <v>5499900</v>
      </c>
      <c r="X79" s="19">
        <v>1963</v>
      </c>
      <c r="Y79" s="277">
        <v>563400</v>
      </c>
      <c r="Z79" s="277">
        <v>526200</v>
      </c>
      <c r="AA79" s="277">
        <v>503500</v>
      </c>
      <c r="AB79" s="277">
        <v>457100</v>
      </c>
      <c r="AC79" s="277">
        <v>357400</v>
      </c>
      <c r="AD79" s="277">
        <v>327900</v>
      </c>
      <c r="AE79" s="277">
        <v>338800</v>
      </c>
      <c r="AF79" s="277">
        <v>369800</v>
      </c>
      <c r="AG79" s="277">
        <v>356700</v>
      </c>
      <c r="AH79" s="277">
        <v>325800</v>
      </c>
      <c r="AI79" s="277">
        <v>290800</v>
      </c>
      <c r="AJ79" s="277">
        <v>240700</v>
      </c>
      <c r="AK79" s="277">
        <v>211600</v>
      </c>
      <c r="AL79" s="277">
        <v>187900</v>
      </c>
      <c r="AM79" s="277">
        <v>155700</v>
      </c>
      <c r="AN79" s="277">
        <v>105300</v>
      </c>
      <c r="AO79" s="277">
        <v>57200</v>
      </c>
      <c r="AP79" s="277">
        <v>31200</v>
      </c>
      <c r="AQ79" s="277">
        <v>5407000</v>
      </c>
      <c r="AS79" s="19">
        <v>1963</v>
      </c>
      <c r="AT79" s="277">
        <v>1154800</v>
      </c>
      <c r="AU79" s="277">
        <v>1078500</v>
      </c>
      <c r="AV79" s="277">
        <v>1029700</v>
      </c>
      <c r="AW79" s="277">
        <v>937600</v>
      </c>
      <c r="AX79" s="277">
        <v>735300</v>
      </c>
      <c r="AY79" s="277">
        <v>677600</v>
      </c>
      <c r="AZ79" s="277">
        <v>708200</v>
      </c>
      <c r="BA79" s="277">
        <v>766000</v>
      </c>
      <c r="BB79" s="277">
        <v>727200</v>
      </c>
      <c r="BC79" s="277">
        <v>656500</v>
      </c>
      <c r="BD79" s="277">
        <v>598400</v>
      </c>
      <c r="BE79" s="277">
        <v>494100</v>
      </c>
      <c r="BF79" s="277">
        <v>410000</v>
      </c>
      <c r="BG79" s="277">
        <v>339200</v>
      </c>
      <c r="BH79" s="277">
        <v>274800</v>
      </c>
      <c r="BI79" s="277">
        <v>179100</v>
      </c>
      <c r="BJ79" s="277">
        <v>91900</v>
      </c>
      <c r="BK79" s="277">
        <v>48000</v>
      </c>
      <c r="BL79" s="277">
        <v>10906900</v>
      </c>
      <c r="BN79" s="19">
        <v>1963</v>
      </c>
    </row>
    <row r="80" spans="2:66" s="24" customFormat="1">
      <c r="B80" s="268" t="s">
        <v>204</v>
      </c>
      <c r="C80" s="19">
        <v>1964</v>
      </c>
      <c r="D80" s="277">
        <v>596600</v>
      </c>
      <c r="E80" s="277">
        <v>565100</v>
      </c>
      <c r="F80" s="277">
        <v>535900</v>
      </c>
      <c r="G80" s="277">
        <v>499300</v>
      </c>
      <c r="H80" s="277">
        <v>397500</v>
      </c>
      <c r="I80" s="277">
        <v>359700</v>
      </c>
      <c r="J80" s="277">
        <v>362500</v>
      </c>
      <c r="K80" s="277">
        <v>398300</v>
      </c>
      <c r="L80" s="277">
        <v>383800</v>
      </c>
      <c r="M80" s="277">
        <v>326500</v>
      </c>
      <c r="N80" s="277">
        <v>315400</v>
      </c>
      <c r="O80" s="277">
        <v>261400</v>
      </c>
      <c r="P80" s="277">
        <v>203500</v>
      </c>
      <c r="Q80" s="277">
        <v>153100</v>
      </c>
      <c r="R80" s="277">
        <v>117300</v>
      </c>
      <c r="S80" s="277">
        <v>76300</v>
      </c>
      <c r="T80" s="277">
        <v>36000</v>
      </c>
      <c r="U80" s="277">
        <v>17000</v>
      </c>
      <c r="V80" s="277">
        <v>5605200</v>
      </c>
      <c r="X80" s="19">
        <v>1964</v>
      </c>
      <c r="Y80" s="277">
        <v>567100</v>
      </c>
      <c r="Z80" s="277">
        <v>538500</v>
      </c>
      <c r="AA80" s="277">
        <v>513000</v>
      </c>
      <c r="AB80" s="277">
        <v>474100</v>
      </c>
      <c r="AC80" s="277">
        <v>376300</v>
      </c>
      <c r="AD80" s="277">
        <v>340100</v>
      </c>
      <c r="AE80" s="277">
        <v>334100</v>
      </c>
      <c r="AF80" s="277">
        <v>369400</v>
      </c>
      <c r="AG80" s="277">
        <v>367900</v>
      </c>
      <c r="AH80" s="277">
        <v>322600</v>
      </c>
      <c r="AI80" s="277">
        <v>302500</v>
      </c>
      <c r="AJ80" s="277">
        <v>249400</v>
      </c>
      <c r="AK80" s="277">
        <v>213000</v>
      </c>
      <c r="AL80" s="277">
        <v>188600</v>
      </c>
      <c r="AM80" s="277">
        <v>158300</v>
      </c>
      <c r="AN80" s="277">
        <v>109700</v>
      </c>
      <c r="AO80" s="277">
        <v>58700</v>
      </c>
      <c r="AP80" s="277">
        <v>33100</v>
      </c>
      <c r="AQ80" s="277">
        <v>5516400</v>
      </c>
      <c r="AS80" s="19">
        <v>1964</v>
      </c>
      <c r="AT80" s="277">
        <v>1163700</v>
      </c>
      <c r="AU80" s="277">
        <v>1103600</v>
      </c>
      <c r="AV80" s="277">
        <v>1048900</v>
      </c>
      <c r="AW80" s="277">
        <v>973400</v>
      </c>
      <c r="AX80" s="277">
        <v>773800</v>
      </c>
      <c r="AY80" s="277">
        <v>699800</v>
      </c>
      <c r="AZ80" s="277">
        <v>696600</v>
      </c>
      <c r="BA80" s="277">
        <v>767700</v>
      </c>
      <c r="BB80" s="277">
        <v>751700</v>
      </c>
      <c r="BC80" s="277">
        <v>649100</v>
      </c>
      <c r="BD80" s="277">
        <v>617900</v>
      </c>
      <c r="BE80" s="277">
        <v>510800</v>
      </c>
      <c r="BF80" s="277">
        <v>416500</v>
      </c>
      <c r="BG80" s="277">
        <v>341700</v>
      </c>
      <c r="BH80" s="277">
        <v>275600</v>
      </c>
      <c r="BI80" s="277">
        <v>186000</v>
      </c>
      <c r="BJ80" s="277">
        <v>94700</v>
      </c>
      <c r="BK80" s="277">
        <v>50100</v>
      </c>
      <c r="BL80" s="277">
        <v>11121600</v>
      </c>
      <c r="BN80" s="19">
        <v>1964</v>
      </c>
    </row>
    <row r="81" spans="2:66" s="24" customFormat="1">
      <c r="B81" s="268" t="s">
        <v>204</v>
      </c>
      <c r="C81" s="19">
        <v>1965</v>
      </c>
      <c r="D81" s="277">
        <v>596900</v>
      </c>
      <c r="E81" s="277">
        <v>580000</v>
      </c>
      <c r="F81" s="277">
        <v>543700</v>
      </c>
      <c r="G81" s="277">
        <v>519900</v>
      </c>
      <c r="H81" s="277">
        <v>420000</v>
      </c>
      <c r="I81" s="277">
        <v>371500</v>
      </c>
      <c r="J81" s="277">
        <v>357400</v>
      </c>
      <c r="K81" s="277">
        <v>398200</v>
      </c>
      <c r="L81" s="277">
        <v>393100</v>
      </c>
      <c r="M81" s="277">
        <v>329000</v>
      </c>
      <c r="N81" s="277">
        <v>321500</v>
      </c>
      <c r="O81" s="277">
        <v>268800</v>
      </c>
      <c r="P81" s="277">
        <v>209000</v>
      </c>
      <c r="Q81" s="277">
        <v>157500</v>
      </c>
      <c r="R81" s="277">
        <v>115400</v>
      </c>
      <c r="S81" s="277">
        <v>78200</v>
      </c>
      <c r="T81" s="277">
        <v>37000</v>
      </c>
      <c r="U81" s="277">
        <v>17400</v>
      </c>
      <c r="V81" s="277">
        <v>5714500</v>
      </c>
      <c r="X81" s="19">
        <v>1965</v>
      </c>
      <c r="Y81" s="277">
        <v>567300</v>
      </c>
      <c r="Z81" s="277">
        <v>551500</v>
      </c>
      <c r="AA81" s="277">
        <v>520600</v>
      </c>
      <c r="AB81" s="277">
        <v>493100</v>
      </c>
      <c r="AC81" s="277">
        <v>397800</v>
      </c>
      <c r="AD81" s="277">
        <v>350200</v>
      </c>
      <c r="AE81" s="277">
        <v>332200</v>
      </c>
      <c r="AF81" s="277">
        <v>367200</v>
      </c>
      <c r="AG81" s="277">
        <v>376500</v>
      </c>
      <c r="AH81" s="277">
        <v>323600</v>
      </c>
      <c r="AI81" s="277">
        <v>313100</v>
      </c>
      <c r="AJ81" s="277">
        <v>257200</v>
      </c>
      <c r="AK81" s="277">
        <v>215300</v>
      </c>
      <c r="AL81" s="277">
        <v>191700</v>
      </c>
      <c r="AM81" s="277">
        <v>160000</v>
      </c>
      <c r="AN81" s="277">
        <v>113000</v>
      </c>
      <c r="AO81" s="277">
        <v>61100</v>
      </c>
      <c r="AP81" s="277">
        <v>35000</v>
      </c>
      <c r="AQ81" s="277">
        <v>5626400</v>
      </c>
      <c r="AS81" s="19">
        <v>1965</v>
      </c>
      <c r="AT81" s="277">
        <v>1164200</v>
      </c>
      <c r="AU81" s="277">
        <v>1131500</v>
      </c>
      <c r="AV81" s="277">
        <v>1064300</v>
      </c>
      <c r="AW81" s="277">
        <v>1013000</v>
      </c>
      <c r="AX81" s="277">
        <v>817800</v>
      </c>
      <c r="AY81" s="277">
        <v>721700</v>
      </c>
      <c r="AZ81" s="277">
        <v>689600</v>
      </c>
      <c r="BA81" s="277">
        <v>765400</v>
      </c>
      <c r="BB81" s="277">
        <v>769600</v>
      </c>
      <c r="BC81" s="277">
        <v>652600</v>
      </c>
      <c r="BD81" s="277">
        <v>634600</v>
      </c>
      <c r="BE81" s="277">
        <v>526000</v>
      </c>
      <c r="BF81" s="277">
        <v>424300</v>
      </c>
      <c r="BG81" s="277">
        <v>349200</v>
      </c>
      <c r="BH81" s="277">
        <v>275400</v>
      </c>
      <c r="BI81" s="277">
        <v>191200</v>
      </c>
      <c r="BJ81" s="277">
        <v>98100</v>
      </c>
      <c r="BK81" s="277">
        <v>52400</v>
      </c>
      <c r="BL81" s="277">
        <v>11340900</v>
      </c>
      <c r="BN81" s="19">
        <v>1965</v>
      </c>
    </row>
    <row r="82" spans="2:66" s="24" customFormat="1">
      <c r="B82" s="268" t="s">
        <v>204</v>
      </c>
      <c r="C82" s="19">
        <v>1966</v>
      </c>
      <c r="D82" s="277">
        <v>594855</v>
      </c>
      <c r="E82" s="277">
        <v>599016</v>
      </c>
      <c r="F82" s="277">
        <v>557537</v>
      </c>
      <c r="G82" s="277">
        <v>540852</v>
      </c>
      <c r="H82" s="277">
        <v>440523</v>
      </c>
      <c r="I82" s="277">
        <v>384461</v>
      </c>
      <c r="J82" s="277">
        <v>357017</v>
      </c>
      <c r="K82" s="277">
        <v>397328</v>
      </c>
      <c r="L82" s="277">
        <v>397922</v>
      </c>
      <c r="M82" s="277">
        <v>342371</v>
      </c>
      <c r="N82" s="277">
        <v>324859</v>
      </c>
      <c r="O82" s="277">
        <v>276463</v>
      </c>
      <c r="P82" s="277">
        <v>215704</v>
      </c>
      <c r="Q82" s="277">
        <v>161719</v>
      </c>
      <c r="R82" s="277">
        <v>115282</v>
      </c>
      <c r="S82" s="277">
        <v>79313</v>
      </c>
      <c r="T82" s="277">
        <v>38455</v>
      </c>
      <c r="U82" s="277">
        <v>17911</v>
      </c>
      <c r="V82" s="277">
        <v>5841588</v>
      </c>
      <c r="X82" s="19">
        <v>1966</v>
      </c>
      <c r="Y82" s="277">
        <v>565398</v>
      </c>
      <c r="Z82" s="277">
        <v>570733</v>
      </c>
      <c r="AA82" s="277">
        <v>532171</v>
      </c>
      <c r="AB82" s="277">
        <v>514587</v>
      </c>
      <c r="AC82" s="277">
        <v>418636</v>
      </c>
      <c r="AD82" s="277">
        <v>362318</v>
      </c>
      <c r="AE82" s="277">
        <v>333185</v>
      </c>
      <c r="AF82" s="277">
        <v>367452</v>
      </c>
      <c r="AG82" s="277">
        <v>378504</v>
      </c>
      <c r="AH82" s="277">
        <v>335581</v>
      </c>
      <c r="AI82" s="277">
        <v>319574</v>
      </c>
      <c r="AJ82" s="277">
        <v>267208</v>
      </c>
      <c r="AK82" s="277">
        <v>218977</v>
      </c>
      <c r="AL82" s="277">
        <v>194178</v>
      </c>
      <c r="AM82" s="277">
        <v>162112</v>
      </c>
      <c r="AN82" s="277">
        <v>116602</v>
      </c>
      <c r="AO82" s="277">
        <v>63753</v>
      </c>
      <c r="AP82" s="277">
        <v>36941</v>
      </c>
      <c r="AQ82" s="277">
        <v>5757910</v>
      </c>
      <c r="AS82" s="19">
        <v>1966</v>
      </c>
      <c r="AT82" s="277">
        <v>1160253</v>
      </c>
      <c r="AU82" s="277">
        <v>1169749</v>
      </c>
      <c r="AV82" s="277">
        <v>1089708</v>
      </c>
      <c r="AW82" s="277">
        <v>1055439</v>
      </c>
      <c r="AX82" s="277">
        <v>859159</v>
      </c>
      <c r="AY82" s="277">
        <v>746779</v>
      </c>
      <c r="AZ82" s="277">
        <v>690202</v>
      </c>
      <c r="BA82" s="277">
        <v>764780</v>
      </c>
      <c r="BB82" s="277">
        <v>776426</v>
      </c>
      <c r="BC82" s="277">
        <v>677952</v>
      </c>
      <c r="BD82" s="277">
        <v>644433</v>
      </c>
      <c r="BE82" s="277">
        <v>543671</v>
      </c>
      <c r="BF82" s="277">
        <v>434681</v>
      </c>
      <c r="BG82" s="277">
        <v>355897</v>
      </c>
      <c r="BH82" s="277">
        <v>277394</v>
      </c>
      <c r="BI82" s="277">
        <v>195915</v>
      </c>
      <c r="BJ82" s="277">
        <v>102208</v>
      </c>
      <c r="BK82" s="277">
        <v>54852</v>
      </c>
      <c r="BL82" s="277">
        <v>11599498</v>
      </c>
      <c r="BN82" s="19">
        <v>1966</v>
      </c>
    </row>
    <row r="83" spans="2:66" s="24" customFormat="1">
      <c r="B83" s="268" t="s">
        <v>204</v>
      </c>
      <c r="C83" s="19">
        <v>1967</v>
      </c>
      <c r="D83" s="277">
        <v>589820</v>
      </c>
      <c r="E83" s="277">
        <v>612820</v>
      </c>
      <c r="F83" s="277">
        <v>566997</v>
      </c>
      <c r="G83" s="277">
        <v>536574</v>
      </c>
      <c r="H83" s="277">
        <v>476000</v>
      </c>
      <c r="I83" s="277">
        <v>398982</v>
      </c>
      <c r="J83" s="277">
        <v>364189</v>
      </c>
      <c r="K83" s="277">
        <v>392725</v>
      </c>
      <c r="L83" s="277">
        <v>399542</v>
      </c>
      <c r="M83" s="277">
        <v>355114</v>
      </c>
      <c r="N83" s="277">
        <v>324351</v>
      </c>
      <c r="O83" s="277">
        <v>282405</v>
      </c>
      <c r="P83" s="277">
        <v>221961</v>
      </c>
      <c r="Q83" s="277">
        <v>165416</v>
      </c>
      <c r="R83" s="277">
        <v>114821</v>
      </c>
      <c r="S83" s="277">
        <v>79817</v>
      </c>
      <c r="T83" s="277">
        <v>39466</v>
      </c>
      <c r="U83" s="277">
        <v>18321</v>
      </c>
      <c r="V83" s="277">
        <v>5939321</v>
      </c>
      <c r="X83" s="19">
        <v>1967</v>
      </c>
      <c r="Y83" s="277">
        <v>559607</v>
      </c>
      <c r="Z83" s="277">
        <v>584692</v>
      </c>
      <c r="AA83" s="277">
        <v>541309</v>
      </c>
      <c r="AB83" s="277">
        <v>512654</v>
      </c>
      <c r="AC83" s="277">
        <v>453824</v>
      </c>
      <c r="AD83" s="277">
        <v>373977</v>
      </c>
      <c r="AE83" s="277">
        <v>342413</v>
      </c>
      <c r="AF83" s="277">
        <v>362950</v>
      </c>
      <c r="AG83" s="277">
        <v>378624</v>
      </c>
      <c r="AH83" s="277">
        <v>345736</v>
      </c>
      <c r="AI83" s="277">
        <v>321246</v>
      </c>
      <c r="AJ83" s="277">
        <v>276367</v>
      </c>
      <c r="AK83" s="277">
        <v>224595</v>
      </c>
      <c r="AL83" s="277">
        <v>195615</v>
      </c>
      <c r="AM83" s="277">
        <v>161740</v>
      </c>
      <c r="AN83" s="277">
        <v>119931</v>
      </c>
      <c r="AO83" s="277">
        <v>66503</v>
      </c>
      <c r="AP83" s="277">
        <v>37974</v>
      </c>
      <c r="AQ83" s="277">
        <v>5859757</v>
      </c>
      <c r="AS83" s="19">
        <v>1967</v>
      </c>
      <c r="AT83" s="277">
        <v>1149427</v>
      </c>
      <c r="AU83" s="277">
        <v>1197512</v>
      </c>
      <c r="AV83" s="277">
        <v>1108306</v>
      </c>
      <c r="AW83" s="277">
        <v>1049228</v>
      </c>
      <c r="AX83" s="277">
        <v>929824</v>
      </c>
      <c r="AY83" s="277">
        <v>772959</v>
      </c>
      <c r="AZ83" s="277">
        <v>706602</v>
      </c>
      <c r="BA83" s="277">
        <v>755675</v>
      </c>
      <c r="BB83" s="277">
        <v>778166</v>
      </c>
      <c r="BC83" s="277">
        <v>700850</v>
      </c>
      <c r="BD83" s="277">
        <v>645597</v>
      </c>
      <c r="BE83" s="277">
        <v>558772</v>
      </c>
      <c r="BF83" s="277">
        <v>446556</v>
      </c>
      <c r="BG83" s="277">
        <v>361031</v>
      </c>
      <c r="BH83" s="277">
        <v>276561</v>
      </c>
      <c r="BI83" s="277">
        <v>199748</v>
      </c>
      <c r="BJ83" s="277">
        <v>105969</v>
      </c>
      <c r="BK83" s="277">
        <v>56295</v>
      </c>
      <c r="BL83" s="277">
        <v>11799078</v>
      </c>
      <c r="BN83" s="19">
        <v>1967</v>
      </c>
    </row>
    <row r="84" spans="2:66" s="24" customFormat="1">
      <c r="B84" s="268" t="s">
        <v>204</v>
      </c>
      <c r="C84" s="20">
        <v>1968</v>
      </c>
      <c r="D84" s="277">
        <v>587239</v>
      </c>
      <c r="E84" s="277">
        <v>622063</v>
      </c>
      <c r="F84" s="277">
        <v>576920</v>
      </c>
      <c r="G84" s="277">
        <v>544055</v>
      </c>
      <c r="H84" s="277">
        <v>507658</v>
      </c>
      <c r="I84" s="277">
        <v>412074</v>
      </c>
      <c r="J84" s="277">
        <v>372968</v>
      </c>
      <c r="K84" s="277">
        <v>385843</v>
      </c>
      <c r="L84" s="277">
        <v>403974</v>
      </c>
      <c r="M84" s="277">
        <v>369854</v>
      </c>
      <c r="N84" s="277">
        <v>320171</v>
      </c>
      <c r="O84" s="277">
        <v>288408</v>
      </c>
      <c r="P84" s="277">
        <v>228511</v>
      </c>
      <c r="Q84" s="277">
        <v>168880</v>
      </c>
      <c r="R84" s="277">
        <v>115766</v>
      </c>
      <c r="S84" s="277">
        <v>79327</v>
      </c>
      <c r="T84" s="277">
        <v>40994</v>
      </c>
      <c r="U84" s="277">
        <v>18530</v>
      </c>
      <c r="V84" s="277">
        <v>6043235</v>
      </c>
      <c r="X84" s="20">
        <v>1968</v>
      </c>
      <c r="Y84" s="277">
        <v>557493</v>
      </c>
      <c r="Z84" s="277">
        <v>592505</v>
      </c>
      <c r="AA84" s="277">
        <v>550198</v>
      </c>
      <c r="AB84" s="277">
        <v>521991</v>
      </c>
      <c r="AC84" s="277">
        <v>484170</v>
      </c>
      <c r="AD84" s="277">
        <v>385033</v>
      </c>
      <c r="AE84" s="277">
        <v>351603</v>
      </c>
      <c r="AF84" s="277">
        <v>358013</v>
      </c>
      <c r="AG84" s="277">
        <v>379173</v>
      </c>
      <c r="AH84" s="277">
        <v>358436</v>
      </c>
      <c r="AI84" s="277">
        <v>319526</v>
      </c>
      <c r="AJ84" s="277">
        <v>284215</v>
      </c>
      <c r="AK84" s="277">
        <v>232531</v>
      </c>
      <c r="AL84" s="277">
        <v>197226</v>
      </c>
      <c r="AM84" s="277">
        <v>162428</v>
      </c>
      <c r="AN84" s="277">
        <v>121224</v>
      </c>
      <c r="AO84" s="277">
        <v>70556</v>
      </c>
      <c r="AP84" s="277">
        <v>39079</v>
      </c>
      <c r="AQ84" s="277">
        <v>5965400</v>
      </c>
      <c r="AS84" s="20">
        <v>1968</v>
      </c>
      <c r="AT84" s="277">
        <v>1144732</v>
      </c>
      <c r="AU84" s="277">
        <v>1214568</v>
      </c>
      <c r="AV84" s="277">
        <v>1127118</v>
      </c>
      <c r="AW84" s="277">
        <v>1066046</v>
      </c>
      <c r="AX84" s="277">
        <v>991828</v>
      </c>
      <c r="AY84" s="277">
        <v>797107</v>
      </c>
      <c r="AZ84" s="277">
        <v>724571</v>
      </c>
      <c r="BA84" s="277">
        <v>743856</v>
      </c>
      <c r="BB84" s="277">
        <v>783147</v>
      </c>
      <c r="BC84" s="277">
        <v>728290</v>
      </c>
      <c r="BD84" s="277">
        <v>639697</v>
      </c>
      <c r="BE84" s="277">
        <v>572623</v>
      </c>
      <c r="BF84" s="277">
        <v>461042</v>
      </c>
      <c r="BG84" s="277">
        <v>366106</v>
      </c>
      <c r="BH84" s="277">
        <v>278194</v>
      </c>
      <c r="BI84" s="277">
        <v>200551</v>
      </c>
      <c r="BJ84" s="277">
        <v>111550</v>
      </c>
      <c r="BK84" s="277">
        <v>57609</v>
      </c>
      <c r="BL84" s="277">
        <v>12008635</v>
      </c>
      <c r="BN84" s="20">
        <v>1968</v>
      </c>
    </row>
    <row r="85" spans="2:66" s="24" customFormat="1">
      <c r="B85" s="268" t="s">
        <v>204</v>
      </c>
      <c r="C85" s="20">
        <v>1969</v>
      </c>
      <c r="D85" s="277">
        <v>594860</v>
      </c>
      <c r="E85" s="277">
        <v>629400</v>
      </c>
      <c r="F85" s="277">
        <v>592627</v>
      </c>
      <c r="G85" s="277">
        <v>553843</v>
      </c>
      <c r="H85" s="277">
        <v>530206</v>
      </c>
      <c r="I85" s="277">
        <v>434921</v>
      </c>
      <c r="J85" s="277">
        <v>385990</v>
      </c>
      <c r="K85" s="277">
        <v>381489</v>
      </c>
      <c r="L85" s="277">
        <v>408651</v>
      </c>
      <c r="M85" s="277">
        <v>384012</v>
      </c>
      <c r="N85" s="277">
        <v>315748</v>
      </c>
      <c r="O85" s="277">
        <v>294671</v>
      </c>
      <c r="P85" s="277">
        <v>234474</v>
      </c>
      <c r="Q85" s="277">
        <v>174369</v>
      </c>
      <c r="R85" s="277">
        <v>116303</v>
      </c>
      <c r="S85" s="277">
        <v>77512</v>
      </c>
      <c r="T85" s="277">
        <v>42216</v>
      </c>
      <c r="U85" s="277">
        <v>18899</v>
      </c>
      <c r="V85" s="277">
        <v>6170191</v>
      </c>
      <c r="X85" s="20">
        <v>1969</v>
      </c>
      <c r="Y85" s="277">
        <v>566749</v>
      </c>
      <c r="Z85" s="277">
        <v>597796</v>
      </c>
      <c r="AA85" s="277">
        <v>565128</v>
      </c>
      <c r="AB85" s="277">
        <v>532612</v>
      </c>
      <c r="AC85" s="277">
        <v>504953</v>
      </c>
      <c r="AD85" s="277">
        <v>405396</v>
      </c>
      <c r="AE85" s="277">
        <v>365509</v>
      </c>
      <c r="AF85" s="277">
        <v>355034</v>
      </c>
      <c r="AG85" s="277">
        <v>381345</v>
      </c>
      <c r="AH85" s="277">
        <v>369789</v>
      </c>
      <c r="AI85" s="277">
        <v>315952</v>
      </c>
      <c r="AJ85" s="277">
        <v>293774</v>
      </c>
      <c r="AK85" s="277">
        <v>241391</v>
      </c>
      <c r="AL85" s="277">
        <v>199742</v>
      </c>
      <c r="AM85" s="277">
        <v>161891</v>
      </c>
      <c r="AN85" s="277">
        <v>121955</v>
      </c>
      <c r="AO85" s="277">
        <v>73134</v>
      </c>
      <c r="AP85" s="277">
        <v>40673</v>
      </c>
      <c r="AQ85" s="277">
        <v>6092823</v>
      </c>
      <c r="AS85" s="20">
        <v>1969</v>
      </c>
      <c r="AT85" s="277">
        <v>1161609</v>
      </c>
      <c r="AU85" s="277">
        <v>1227196</v>
      </c>
      <c r="AV85" s="277">
        <v>1157755</v>
      </c>
      <c r="AW85" s="277">
        <v>1086455</v>
      </c>
      <c r="AX85" s="277">
        <v>1035159</v>
      </c>
      <c r="AY85" s="277">
        <v>840317</v>
      </c>
      <c r="AZ85" s="277">
        <v>751499</v>
      </c>
      <c r="BA85" s="277">
        <v>736523</v>
      </c>
      <c r="BB85" s="277">
        <v>789996</v>
      </c>
      <c r="BC85" s="277">
        <v>753801</v>
      </c>
      <c r="BD85" s="277">
        <v>631700</v>
      </c>
      <c r="BE85" s="277">
        <v>588445</v>
      </c>
      <c r="BF85" s="277">
        <v>475865</v>
      </c>
      <c r="BG85" s="277">
        <v>374111</v>
      </c>
      <c r="BH85" s="277">
        <v>278194</v>
      </c>
      <c r="BI85" s="277">
        <v>199467</v>
      </c>
      <c r="BJ85" s="277">
        <v>115350</v>
      </c>
      <c r="BK85" s="277">
        <v>59572</v>
      </c>
      <c r="BL85" s="277">
        <v>12263014</v>
      </c>
      <c r="BN85" s="20">
        <v>1969</v>
      </c>
    </row>
    <row r="86" spans="2:66" s="24" customFormat="1">
      <c r="B86" s="268" t="s">
        <v>204</v>
      </c>
      <c r="C86" s="20">
        <v>1970</v>
      </c>
      <c r="D86" s="277">
        <v>607683</v>
      </c>
      <c r="E86" s="277">
        <v>630370</v>
      </c>
      <c r="F86" s="277">
        <v>609712</v>
      </c>
      <c r="G86" s="277">
        <v>561414</v>
      </c>
      <c r="H86" s="277">
        <v>551401</v>
      </c>
      <c r="I86" s="277">
        <v>458477</v>
      </c>
      <c r="J86" s="277">
        <v>399791</v>
      </c>
      <c r="K86" s="277">
        <v>378119</v>
      </c>
      <c r="L86" s="277">
        <v>408550</v>
      </c>
      <c r="M86" s="277">
        <v>392790</v>
      </c>
      <c r="N86" s="277">
        <v>318191</v>
      </c>
      <c r="O86" s="277">
        <v>299879</v>
      </c>
      <c r="P86" s="277">
        <v>238908</v>
      </c>
      <c r="Q86" s="277">
        <v>178294</v>
      </c>
      <c r="R86" s="277">
        <v>119192</v>
      </c>
      <c r="S86" s="277">
        <v>76651</v>
      </c>
      <c r="T86" s="277">
        <v>42605</v>
      </c>
      <c r="U86" s="277">
        <v>19950</v>
      </c>
      <c r="V86" s="277">
        <v>6291977</v>
      </c>
      <c r="X86" s="20">
        <v>1970</v>
      </c>
      <c r="Y86" s="277">
        <v>579856</v>
      </c>
      <c r="Z86" s="277">
        <v>598555</v>
      </c>
      <c r="AA86" s="277">
        <v>579450</v>
      </c>
      <c r="AB86" s="277">
        <v>540941</v>
      </c>
      <c r="AC86" s="277">
        <v>524242</v>
      </c>
      <c r="AD86" s="277">
        <v>429257</v>
      </c>
      <c r="AE86" s="277">
        <v>377635</v>
      </c>
      <c r="AF86" s="277">
        <v>355134</v>
      </c>
      <c r="AG86" s="277">
        <v>378965</v>
      </c>
      <c r="AH86" s="277">
        <v>378333</v>
      </c>
      <c r="AI86" s="277">
        <v>317453</v>
      </c>
      <c r="AJ86" s="277">
        <v>299938</v>
      </c>
      <c r="AK86" s="277">
        <v>248557</v>
      </c>
      <c r="AL86" s="277">
        <v>202003</v>
      </c>
      <c r="AM86" s="277">
        <v>164061</v>
      </c>
      <c r="AN86" s="277">
        <v>122749</v>
      </c>
      <c r="AO86" s="277">
        <v>74994</v>
      </c>
      <c r="AP86" s="277">
        <v>43249</v>
      </c>
      <c r="AQ86" s="277">
        <v>6215372</v>
      </c>
      <c r="AS86" s="20">
        <v>1970</v>
      </c>
      <c r="AT86" s="277">
        <v>1187539</v>
      </c>
      <c r="AU86" s="277">
        <v>1228925</v>
      </c>
      <c r="AV86" s="277">
        <v>1189162</v>
      </c>
      <c r="AW86" s="277">
        <v>1102355</v>
      </c>
      <c r="AX86" s="277">
        <v>1075643</v>
      </c>
      <c r="AY86" s="277">
        <v>887734</v>
      </c>
      <c r="AZ86" s="277">
        <v>777426</v>
      </c>
      <c r="BA86" s="277">
        <v>733253</v>
      </c>
      <c r="BB86" s="277">
        <v>787515</v>
      </c>
      <c r="BC86" s="277">
        <v>771123</v>
      </c>
      <c r="BD86" s="277">
        <v>635644</v>
      </c>
      <c r="BE86" s="277">
        <v>599817</v>
      </c>
      <c r="BF86" s="277">
        <v>487465</v>
      </c>
      <c r="BG86" s="277">
        <v>380297</v>
      </c>
      <c r="BH86" s="277">
        <v>283253</v>
      </c>
      <c r="BI86" s="277">
        <v>199400</v>
      </c>
      <c r="BJ86" s="277">
        <v>117599</v>
      </c>
      <c r="BK86" s="277">
        <v>63199</v>
      </c>
      <c r="BL86" s="277">
        <v>12507349</v>
      </c>
      <c r="BN86" s="20">
        <v>1970</v>
      </c>
    </row>
    <row r="87" spans="2:66" s="24" customFormat="1">
      <c r="B87" s="268" t="s">
        <v>204</v>
      </c>
      <c r="C87" s="20">
        <v>1971</v>
      </c>
      <c r="D87" s="277">
        <v>638941</v>
      </c>
      <c r="E87" s="277">
        <v>638899</v>
      </c>
      <c r="F87" s="277">
        <v>640774</v>
      </c>
      <c r="G87" s="277">
        <v>577771</v>
      </c>
      <c r="H87" s="277">
        <v>581547</v>
      </c>
      <c r="I87" s="277">
        <v>497534</v>
      </c>
      <c r="J87" s="277">
        <v>425822</v>
      </c>
      <c r="K87" s="277">
        <v>388710</v>
      </c>
      <c r="L87" s="277">
        <v>415976</v>
      </c>
      <c r="M87" s="277">
        <v>407574</v>
      </c>
      <c r="N87" s="277">
        <v>339272</v>
      </c>
      <c r="O87" s="277">
        <v>306569</v>
      </c>
      <c r="P87" s="277">
        <v>249170</v>
      </c>
      <c r="Q87" s="277">
        <v>189631</v>
      </c>
      <c r="R87" s="277">
        <v>127045</v>
      </c>
      <c r="S87" s="277">
        <v>77825</v>
      </c>
      <c r="T87" s="277">
        <v>43819</v>
      </c>
      <c r="U87" s="277">
        <v>21057</v>
      </c>
      <c r="V87" s="277">
        <v>6567936</v>
      </c>
      <c r="X87" s="20">
        <v>1971</v>
      </c>
      <c r="Y87" s="277">
        <v>610824</v>
      </c>
      <c r="Z87" s="277">
        <v>607537</v>
      </c>
      <c r="AA87" s="277">
        <v>610302</v>
      </c>
      <c r="AB87" s="277">
        <v>558525</v>
      </c>
      <c r="AC87" s="277">
        <v>559060</v>
      </c>
      <c r="AD87" s="277">
        <v>464860</v>
      </c>
      <c r="AE87" s="277">
        <v>398147</v>
      </c>
      <c r="AF87" s="277">
        <v>366150</v>
      </c>
      <c r="AG87" s="277">
        <v>387450</v>
      </c>
      <c r="AH87" s="277">
        <v>390270</v>
      </c>
      <c r="AI87" s="277">
        <v>338238</v>
      </c>
      <c r="AJ87" s="277">
        <v>309927</v>
      </c>
      <c r="AK87" s="277">
        <v>267043</v>
      </c>
      <c r="AL87" s="277">
        <v>209400</v>
      </c>
      <c r="AM87" s="277">
        <v>171941</v>
      </c>
      <c r="AN87" s="277">
        <v>125712</v>
      </c>
      <c r="AO87" s="277">
        <v>78070</v>
      </c>
      <c r="AP87" s="277">
        <v>45873</v>
      </c>
      <c r="AQ87" s="277">
        <v>6499329</v>
      </c>
      <c r="AS87" s="20">
        <v>1971</v>
      </c>
      <c r="AT87" s="277">
        <v>1249765</v>
      </c>
      <c r="AU87" s="277">
        <v>1246436</v>
      </c>
      <c r="AV87" s="277">
        <v>1251076</v>
      </c>
      <c r="AW87" s="277">
        <v>1136296</v>
      </c>
      <c r="AX87" s="277">
        <v>1140607</v>
      </c>
      <c r="AY87" s="277">
        <v>962394</v>
      </c>
      <c r="AZ87" s="277">
        <v>823969</v>
      </c>
      <c r="BA87" s="277">
        <v>754860</v>
      </c>
      <c r="BB87" s="277">
        <v>803426</v>
      </c>
      <c r="BC87" s="277">
        <v>797844</v>
      </c>
      <c r="BD87" s="277">
        <v>677510</v>
      </c>
      <c r="BE87" s="277">
        <v>616496</v>
      </c>
      <c r="BF87" s="277">
        <v>516213</v>
      </c>
      <c r="BG87" s="277">
        <v>399031</v>
      </c>
      <c r="BH87" s="277">
        <v>298986</v>
      </c>
      <c r="BI87" s="277">
        <v>203537</v>
      </c>
      <c r="BJ87" s="277">
        <v>121889</v>
      </c>
      <c r="BK87" s="277">
        <v>66930</v>
      </c>
      <c r="BL87" s="277">
        <v>13067265</v>
      </c>
      <c r="BN87" s="20">
        <v>1971</v>
      </c>
    </row>
    <row r="88" spans="2:66" s="24" customFormat="1">
      <c r="B88" s="268" t="s">
        <v>204</v>
      </c>
      <c r="C88" s="20">
        <v>1972</v>
      </c>
      <c r="D88" s="277">
        <v>654921</v>
      </c>
      <c r="E88" s="277">
        <v>633295</v>
      </c>
      <c r="F88" s="277">
        <v>653476</v>
      </c>
      <c r="G88" s="277">
        <v>592220</v>
      </c>
      <c r="H88" s="277">
        <v>574808</v>
      </c>
      <c r="I88" s="277">
        <v>533346</v>
      </c>
      <c r="J88" s="277">
        <v>440524</v>
      </c>
      <c r="K88" s="277">
        <v>393207</v>
      </c>
      <c r="L88" s="277">
        <v>412940</v>
      </c>
      <c r="M88" s="277">
        <v>407807</v>
      </c>
      <c r="N88" s="277">
        <v>352586</v>
      </c>
      <c r="O88" s="277">
        <v>308810</v>
      </c>
      <c r="P88" s="277">
        <v>256685</v>
      </c>
      <c r="Q88" s="277">
        <v>194952</v>
      </c>
      <c r="R88" s="277">
        <v>131875</v>
      </c>
      <c r="S88" s="277">
        <v>77656</v>
      </c>
      <c r="T88" s="277">
        <v>44405</v>
      </c>
      <c r="U88" s="277">
        <v>21640</v>
      </c>
      <c r="V88" s="277">
        <v>6685153</v>
      </c>
      <c r="X88" s="20">
        <v>1972</v>
      </c>
      <c r="Y88" s="277">
        <v>627605</v>
      </c>
      <c r="Z88" s="277">
        <v>601061</v>
      </c>
      <c r="AA88" s="277">
        <v>622372</v>
      </c>
      <c r="AB88" s="277">
        <v>571573</v>
      </c>
      <c r="AC88" s="277">
        <v>553696</v>
      </c>
      <c r="AD88" s="277">
        <v>500789</v>
      </c>
      <c r="AE88" s="277">
        <v>410822</v>
      </c>
      <c r="AF88" s="277">
        <v>371534</v>
      </c>
      <c r="AG88" s="277">
        <v>383373</v>
      </c>
      <c r="AH88" s="277">
        <v>389323</v>
      </c>
      <c r="AI88" s="277">
        <v>349479</v>
      </c>
      <c r="AJ88" s="277">
        <v>314921</v>
      </c>
      <c r="AK88" s="277">
        <v>274185</v>
      </c>
      <c r="AL88" s="277">
        <v>217010</v>
      </c>
      <c r="AM88" s="277">
        <v>174637</v>
      </c>
      <c r="AN88" s="277">
        <v>127629</v>
      </c>
      <c r="AO88" s="277">
        <v>80358</v>
      </c>
      <c r="AP88" s="277">
        <v>48144</v>
      </c>
      <c r="AQ88" s="277">
        <v>6618511</v>
      </c>
      <c r="AS88" s="20">
        <v>1972</v>
      </c>
      <c r="AT88" s="277">
        <v>1282526</v>
      </c>
      <c r="AU88" s="277">
        <v>1234356</v>
      </c>
      <c r="AV88" s="277">
        <v>1275848</v>
      </c>
      <c r="AW88" s="277">
        <v>1163793</v>
      </c>
      <c r="AX88" s="277">
        <v>1128504</v>
      </c>
      <c r="AY88" s="277">
        <v>1034135</v>
      </c>
      <c r="AZ88" s="277">
        <v>851346</v>
      </c>
      <c r="BA88" s="277">
        <v>764741</v>
      </c>
      <c r="BB88" s="277">
        <v>796313</v>
      </c>
      <c r="BC88" s="277">
        <v>797130</v>
      </c>
      <c r="BD88" s="277">
        <v>702065</v>
      </c>
      <c r="BE88" s="277">
        <v>623731</v>
      </c>
      <c r="BF88" s="277">
        <v>530870</v>
      </c>
      <c r="BG88" s="277">
        <v>411962</v>
      </c>
      <c r="BH88" s="277">
        <v>306512</v>
      </c>
      <c r="BI88" s="277">
        <v>205285</v>
      </c>
      <c r="BJ88" s="277">
        <v>124763</v>
      </c>
      <c r="BK88" s="277">
        <v>69784</v>
      </c>
      <c r="BL88" s="277">
        <v>13303664</v>
      </c>
      <c r="BN88" s="20">
        <v>1972</v>
      </c>
    </row>
    <row r="89" spans="2:66" s="24" customFormat="1">
      <c r="B89" s="268" t="s">
        <v>204</v>
      </c>
      <c r="C89" s="20">
        <v>1973</v>
      </c>
      <c r="D89" s="277">
        <v>662176</v>
      </c>
      <c r="E89" s="277">
        <v>628365</v>
      </c>
      <c r="F89" s="277">
        <v>662126</v>
      </c>
      <c r="G89" s="277">
        <v>602939</v>
      </c>
      <c r="H89" s="277">
        <v>578908</v>
      </c>
      <c r="I89" s="277">
        <v>559262</v>
      </c>
      <c r="J89" s="277">
        <v>451880</v>
      </c>
      <c r="K89" s="277">
        <v>400111</v>
      </c>
      <c r="L89" s="277">
        <v>403657</v>
      </c>
      <c r="M89" s="277">
        <v>412379</v>
      </c>
      <c r="N89" s="277">
        <v>366605</v>
      </c>
      <c r="O89" s="277">
        <v>307581</v>
      </c>
      <c r="P89" s="277">
        <v>264392</v>
      </c>
      <c r="Q89" s="277">
        <v>200562</v>
      </c>
      <c r="R89" s="277">
        <v>136972</v>
      </c>
      <c r="S89" s="277">
        <v>77716</v>
      </c>
      <c r="T89" s="277">
        <v>44705</v>
      </c>
      <c r="U89" s="277">
        <v>22512</v>
      </c>
      <c r="V89" s="277">
        <v>6782848</v>
      </c>
      <c r="X89" s="20">
        <v>1973</v>
      </c>
      <c r="Y89" s="277">
        <v>634779</v>
      </c>
      <c r="Z89" s="277">
        <v>596552</v>
      </c>
      <c r="AA89" s="277">
        <v>628762</v>
      </c>
      <c r="AB89" s="277">
        <v>581547</v>
      </c>
      <c r="AC89" s="277">
        <v>559363</v>
      </c>
      <c r="AD89" s="277">
        <v>528433</v>
      </c>
      <c r="AE89" s="277">
        <v>421255</v>
      </c>
      <c r="AF89" s="277">
        <v>378963</v>
      </c>
      <c r="AG89" s="277">
        <v>375770</v>
      </c>
      <c r="AH89" s="277">
        <v>390083</v>
      </c>
      <c r="AI89" s="277">
        <v>361632</v>
      </c>
      <c r="AJ89" s="277">
        <v>316348</v>
      </c>
      <c r="AK89" s="277">
        <v>281982</v>
      </c>
      <c r="AL89" s="277">
        <v>225532</v>
      </c>
      <c r="AM89" s="277">
        <v>178606</v>
      </c>
      <c r="AN89" s="277">
        <v>128415</v>
      </c>
      <c r="AO89" s="277">
        <v>83105</v>
      </c>
      <c r="AP89" s="277">
        <v>50563</v>
      </c>
      <c r="AQ89" s="277">
        <v>6721690</v>
      </c>
      <c r="AS89" s="20">
        <v>1973</v>
      </c>
      <c r="AT89" s="277">
        <v>1296955</v>
      </c>
      <c r="AU89" s="277">
        <v>1224917</v>
      </c>
      <c r="AV89" s="277">
        <v>1290888</v>
      </c>
      <c r="AW89" s="277">
        <v>1184486</v>
      </c>
      <c r="AX89" s="277">
        <v>1138271</v>
      </c>
      <c r="AY89" s="277">
        <v>1087695</v>
      </c>
      <c r="AZ89" s="277">
        <v>873135</v>
      </c>
      <c r="BA89" s="277">
        <v>779074</v>
      </c>
      <c r="BB89" s="277">
        <v>779427</v>
      </c>
      <c r="BC89" s="277">
        <v>802462</v>
      </c>
      <c r="BD89" s="277">
        <v>728237</v>
      </c>
      <c r="BE89" s="277">
        <v>623929</v>
      </c>
      <c r="BF89" s="277">
        <v>546374</v>
      </c>
      <c r="BG89" s="277">
        <v>426094</v>
      </c>
      <c r="BH89" s="277">
        <v>315578</v>
      </c>
      <c r="BI89" s="277">
        <v>206131</v>
      </c>
      <c r="BJ89" s="277">
        <v>127810</v>
      </c>
      <c r="BK89" s="277">
        <v>73075</v>
      </c>
      <c r="BL89" s="277">
        <v>13504538</v>
      </c>
      <c r="BN89" s="20">
        <v>1973</v>
      </c>
    </row>
    <row r="90" spans="2:66" s="24" customFormat="1">
      <c r="B90" s="268" t="s">
        <v>204</v>
      </c>
      <c r="C90" s="20">
        <v>1974</v>
      </c>
      <c r="D90" s="277">
        <v>661361</v>
      </c>
      <c r="E90" s="277">
        <v>631173</v>
      </c>
      <c r="F90" s="277">
        <v>667319</v>
      </c>
      <c r="G90" s="277">
        <v>617791</v>
      </c>
      <c r="H90" s="277">
        <v>586945</v>
      </c>
      <c r="I90" s="277">
        <v>577081</v>
      </c>
      <c r="J90" s="277">
        <v>470295</v>
      </c>
      <c r="K90" s="277">
        <v>411652</v>
      </c>
      <c r="L90" s="277">
        <v>396289</v>
      </c>
      <c r="M90" s="277">
        <v>414312</v>
      </c>
      <c r="N90" s="277">
        <v>381987</v>
      </c>
      <c r="O90" s="277">
        <v>304547</v>
      </c>
      <c r="P90" s="277">
        <v>272869</v>
      </c>
      <c r="Q90" s="277">
        <v>206066</v>
      </c>
      <c r="R90" s="277">
        <v>143114</v>
      </c>
      <c r="S90" s="277">
        <v>78887</v>
      </c>
      <c r="T90" s="277">
        <v>44677</v>
      </c>
      <c r="U90" s="277">
        <v>23303</v>
      </c>
      <c r="V90" s="277">
        <v>6889668</v>
      </c>
      <c r="X90" s="20">
        <v>1974</v>
      </c>
      <c r="Y90" s="277">
        <v>632863</v>
      </c>
      <c r="Z90" s="277">
        <v>600241</v>
      </c>
      <c r="AA90" s="277">
        <v>631303</v>
      </c>
      <c r="AB90" s="277">
        <v>594880</v>
      </c>
      <c r="AC90" s="277">
        <v>569744</v>
      </c>
      <c r="AD90" s="277">
        <v>547798</v>
      </c>
      <c r="AE90" s="277">
        <v>440137</v>
      </c>
      <c r="AF90" s="277">
        <v>390065</v>
      </c>
      <c r="AG90" s="277">
        <v>370027</v>
      </c>
      <c r="AH90" s="277">
        <v>389440</v>
      </c>
      <c r="AI90" s="277">
        <v>374285</v>
      </c>
      <c r="AJ90" s="277">
        <v>314623</v>
      </c>
      <c r="AK90" s="277">
        <v>292386</v>
      </c>
      <c r="AL90" s="277">
        <v>232859</v>
      </c>
      <c r="AM90" s="277">
        <v>184211</v>
      </c>
      <c r="AN90" s="277">
        <v>129405</v>
      </c>
      <c r="AO90" s="277">
        <v>85397</v>
      </c>
      <c r="AP90" s="277">
        <v>53239</v>
      </c>
      <c r="AQ90" s="277">
        <v>6832903</v>
      </c>
      <c r="AS90" s="20">
        <v>1974</v>
      </c>
      <c r="AT90" s="277">
        <v>1294224</v>
      </c>
      <c r="AU90" s="277">
        <v>1231414</v>
      </c>
      <c r="AV90" s="277">
        <v>1298622</v>
      </c>
      <c r="AW90" s="277">
        <v>1212671</v>
      </c>
      <c r="AX90" s="277">
        <v>1156689</v>
      </c>
      <c r="AY90" s="277">
        <v>1124879</v>
      </c>
      <c r="AZ90" s="277">
        <v>910432</v>
      </c>
      <c r="BA90" s="277">
        <v>801717</v>
      </c>
      <c r="BB90" s="277">
        <v>766316</v>
      </c>
      <c r="BC90" s="277">
        <v>803752</v>
      </c>
      <c r="BD90" s="277">
        <v>756272</v>
      </c>
      <c r="BE90" s="277">
        <v>619170</v>
      </c>
      <c r="BF90" s="277">
        <v>565255</v>
      </c>
      <c r="BG90" s="277">
        <v>438925</v>
      </c>
      <c r="BH90" s="277">
        <v>327325</v>
      </c>
      <c r="BI90" s="277">
        <v>208292</v>
      </c>
      <c r="BJ90" s="277">
        <v>130074</v>
      </c>
      <c r="BK90" s="277">
        <v>76542</v>
      </c>
      <c r="BL90" s="277">
        <v>13722571</v>
      </c>
      <c r="BN90" s="20">
        <v>1974</v>
      </c>
    </row>
    <row r="91" spans="2:66" s="24" customFormat="1">
      <c r="B91" s="268" t="s">
        <v>204</v>
      </c>
      <c r="C91" s="20">
        <v>1975</v>
      </c>
      <c r="D91" s="277">
        <v>654556</v>
      </c>
      <c r="E91" s="277">
        <v>639744</v>
      </c>
      <c r="F91" s="277">
        <v>664094</v>
      </c>
      <c r="G91" s="277">
        <v>629462</v>
      </c>
      <c r="H91" s="277">
        <v>588423</v>
      </c>
      <c r="I91" s="277">
        <v>591783</v>
      </c>
      <c r="J91" s="277">
        <v>486844</v>
      </c>
      <c r="K91" s="277">
        <v>424988</v>
      </c>
      <c r="L91" s="277">
        <v>388606</v>
      </c>
      <c r="M91" s="277">
        <v>415784</v>
      </c>
      <c r="N91" s="277">
        <v>387405</v>
      </c>
      <c r="O91" s="277">
        <v>309767</v>
      </c>
      <c r="P91" s="277">
        <v>279030</v>
      </c>
      <c r="Q91" s="277">
        <v>211570</v>
      </c>
      <c r="R91" s="277">
        <v>145386</v>
      </c>
      <c r="S91" s="277">
        <v>83760</v>
      </c>
      <c r="T91" s="277">
        <v>44053</v>
      </c>
      <c r="U91" s="277">
        <v>23926</v>
      </c>
      <c r="V91" s="277">
        <v>6969181</v>
      </c>
      <c r="X91" s="20">
        <v>1975</v>
      </c>
      <c r="Y91" s="277">
        <v>626040</v>
      </c>
      <c r="Z91" s="277">
        <v>608428</v>
      </c>
      <c r="AA91" s="277">
        <v>626762</v>
      </c>
      <c r="AB91" s="277">
        <v>604248</v>
      </c>
      <c r="AC91" s="277">
        <v>576429</v>
      </c>
      <c r="AD91" s="277">
        <v>567739</v>
      </c>
      <c r="AE91" s="277">
        <v>457097</v>
      </c>
      <c r="AF91" s="277">
        <v>402490</v>
      </c>
      <c r="AG91" s="277">
        <v>364748</v>
      </c>
      <c r="AH91" s="277">
        <v>388297</v>
      </c>
      <c r="AI91" s="277">
        <v>378818</v>
      </c>
      <c r="AJ91" s="277">
        <v>319957</v>
      </c>
      <c r="AK91" s="277">
        <v>299888</v>
      </c>
      <c r="AL91" s="277">
        <v>239784</v>
      </c>
      <c r="AM91" s="277">
        <v>184724</v>
      </c>
      <c r="AN91" s="277">
        <v>135950</v>
      </c>
      <c r="AO91" s="277">
        <v>86475</v>
      </c>
      <c r="AP91" s="277">
        <v>55940</v>
      </c>
      <c r="AQ91" s="277">
        <v>6923814</v>
      </c>
      <c r="AS91" s="20">
        <v>1975</v>
      </c>
      <c r="AT91" s="277">
        <v>1280596</v>
      </c>
      <c r="AU91" s="277">
        <v>1248172</v>
      </c>
      <c r="AV91" s="277">
        <v>1290856</v>
      </c>
      <c r="AW91" s="277">
        <v>1233710</v>
      </c>
      <c r="AX91" s="277">
        <v>1164852</v>
      </c>
      <c r="AY91" s="277">
        <v>1159522</v>
      </c>
      <c r="AZ91" s="277">
        <v>943941</v>
      </c>
      <c r="BA91" s="277">
        <v>827478</v>
      </c>
      <c r="BB91" s="277">
        <v>753354</v>
      </c>
      <c r="BC91" s="277">
        <v>804081</v>
      </c>
      <c r="BD91" s="277">
        <v>766223</v>
      </c>
      <c r="BE91" s="277">
        <v>629724</v>
      </c>
      <c r="BF91" s="277">
        <v>578918</v>
      </c>
      <c r="BG91" s="277">
        <v>451354</v>
      </c>
      <c r="BH91" s="277">
        <v>330110</v>
      </c>
      <c r="BI91" s="277">
        <v>219710</v>
      </c>
      <c r="BJ91" s="277">
        <v>130528</v>
      </c>
      <c r="BK91" s="277">
        <v>79866</v>
      </c>
      <c r="BL91" s="277">
        <v>13892995</v>
      </c>
      <c r="BN91" s="20">
        <v>1975</v>
      </c>
    </row>
    <row r="92" spans="2:66" s="24" customFormat="1">
      <c r="B92" s="268" t="s">
        <v>204</v>
      </c>
      <c r="C92" s="20">
        <v>1976</v>
      </c>
      <c r="D92" s="277">
        <v>632298</v>
      </c>
      <c r="E92" s="277">
        <v>655996</v>
      </c>
      <c r="F92" s="277">
        <v>652288</v>
      </c>
      <c r="G92" s="277">
        <v>643699</v>
      </c>
      <c r="H92" s="277">
        <v>592784</v>
      </c>
      <c r="I92" s="277">
        <v>599550</v>
      </c>
      <c r="J92" s="277">
        <v>502792</v>
      </c>
      <c r="K92" s="277">
        <v>433617</v>
      </c>
      <c r="L92" s="277">
        <v>385744</v>
      </c>
      <c r="M92" s="277">
        <v>411312</v>
      </c>
      <c r="N92" s="277">
        <v>393500</v>
      </c>
      <c r="O92" s="277">
        <v>321856</v>
      </c>
      <c r="P92" s="277">
        <v>281141</v>
      </c>
      <c r="Q92" s="277">
        <v>218207</v>
      </c>
      <c r="R92" s="277">
        <v>149580</v>
      </c>
      <c r="S92" s="277">
        <v>88772</v>
      </c>
      <c r="T92" s="277">
        <v>43985</v>
      </c>
      <c r="U92" s="277">
        <v>24913</v>
      </c>
      <c r="V92" s="277">
        <v>7032034</v>
      </c>
      <c r="X92" s="20">
        <v>1976</v>
      </c>
      <c r="Y92" s="277">
        <v>605593</v>
      </c>
      <c r="Z92" s="277">
        <v>625093</v>
      </c>
      <c r="AA92" s="277">
        <v>615827</v>
      </c>
      <c r="AB92" s="277">
        <v>617078</v>
      </c>
      <c r="AC92" s="277">
        <v>580574</v>
      </c>
      <c r="AD92" s="277">
        <v>583738</v>
      </c>
      <c r="AE92" s="277">
        <v>472595</v>
      </c>
      <c r="AF92" s="277">
        <v>409597</v>
      </c>
      <c r="AG92" s="277">
        <v>363594</v>
      </c>
      <c r="AH92" s="277">
        <v>384193</v>
      </c>
      <c r="AI92" s="277">
        <v>382944</v>
      </c>
      <c r="AJ92" s="277">
        <v>328312</v>
      </c>
      <c r="AK92" s="277">
        <v>304541</v>
      </c>
      <c r="AL92" s="277">
        <v>247930</v>
      </c>
      <c r="AM92" s="277">
        <v>188866</v>
      </c>
      <c r="AN92" s="277">
        <v>141525</v>
      </c>
      <c r="AO92" s="277">
        <v>89363</v>
      </c>
      <c r="AP92" s="277">
        <v>59686</v>
      </c>
      <c r="AQ92" s="277">
        <v>7001049</v>
      </c>
      <c r="AS92" s="20">
        <v>1976</v>
      </c>
      <c r="AT92" s="277">
        <v>1237891</v>
      </c>
      <c r="AU92" s="277">
        <v>1281089</v>
      </c>
      <c r="AV92" s="277">
        <v>1268115</v>
      </c>
      <c r="AW92" s="277">
        <v>1260777</v>
      </c>
      <c r="AX92" s="277">
        <v>1173358</v>
      </c>
      <c r="AY92" s="277">
        <v>1183288</v>
      </c>
      <c r="AZ92" s="277">
        <v>975387</v>
      </c>
      <c r="BA92" s="277">
        <v>843214</v>
      </c>
      <c r="BB92" s="277">
        <v>749338</v>
      </c>
      <c r="BC92" s="277">
        <v>795505</v>
      </c>
      <c r="BD92" s="277">
        <v>776444</v>
      </c>
      <c r="BE92" s="277">
        <v>650168</v>
      </c>
      <c r="BF92" s="277">
        <v>585682</v>
      </c>
      <c r="BG92" s="277">
        <v>466137</v>
      </c>
      <c r="BH92" s="277">
        <v>338446</v>
      </c>
      <c r="BI92" s="277">
        <v>230297</v>
      </c>
      <c r="BJ92" s="277">
        <v>133348</v>
      </c>
      <c r="BK92" s="277">
        <v>84599</v>
      </c>
      <c r="BL92" s="277">
        <v>14033083</v>
      </c>
      <c r="BN92" s="20">
        <v>1976</v>
      </c>
    </row>
    <row r="93" spans="2:66" s="24" customFormat="1">
      <c r="B93" s="268" t="s">
        <v>204</v>
      </c>
      <c r="C93" s="20">
        <v>1977</v>
      </c>
      <c r="D93" s="277">
        <v>610357</v>
      </c>
      <c r="E93" s="277">
        <v>672458</v>
      </c>
      <c r="F93" s="277">
        <v>643854</v>
      </c>
      <c r="G93" s="277">
        <v>658782</v>
      </c>
      <c r="H93" s="277">
        <v>601589</v>
      </c>
      <c r="I93" s="277">
        <v>591963</v>
      </c>
      <c r="J93" s="277">
        <v>539417</v>
      </c>
      <c r="K93" s="277">
        <v>441670</v>
      </c>
      <c r="L93" s="277">
        <v>391123</v>
      </c>
      <c r="M93" s="277">
        <v>402583</v>
      </c>
      <c r="N93" s="277">
        <v>395689</v>
      </c>
      <c r="O93" s="277">
        <v>331613</v>
      </c>
      <c r="P93" s="277">
        <v>283190</v>
      </c>
      <c r="Q93" s="277">
        <v>224315</v>
      </c>
      <c r="R93" s="277">
        <v>154829</v>
      </c>
      <c r="S93" s="277">
        <v>91810</v>
      </c>
      <c r="T93" s="277">
        <v>43944</v>
      </c>
      <c r="U93" s="277">
        <v>25516</v>
      </c>
      <c r="V93" s="277">
        <v>7104702</v>
      </c>
      <c r="X93" s="20">
        <v>1977</v>
      </c>
      <c r="Y93" s="277">
        <v>583261</v>
      </c>
      <c r="Z93" s="277">
        <v>643617</v>
      </c>
      <c r="AA93" s="277">
        <v>610098</v>
      </c>
      <c r="AB93" s="277">
        <v>630739</v>
      </c>
      <c r="AC93" s="277">
        <v>587624</v>
      </c>
      <c r="AD93" s="277">
        <v>579905</v>
      </c>
      <c r="AE93" s="277">
        <v>510873</v>
      </c>
      <c r="AF93" s="277">
        <v>418665</v>
      </c>
      <c r="AG93" s="277">
        <v>370217</v>
      </c>
      <c r="AH93" s="277">
        <v>377211</v>
      </c>
      <c r="AI93" s="277">
        <v>381893</v>
      </c>
      <c r="AJ93" s="277">
        <v>340072</v>
      </c>
      <c r="AK93" s="277">
        <v>306188</v>
      </c>
      <c r="AL93" s="277">
        <v>257322</v>
      </c>
      <c r="AM93" s="277">
        <v>193674</v>
      </c>
      <c r="AN93" s="277">
        <v>143665</v>
      </c>
      <c r="AO93" s="277">
        <v>90138</v>
      </c>
      <c r="AP93" s="277">
        <v>62370</v>
      </c>
      <c r="AQ93" s="277">
        <v>7087532</v>
      </c>
      <c r="AS93" s="20">
        <v>1977</v>
      </c>
      <c r="AT93" s="277">
        <v>1193618</v>
      </c>
      <c r="AU93" s="277">
        <v>1316075</v>
      </c>
      <c r="AV93" s="277">
        <v>1253952</v>
      </c>
      <c r="AW93" s="277">
        <v>1289521</v>
      </c>
      <c r="AX93" s="277">
        <v>1189213</v>
      </c>
      <c r="AY93" s="277">
        <v>1171868</v>
      </c>
      <c r="AZ93" s="277">
        <v>1050290</v>
      </c>
      <c r="BA93" s="277">
        <v>860335</v>
      </c>
      <c r="BB93" s="277">
        <v>761340</v>
      </c>
      <c r="BC93" s="277">
        <v>779794</v>
      </c>
      <c r="BD93" s="277">
        <v>777582</v>
      </c>
      <c r="BE93" s="277">
        <v>671685</v>
      </c>
      <c r="BF93" s="277">
        <v>589378</v>
      </c>
      <c r="BG93" s="277">
        <v>481637</v>
      </c>
      <c r="BH93" s="277">
        <v>348503</v>
      </c>
      <c r="BI93" s="277">
        <v>235475</v>
      </c>
      <c r="BJ93" s="277">
        <v>134082</v>
      </c>
      <c r="BK93" s="277">
        <v>87886</v>
      </c>
      <c r="BL93" s="277">
        <v>14192234</v>
      </c>
      <c r="BN93" s="20">
        <v>1977</v>
      </c>
    </row>
    <row r="94" spans="2:66" s="24" customFormat="1">
      <c r="B94" s="268" t="s">
        <v>204</v>
      </c>
      <c r="C94" s="20">
        <v>1978</v>
      </c>
      <c r="D94" s="277">
        <v>596486</v>
      </c>
      <c r="E94" s="277">
        <v>679413</v>
      </c>
      <c r="F94" s="277">
        <v>638834</v>
      </c>
      <c r="G94" s="277">
        <v>667106</v>
      </c>
      <c r="H94" s="277">
        <v>612872</v>
      </c>
      <c r="I94" s="277">
        <v>596408</v>
      </c>
      <c r="J94" s="277">
        <v>565999</v>
      </c>
      <c r="K94" s="277">
        <v>451156</v>
      </c>
      <c r="L94" s="277">
        <v>396701</v>
      </c>
      <c r="M94" s="277">
        <v>393961</v>
      </c>
      <c r="N94" s="277">
        <v>397982</v>
      </c>
      <c r="O94" s="277">
        <v>344254</v>
      </c>
      <c r="P94" s="277">
        <v>283030</v>
      </c>
      <c r="Q94" s="277">
        <v>230484</v>
      </c>
      <c r="R94" s="277">
        <v>160157</v>
      </c>
      <c r="S94" s="277">
        <v>95488</v>
      </c>
      <c r="T94" s="277">
        <v>44794</v>
      </c>
      <c r="U94" s="277">
        <v>26168</v>
      </c>
      <c r="V94" s="277">
        <v>7181293</v>
      </c>
      <c r="X94" s="20">
        <v>1978</v>
      </c>
      <c r="Y94" s="277">
        <v>568086</v>
      </c>
      <c r="Z94" s="277">
        <v>652660</v>
      </c>
      <c r="AA94" s="277">
        <v>607588</v>
      </c>
      <c r="AB94" s="277">
        <v>638674</v>
      </c>
      <c r="AC94" s="277">
        <v>597243</v>
      </c>
      <c r="AD94" s="277">
        <v>585366</v>
      </c>
      <c r="AE94" s="277">
        <v>541976</v>
      </c>
      <c r="AF94" s="277">
        <v>427224</v>
      </c>
      <c r="AG94" s="277">
        <v>377872</v>
      </c>
      <c r="AH94" s="277">
        <v>370500</v>
      </c>
      <c r="AI94" s="277">
        <v>382421</v>
      </c>
      <c r="AJ94" s="277">
        <v>352058</v>
      </c>
      <c r="AK94" s="277">
        <v>306573</v>
      </c>
      <c r="AL94" s="277">
        <v>265496</v>
      </c>
      <c r="AM94" s="277">
        <v>201132</v>
      </c>
      <c r="AN94" s="277">
        <v>146001</v>
      </c>
      <c r="AO94" s="277">
        <v>91620</v>
      </c>
      <c r="AP94" s="277">
        <v>65472</v>
      </c>
      <c r="AQ94" s="277">
        <v>7177962</v>
      </c>
      <c r="AS94" s="20">
        <v>1978</v>
      </c>
      <c r="AT94" s="277">
        <v>1164572</v>
      </c>
      <c r="AU94" s="277">
        <v>1332073</v>
      </c>
      <c r="AV94" s="277">
        <v>1246422</v>
      </c>
      <c r="AW94" s="277">
        <v>1305780</v>
      </c>
      <c r="AX94" s="277">
        <v>1210115</v>
      </c>
      <c r="AY94" s="277">
        <v>1181774</v>
      </c>
      <c r="AZ94" s="277">
        <v>1107975</v>
      </c>
      <c r="BA94" s="277">
        <v>878380</v>
      </c>
      <c r="BB94" s="277">
        <v>774573</v>
      </c>
      <c r="BC94" s="277">
        <v>764461</v>
      </c>
      <c r="BD94" s="277">
        <v>780403</v>
      </c>
      <c r="BE94" s="277">
        <v>696312</v>
      </c>
      <c r="BF94" s="277">
        <v>589603</v>
      </c>
      <c r="BG94" s="277">
        <v>495980</v>
      </c>
      <c r="BH94" s="277">
        <v>361289</v>
      </c>
      <c r="BI94" s="277">
        <v>241489</v>
      </c>
      <c r="BJ94" s="277">
        <v>136414</v>
      </c>
      <c r="BK94" s="277">
        <v>91640</v>
      </c>
      <c r="BL94" s="277">
        <v>14359255</v>
      </c>
      <c r="BN94" s="20">
        <v>1978</v>
      </c>
    </row>
    <row r="95" spans="2:66" s="24" customFormat="1">
      <c r="B95" s="268" t="s">
        <v>204</v>
      </c>
      <c r="C95" s="21">
        <v>1979</v>
      </c>
      <c r="D95" s="277">
        <v>584454</v>
      </c>
      <c r="E95" s="277">
        <v>675793</v>
      </c>
      <c r="F95" s="277">
        <v>641174</v>
      </c>
      <c r="G95" s="277">
        <v>670508</v>
      </c>
      <c r="H95" s="277">
        <v>629292</v>
      </c>
      <c r="I95" s="277">
        <v>601835</v>
      </c>
      <c r="J95" s="277">
        <v>582822</v>
      </c>
      <c r="K95" s="277">
        <v>466350</v>
      </c>
      <c r="L95" s="277">
        <v>404483</v>
      </c>
      <c r="M95" s="277">
        <v>386245</v>
      </c>
      <c r="N95" s="277">
        <v>398114</v>
      </c>
      <c r="O95" s="277">
        <v>357935</v>
      </c>
      <c r="P95" s="277">
        <v>278983</v>
      </c>
      <c r="Q95" s="277">
        <v>238716</v>
      </c>
      <c r="R95" s="277">
        <v>165009</v>
      </c>
      <c r="S95" s="277">
        <v>99735</v>
      </c>
      <c r="T95" s="277">
        <v>45766</v>
      </c>
      <c r="U95" s="277">
        <v>26548</v>
      </c>
      <c r="V95" s="277">
        <v>7253762</v>
      </c>
      <c r="X95" s="21">
        <v>1979</v>
      </c>
      <c r="Y95" s="277">
        <v>557618</v>
      </c>
      <c r="Z95" s="277">
        <v>647740</v>
      </c>
      <c r="AA95" s="277">
        <v>611656</v>
      </c>
      <c r="AB95" s="277">
        <v>643051</v>
      </c>
      <c r="AC95" s="277">
        <v>610710</v>
      </c>
      <c r="AD95" s="277">
        <v>591462</v>
      </c>
      <c r="AE95" s="277">
        <v>561593</v>
      </c>
      <c r="AF95" s="277">
        <v>443837</v>
      </c>
      <c r="AG95" s="277">
        <v>386494</v>
      </c>
      <c r="AH95" s="277">
        <v>364900</v>
      </c>
      <c r="AI95" s="277">
        <v>381014</v>
      </c>
      <c r="AJ95" s="277">
        <v>363896</v>
      </c>
      <c r="AK95" s="277">
        <v>304042</v>
      </c>
      <c r="AL95" s="277">
        <v>275225</v>
      </c>
      <c r="AM95" s="277">
        <v>207743</v>
      </c>
      <c r="AN95" s="277">
        <v>149992</v>
      </c>
      <c r="AO95" s="277">
        <v>92838</v>
      </c>
      <c r="AP95" s="277">
        <v>68156</v>
      </c>
      <c r="AQ95" s="277">
        <v>7261967</v>
      </c>
      <c r="AS95" s="21">
        <v>1979</v>
      </c>
      <c r="AT95" s="277">
        <v>1142072</v>
      </c>
      <c r="AU95" s="277">
        <v>1323533</v>
      </c>
      <c r="AV95" s="277">
        <v>1252830</v>
      </c>
      <c r="AW95" s="277">
        <v>1313559</v>
      </c>
      <c r="AX95" s="277">
        <v>1240002</v>
      </c>
      <c r="AY95" s="277">
        <v>1193297</v>
      </c>
      <c r="AZ95" s="277">
        <v>1144415</v>
      </c>
      <c r="BA95" s="277">
        <v>910187</v>
      </c>
      <c r="BB95" s="277">
        <v>790977</v>
      </c>
      <c r="BC95" s="277">
        <v>751145</v>
      </c>
      <c r="BD95" s="277">
        <v>779128</v>
      </c>
      <c r="BE95" s="277">
        <v>721831</v>
      </c>
      <c r="BF95" s="277">
        <v>583025</v>
      </c>
      <c r="BG95" s="277">
        <v>513941</v>
      </c>
      <c r="BH95" s="277">
        <v>372752</v>
      </c>
      <c r="BI95" s="277">
        <v>249727</v>
      </c>
      <c r="BJ95" s="277">
        <v>138604</v>
      </c>
      <c r="BK95" s="277">
        <v>94704</v>
      </c>
      <c r="BL95" s="277">
        <v>14515729</v>
      </c>
      <c r="BN95" s="21">
        <v>1979</v>
      </c>
    </row>
    <row r="96" spans="2:66" s="24" customFormat="1">
      <c r="B96" s="268" t="s">
        <v>204</v>
      </c>
      <c r="C96" s="21">
        <v>1980</v>
      </c>
      <c r="D96" s="277">
        <v>579896</v>
      </c>
      <c r="E96" s="277">
        <v>667240</v>
      </c>
      <c r="F96" s="277">
        <v>650465</v>
      </c>
      <c r="G96" s="277">
        <v>666525</v>
      </c>
      <c r="H96" s="277">
        <v>644044</v>
      </c>
      <c r="I96" s="277">
        <v>610553</v>
      </c>
      <c r="J96" s="277">
        <v>599835</v>
      </c>
      <c r="K96" s="277">
        <v>485326</v>
      </c>
      <c r="L96" s="277">
        <v>414661</v>
      </c>
      <c r="M96" s="277">
        <v>380108</v>
      </c>
      <c r="N96" s="277">
        <v>396506</v>
      </c>
      <c r="O96" s="277">
        <v>365862</v>
      </c>
      <c r="P96" s="277">
        <v>282288</v>
      </c>
      <c r="Q96" s="277">
        <v>245779</v>
      </c>
      <c r="R96" s="277">
        <v>170110</v>
      </c>
      <c r="S96" s="277">
        <v>102370</v>
      </c>
      <c r="T96" s="277">
        <v>49205</v>
      </c>
      <c r="U96" s="277">
        <v>27287</v>
      </c>
      <c r="V96" s="277">
        <v>7338060</v>
      </c>
      <c r="X96" s="21">
        <v>1980</v>
      </c>
      <c r="Y96" s="277">
        <v>552293</v>
      </c>
      <c r="Z96" s="277">
        <v>639345</v>
      </c>
      <c r="AA96" s="277">
        <v>621755</v>
      </c>
      <c r="AB96" s="277">
        <v>641032</v>
      </c>
      <c r="AC96" s="277">
        <v>625104</v>
      </c>
      <c r="AD96" s="277">
        <v>599356</v>
      </c>
      <c r="AE96" s="277">
        <v>580650</v>
      </c>
      <c r="AF96" s="277">
        <v>465205</v>
      </c>
      <c r="AG96" s="277">
        <v>395175</v>
      </c>
      <c r="AH96" s="277">
        <v>361420</v>
      </c>
      <c r="AI96" s="277">
        <v>378030</v>
      </c>
      <c r="AJ96" s="277">
        <v>370982</v>
      </c>
      <c r="AK96" s="277">
        <v>308423</v>
      </c>
      <c r="AL96" s="277">
        <v>282834</v>
      </c>
      <c r="AM96" s="277">
        <v>214965</v>
      </c>
      <c r="AN96" s="277">
        <v>151667</v>
      </c>
      <c r="AO96" s="277">
        <v>97656</v>
      </c>
      <c r="AP96" s="277">
        <v>71404</v>
      </c>
      <c r="AQ96" s="277">
        <v>7357296</v>
      </c>
      <c r="AS96" s="21">
        <v>1980</v>
      </c>
      <c r="AT96" s="277">
        <v>1132189</v>
      </c>
      <c r="AU96" s="277">
        <v>1306585</v>
      </c>
      <c r="AV96" s="277">
        <v>1272220</v>
      </c>
      <c r="AW96" s="277">
        <v>1307557</v>
      </c>
      <c r="AX96" s="277">
        <v>1269148</v>
      </c>
      <c r="AY96" s="277">
        <v>1209909</v>
      </c>
      <c r="AZ96" s="277">
        <v>1180485</v>
      </c>
      <c r="BA96" s="277">
        <v>950531</v>
      </c>
      <c r="BB96" s="277">
        <v>809836</v>
      </c>
      <c r="BC96" s="277">
        <v>741528</v>
      </c>
      <c r="BD96" s="277">
        <v>774536</v>
      </c>
      <c r="BE96" s="277">
        <v>736844</v>
      </c>
      <c r="BF96" s="277">
        <v>590711</v>
      </c>
      <c r="BG96" s="277">
        <v>528613</v>
      </c>
      <c r="BH96" s="277">
        <v>385075</v>
      </c>
      <c r="BI96" s="277">
        <v>254037</v>
      </c>
      <c r="BJ96" s="277">
        <v>146861</v>
      </c>
      <c r="BK96" s="277">
        <v>98691</v>
      </c>
      <c r="BL96" s="277">
        <v>14695356</v>
      </c>
      <c r="BN96" s="21">
        <v>1980</v>
      </c>
    </row>
    <row r="97" spans="2:66" s="24" customFormat="1">
      <c r="B97" s="268" t="s">
        <v>204</v>
      </c>
      <c r="C97" s="21">
        <v>1981</v>
      </c>
      <c r="D97" s="277">
        <v>583218</v>
      </c>
      <c r="E97" s="277">
        <v>649103</v>
      </c>
      <c r="F97" s="277">
        <v>672237</v>
      </c>
      <c r="G97" s="277">
        <v>660779</v>
      </c>
      <c r="H97" s="277">
        <v>659839</v>
      </c>
      <c r="I97" s="277">
        <v>622410</v>
      </c>
      <c r="J97" s="277">
        <v>622253</v>
      </c>
      <c r="K97" s="277">
        <v>504178</v>
      </c>
      <c r="L97" s="277">
        <v>427182</v>
      </c>
      <c r="M97" s="277">
        <v>377330</v>
      </c>
      <c r="N97" s="277">
        <v>395549</v>
      </c>
      <c r="O97" s="277">
        <v>370137</v>
      </c>
      <c r="P97" s="277">
        <v>291847</v>
      </c>
      <c r="Q97" s="277">
        <v>250145</v>
      </c>
      <c r="R97" s="277">
        <v>176029</v>
      </c>
      <c r="S97" s="277">
        <v>106191</v>
      </c>
      <c r="T97" s="277">
        <v>52056</v>
      </c>
      <c r="U97" s="277">
        <v>27784</v>
      </c>
      <c r="V97" s="277">
        <v>7448267</v>
      </c>
      <c r="X97" s="21">
        <v>1981</v>
      </c>
      <c r="Y97" s="277">
        <v>556400</v>
      </c>
      <c r="Z97" s="277">
        <v>620451</v>
      </c>
      <c r="AA97" s="277">
        <v>644131</v>
      </c>
      <c r="AB97" s="277">
        <v>636266</v>
      </c>
      <c r="AC97" s="277">
        <v>642027</v>
      </c>
      <c r="AD97" s="277">
        <v>607572</v>
      </c>
      <c r="AE97" s="277">
        <v>604689</v>
      </c>
      <c r="AF97" s="277">
        <v>484894</v>
      </c>
      <c r="AG97" s="277">
        <v>406623</v>
      </c>
      <c r="AH97" s="277">
        <v>358334</v>
      </c>
      <c r="AI97" s="277">
        <v>379060</v>
      </c>
      <c r="AJ97" s="277">
        <v>370456</v>
      </c>
      <c r="AK97" s="277">
        <v>321296</v>
      </c>
      <c r="AL97" s="277">
        <v>286071</v>
      </c>
      <c r="AM97" s="277">
        <v>225431</v>
      </c>
      <c r="AN97" s="277">
        <v>154420</v>
      </c>
      <c r="AO97" s="277">
        <v>102067</v>
      </c>
      <c r="AP97" s="277">
        <v>74805</v>
      </c>
      <c r="AQ97" s="277">
        <v>7474993</v>
      </c>
      <c r="AS97" s="21">
        <v>1981</v>
      </c>
      <c r="AT97" s="277">
        <v>1139618</v>
      </c>
      <c r="AU97" s="277">
        <v>1269554</v>
      </c>
      <c r="AV97" s="277">
        <v>1316368</v>
      </c>
      <c r="AW97" s="277">
        <v>1297045</v>
      </c>
      <c r="AX97" s="277">
        <v>1301866</v>
      </c>
      <c r="AY97" s="277">
        <v>1229982</v>
      </c>
      <c r="AZ97" s="277">
        <v>1226942</v>
      </c>
      <c r="BA97" s="277">
        <v>989072</v>
      </c>
      <c r="BB97" s="277">
        <v>833805</v>
      </c>
      <c r="BC97" s="277">
        <v>735664</v>
      </c>
      <c r="BD97" s="277">
        <v>774609</v>
      </c>
      <c r="BE97" s="277">
        <v>740593</v>
      </c>
      <c r="BF97" s="277">
        <v>613143</v>
      </c>
      <c r="BG97" s="277">
        <v>536216</v>
      </c>
      <c r="BH97" s="277">
        <v>401460</v>
      </c>
      <c r="BI97" s="277">
        <v>260611</v>
      </c>
      <c r="BJ97" s="277">
        <v>154123</v>
      </c>
      <c r="BK97" s="277">
        <v>102589</v>
      </c>
      <c r="BL97" s="277">
        <v>14923260</v>
      </c>
      <c r="BN97" s="21">
        <v>1981</v>
      </c>
    </row>
    <row r="98" spans="2:66" s="24" customFormat="1">
      <c r="B98" s="268" t="s">
        <v>204</v>
      </c>
      <c r="C98" s="21">
        <v>1982</v>
      </c>
      <c r="D98" s="277">
        <v>591710</v>
      </c>
      <c r="E98" s="277">
        <v>632364</v>
      </c>
      <c r="F98" s="277">
        <v>691559</v>
      </c>
      <c r="G98" s="277">
        <v>658106</v>
      </c>
      <c r="H98" s="277">
        <v>675961</v>
      </c>
      <c r="I98" s="277">
        <v>633186</v>
      </c>
      <c r="J98" s="277">
        <v>622189</v>
      </c>
      <c r="K98" s="277">
        <v>547244</v>
      </c>
      <c r="L98" s="277">
        <v>444046</v>
      </c>
      <c r="M98" s="277">
        <v>383507</v>
      </c>
      <c r="N98" s="277">
        <v>392274</v>
      </c>
      <c r="O98" s="277">
        <v>374126</v>
      </c>
      <c r="P98" s="277">
        <v>304455</v>
      </c>
      <c r="Q98" s="277">
        <v>252520</v>
      </c>
      <c r="R98" s="277">
        <v>183526</v>
      </c>
      <c r="S98" s="277">
        <v>110804</v>
      </c>
      <c r="T98" s="277">
        <v>54877</v>
      </c>
      <c r="U98" s="277">
        <v>28460</v>
      </c>
      <c r="V98" s="277">
        <v>7580914</v>
      </c>
      <c r="X98" s="21">
        <v>1982</v>
      </c>
      <c r="Y98" s="277">
        <v>563564</v>
      </c>
      <c r="Z98" s="277">
        <v>602921</v>
      </c>
      <c r="AA98" s="277">
        <v>662868</v>
      </c>
      <c r="AB98" s="277">
        <v>630888</v>
      </c>
      <c r="AC98" s="277">
        <v>657440</v>
      </c>
      <c r="AD98" s="277">
        <v>620449</v>
      </c>
      <c r="AE98" s="277">
        <v>606385</v>
      </c>
      <c r="AF98" s="277">
        <v>525999</v>
      </c>
      <c r="AG98" s="277">
        <v>421757</v>
      </c>
      <c r="AH98" s="277">
        <v>364815</v>
      </c>
      <c r="AI98" s="277">
        <v>373833</v>
      </c>
      <c r="AJ98" s="277">
        <v>372136</v>
      </c>
      <c r="AK98" s="277">
        <v>331697</v>
      </c>
      <c r="AL98" s="277">
        <v>290317</v>
      </c>
      <c r="AM98" s="277">
        <v>234522</v>
      </c>
      <c r="AN98" s="277">
        <v>161037</v>
      </c>
      <c r="AO98" s="277">
        <v>104974</v>
      </c>
      <c r="AP98" s="277">
        <v>77731</v>
      </c>
      <c r="AQ98" s="277">
        <v>7603333</v>
      </c>
      <c r="AS98" s="21">
        <v>1982</v>
      </c>
      <c r="AT98" s="277">
        <v>1155274</v>
      </c>
      <c r="AU98" s="277">
        <v>1235285</v>
      </c>
      <c r="AV98" s="277">
        <v>1354427</v>
      </c>
      <c r="AW98" s="277">
        <v>1288994</v>
      </c>
      <c r="AX98" s="277">
        <v>1333401</v>
      </c>
      <c r="AY98" s="277">
        <v>1253635</v>
      </c>
      <c r="AZ98" s="277">
        <v>1228574</v>
      </c>
      <c r="BA98" s="277">
        <v>1073243</v>
      </c>
      <c r="BB98" s="277">
        <v>865803</v>
      </c>
      <c r="BC98" s="277">
        <v>748322</v>
      </c>
      <c r="BD98" s="277">
        <v>766107</v>
      </c>
      <c r="BE98" s="277">
        <v>746262</v>
      </c>
      <c r="BF98" s="277">
        <v>636152</v>
      </c>
      <c r="BG98" s="277">
        <v>542837</v>
      </c>
      <c r="BH98" s="277">
        <v>418048</v>
      </c>
      <c r="BI98" s="277">
        <v>271841</v>
      </c>
      <c r="BJ98" s="277">
        <v>159851</v>
      </c>
      <c r="BK98" s="277">
        <v>106191</v>
      </c>
      <c r="BL98" s="277">
        <v>15184247</v>
      </c>
      <c r="BN98" s="21">
        <v>1982</v>
      </c>
    </row>
    <row r="99" spans="2:66" s="24" customFormat="1">
      <c r="B99" s="268" t="s">
        <v>204</v>
      </c>
      <c r="C99" s="21">
        <v>1983</v>
      </c>
      <c r="D99" s="277">
        <v>600168</v>
      </c>
      <c r="E99" s="277">
        <v>619730</v>
      </c>
      <c r="F99" s="277">
        <v>700298</v>
      </c>
      <c r="G99" s="277">
        <v>654513</v>
      </c>
      <c r="H99" s="277">
        <v>684081</v>
      </c>
      <c r="I99" s="277">
        <v>641430</v>
      </c>
      <c r="J99" s="277">
        <v>625002</v>
      </c>
      <c r="K99" s="277">
        <v>582016</v>
      </c>
      <c r="L99" s="277">
        <v>457107</v>
      </c>
      <c r="M99" s="277">
        <v>393109</v>
      </c>
      <c r="N99" s="277">
        <v>385350</v>
      </c>
      <c r="O99" s="277">
        <v>379480</v>
      </c>
      <c r="P99" s="277">
        <v>319464</v>
      </c>
      <c r="Q99" s="277">
        <v>251850</v>
      </c>
      <c r="R99" s="277">
        <v>190505</v>
      </c>
      <c r="S99" s="277">
        <v>115455</v>
      </c>
      <c r="T99" s="277">
        <v>57769</v>
      </c>
      <c r="U99" s="277">
        <v>29019</v>
      </c>
      <c r="V99" s="277">
        <v>7686346</v>
      </c>
      <c r="X99" s="21">
        <v>1983</v>
      </c>
      <c r="Y99" s="277">
        <v>570067</v>
      </c>
      <c r="Z99" s="277">
        <v>589653</v>
      </c>
      <c r="AA99" s="277">
        <v>671104</v>
      </c>
      <c r="AB99" s="277">
        <v>626368</v>
      </c>
      <c r="AC99" s="277">
        <v>664357</v>
      </c>
      <c r="AD99" s="277">
        <v>628978</v>
      </c>
      <c r="AE99" s="277">
        <v>613973</v>
      </c>
      <c r="AF99" s="277">
        <v>559091</v>
      </c>
      <c r="AG99" s="277">
        <v>433412</v>
      </c>
      <c r="AH99" s="277">
        <v>373964</v>
      </c>
      <c r="AI99" s="277">
        <v>367261</v>
      </c>
      <c r="AJ99" s="277">
        <v>374180</v>
      </c>
      <c r="AK99" s="277">
        <v>343556</v>
      </c>
      <c r="AL99" s="277">
        <v>291268</v>
      </c>
      <c r="AM99" s="277">
        <v>242382</v>
      </c>
      <c r="AN99" s="277">
        <v>168946</v>
      </c>
      <c r="AO99" s="277">
        <v>108302</v>
      </c>
      <c r="AP99" s="277">
        <v>80264</v>
      </c>
      <c r="AQ99" s="277">
        <v>7707126</v>
      </c>
      <c r="AS99" s="21">
        <v>1983</v>
      </c>
      <c r="AT99" s="277">
        <v>1170235</v>
      </c>
      <c r="AU99" s="277">
        <v>1209383</v>
      </c>
      <c r="AV99" s="277">
        <v>1371402</v>
      </c>
      <c r="AW99" s="277">
        <v>1280881</v>
      </c>
      <c r="AX99" s="277">
        <v>1348438</v>
      </c>
      <c r="AY99" s="277">
        <v>1270408</v>
      </c>
      <c r="AZ99" s="277">
        <v>1238975</v>
      </c>
      <c r="BA99" s="277">
        <v>1141107</v>
      </c>
      <c r="BB99" s="277">
        <v>890519</v>
      </c>
      <c r="BC99" s="277">
        <v>767073</v>
      </c>
      <c r="BD99" s="277">
        <v>752611</v>
      </c>
      <c r="BE99" s="277">
        <v>753660</v>
      </c>
      <c r="BF99" s="277">
        <v>663020</v>
      </c>
      <c r="BG99" s="277">
        <v>543118</v>
      </c>
      <c r="BH99" s="277">
        <v>432887</v>
      </c>
      <c r="BI99" s="277">
        <v>284401</v>
      </c>
      <c r="BJ99" s="277">
        <v>166071</v>
      </c>
      <c r="BK99" s="277">
        <v>109283</v>
      </c>
      <c r="BL99" s="277">
        <v>15393472</v>
      </c>
      <c r="BN99" s="21">
        <v>1983</v>
      </c>
    </row>
    <row r="100" spans="2:66" s="24" customFormat="1">
      <c r="B100" s="268" t="s">
        <v>204</v>
      </c>
      <c r="C100" s="21">
        <v>1984</v>
      </c>
      <c r="D100" s="277">
        <v>606912</v>
      </c>
      <c r="E100" s="277">
        <v>607747</v>
      </c>
      <c r="F100" s="277">
        <v>698260</v>
      </c>
      <c r="G100" s="277">
        <v>657856</v>
      </c>
      <c r="H100" s="277">
        <v>686831</v>
      </c>
      <c r="I100" s="277">
        <v>651692</v>
      </c>
      <c r="J100" s="277">
        <v>626848</v>
      </c>
      <c r="K100" s="277">
        <v>602769</v>
      </c>
      <c r="L100" s="277">
        <v>476031</v>
      </c>
      <c r="M100" s="277">
        <v>405161</v>
      </c>
      <c r="N100" s="277">
        <v>379923</v>
      </c>
      <c r="O100" s="277">
        <v>382518</v>
      </c>
      <c r="P100" s="277">
        <v>335472</v>
      </c>
      <c r="Q100" s="277">
        <v>249381</v>
      </c>
      <c r="R100" s="277">
        <v>198959</v>
      </c>
      <c r="S100" s="277">
        <v>120540</v>
      </c>
      <c r="T100" s="277">
        <v>61115</v>
      </c>
      <c r="U100" s="277">
        <v>30197</v>
      </c>
      <c r="V100" s="277">
        <v>7778212</v>
      </c>
      <c r="X100" s="21">
        <v>1984</v>
      </c>
      <c r="Y100" s="277">
        <v>576921</v>
      </c>
      <c r="Z100" s="277">
        <v>578652</v>
      </c>
      <c r="AA100" s="277">
        <v>667313</v>
      </c>
      <c r="AB100" s="277">
        <v>629553</v>
      </c>
      <c r="AC100" s="277">
        <v>665100</v>
      </c>
      <c r="AD100" s="277">
        <v>639112</v>
      </c>
      <c r="AE100" s="277">
        <v>619911</v>
      </c>
      <c r="AF100" s="277">
        <v>579973</v>
      </c>
      <c r="AG100" s="277">
        <v>452177</v>
      </c>
      <c r="AH100" s="277">
        <v>385906</v>
      </c>
      <c r="AI100" s="277">
        <v>362034</v>
      </c>
      <c r="AJ100" s="277">
        <v>374424</v>
      </c>
      <c r="AK100" s="277">
        <v>356509</v>
      </c>
      <c r="AL100" s="277">
        <v>288824</v>
      </c>
      <c r="AM100" s="277">
        <v>252401</v>
      </c>
      <c r="AN100" s="277">
        <v>176220</v>
      </c>
      <c r="AO100" s="277">
        <v>112923</v>
      </c>
      <c r="AP100" s="277">
        <v>83226</v>
      </c>
      <c r="AQ100" s="277">
        <v>7801179</v>
      </c>
      <c r="AS100" s="21">
        <v>1984</v>
      </c>
      <c r="AT100" s="277">
        <v>1183833</v>
      </c>
      <c r="AU100" s="277">
        <v>1186399</v>
      </c>
      <c r="AV100" s="277">
        <v>1365573</v>
      </c>
      <c r="AW100" s="277">
        <v>1287409</v>
      </c>
      <c r="AX100" s="277">
        <v>1351931</v>
      </c>
      <c r="AY100" s="277">
        <v>1290804</v>
      </c>
      <c r="AZ100" s="277">
        <v>1246759</v>
      </c>
      <c r="BA100" s="277">
        <v>1182742</v>
      </c>
      <c r="BB100" s="277">
        <v>928208</v>
      </c>
      <c r="BC100" s="277">
        <v>791067</v>
      </c>
      <c r="BD100" s="277">
        <v>741957</v>
      </c>
      <c r="BE100" s="277">
        <v>756942</v>
      </c>
      <c r="BF100" s="277">
        <v>691981</v>
      </c>
      <c r="BG100" s="277">
        <v>538205</v>
      </c>
      <c r="BH100" s="277">
        <v>451360</v>
      </c>
      <c r="BI100" s="277">
        <v>296760</v>
      </c>
      <c r="BJ100" s="277">
        <v>174038</v>
      </c>
      <c r="BK100" s="277">
        <v>113423</v>
      </c>
      <c r="BL100" s="277">
        <v>15579391</v>
      </c>
      <c r="BN100" s="21">
        <v>1984</v>
      </c>
    </row>
    <row r="101" spans="2:66" s="24" customFormat="1">
      <c r="B101" s="268" t="s">
        <v>204</v>
      </c>
      <c r="C101" s="21">
        <v>1985</v>
      </c>
      <c r="D101" s="277">
        <v>614173</v>
      </c>
      <c r="E101" s="277">
        <v>602564</v>
      </c>
      <c r="F101" s="277">
        <v>691162</v>
      </c>
      <c r="G101" s="277">
        <v>666977</v>
      </c>
      <c r="H101" s="277">
        <v>686549</v>
      </c>
      <c r="I101" s="277">
        <v>667059</v>
      </c>
      <c r="J101" s="277">
        <v>627449</v>
      </c>
      <c r="K101" s="277">
        <v>624620</v>
      </c>
      <c r="L101" s="277">
        <v>496034</v>
      </c>
      <c r="M101" s="277">
        <v>420166</v>
      </c>
      <c r="N101" s="277">
        <v>375001</v>
      </c>
      <c r="O101" s="277">
        <v>385087</v>
      </c>
      <c r="P101" s="277">
        <v>344686</v>
      </c>
      <c r="Q101" s="277">
        <v>253908</v>
      </c>
      <c r="R101" s="277">
        <v>205141</v>
      </c>
      <c r="S101" s="277">
        <v>126330</v>
      </c>
      <c r="T101" s="277">
        <v>63415</v>
      </c>
      <c r="U101" s="277">
        <v>32407</v>
      </c>
      <c r="V101" s="277">
        <v>7882728</v>
      </c>
      <c r="X101" s="21">
        <v>1985</v>
      </c>
      <c r="Y101" s="277">
        <v>585383</v>
      </c>
      <c r="Z101" s="277">
        <v>572567</v>
      </c>
      <c r="AA101" s="277">
        <v>659692</v>
      </c>
      <c r="AB101" s="277">
        <v>637729</v>
      </c>
      <c r="AC101" s="277">
        <v>662902</v>
      </c>
      <c r="AD101" s="277">
        <v>652448</v>
      </c>
      <c r="AE101" s="277">
        <v>625206</v>
      </c>
      <c r="AF101" s="277">
        <v>603016</v>
      </c>
      <c r="AG101" s="277">
        <v>472483</v>
      </c>
      <c r="AH101" s="277">
        <v>398492</v>
      </c>
      <c r="AI101" s="277">
        <v>358042</v>
      </c>
      <c r="AJ101" s="277">
        <v>373937</v>
      </c>
      <c r="AK101" s="277">
        <v>363859</v>
      </c>
      <c r="AL101" s="277">
        <v>292431</v>
      </c>
      <c r="AM101" s="277">
        <v>259198</v>
      </c>
      <c r="AN101" s="277">
        <v>183980</v>
      </c>
      <c r="AO101" s="277">
        <v>115408</v>
      </c>
      <c r="AP101" s="277">
        <v>88811</v>
      </c>
      <c r="AQ101" s="277">
        <v>7905584</v>
      </c>
      <c r="AS101" s="21">
        <v>1985</v>
      </c>
      <c r="AT101" s="277">
        <v>1199556</v>
      </c>
      <c r="AU101" s="277">
        <v>1175131</v>
      </c>
      <c r="AV101" s="277">
        <v>1350854</v>
      </c>
      <c r="AW101" s="277">
        <v>1304706</v>
      </c>
      <c r="AX101" s="277">
        <v>1349451</v>
      </c>
      <c r="AY101" s="277">
        <v>1319507</v>
      </c>
      <c r="AZ101" s="277">
        <v>1252655</v>
      </c>
      <c r="BA101" s="277">
        <v>1227636</v>
      </c>
      <c r="BB101" s="277">
        <v>968517</v>
      </c>
      <c r="BC101" s="277">
        <v>818658</v>
      </c>
      <c r="BD101" s="277">
        <v>733043</v>
      </c>
      <c r="BE101" s="277">
        <v>759024</v>
      </c>
      <c r="BF101" s="277">
        <v>708545</v>
      </c>
      <c r="BG101" s="277">
        <v>546339</v>
      </c>
      <c r="BH101" s="277">
        <v>464339</v>
      </c>
      <c r="BI101" s="277">
        <v>310310</v>
      </c>
      <c r="BJ101" s="277">
        <v>178823</v>
      </c>
      <c r="BK101" s="277">
        <v>121218</v>
      </c>
      <c r="BL101" s="277">
        <v>15788312</v>
      </c>
      <c r="BN101" s="21">
        <v>1985</v>
      </c>
    </row>
    <row r="102" spans="2:66" s="24" customFormat="1">
      <c r="B102" s="268" t="s">
        <v>204</v>
      </c>
      <c r="C102" s="21">
        <v>1986</v>
      </c>
      <c r="D102" s="277">
        <v>619020</v>
      </c>
      <c r="E102" s="277">
        <v>604878</v>
      </c>
      <c r="F102" s="277">
        <v>672202</v>
      </c>
      <c r="G102" s="277">
        <v>688551</v>
      </c>
      <c r="H102" s="277">
        <v>680422</v>
      </c>
      <c r="I102" s="277">
        <v>681757</v>
      </c>
      <c r="J102" s="277">
        <v>635695</v>
      </c>
      <c r="K102" s="277">
        <v>641746</v>
      </c>
      <c r="L102" s="277">
        <v>520117</v>
      </c>
      <c r="M102" s="277">
        <v>433181</v>
      </c>
      <c r="N102" s="277">
        <v>376999</v>
      </c>
      <c r="O102" s="277">
        <v>384834</v>
      </c>
      <c r="P102" s="277">
        <v>351599</v>
      </c>
      <c r="Q102" s="277">
        <v>266052</v>
      </c>
      <c r="R102" s="277">
        <v>209344</v>
      </c>
      <c r="S102" s="277">
        <v>132742</v>
      </c>
      <c r="T102" s="277">
        <v>66341</v>
      </c>
      <c r="U102" s="277">
        <v>34707</v>
      </c>
      <c r="V102" s="277">
        <v>8000187</v>
      </c>
      <c r="X102" s="21">
        <v>1986</v>
      </c>
      <c r="Y102" s="277">
        <v>589465</v>
      </c>
      <c r="Z102" s="277">
        <v>574610</v>
      </c>
      <c r="AA102" s="277">
        <v>639343</v>
      </c>
      <c r="AB102" s="277">
        <v>658671</v>
      </c>
      <c r="AC102" s="277">
        <v>656287</v>
      </c>
      <c r="AD102" s="277">
        <v>666710</v>
      </c>
      <c r="AE102" s="277">
        <v>633512</v>
      </c>
      <c r="AF102" s="277">
        <v>624946</v>
      </c>
      <c r="AG102" s="277">
        <v>494215</v>
      </c>
      <c r="AH102" s="277">
        <v>409091</v>
      </c>
      <c r="AI102" s="277">
        <v>359852</v>
      </c>
      <c r="AJ102" s="277">
        <v>370702</v>
      </c>
      <c r="AK102" s="277">
        <v>367834</v>
      </c>
      <c r="AL102" s="277">
        <v>304099</v>
      </c>
      <c r="AM102" s="277">
        <v>263853</v>
      </c>
      <c r="AN102" s="277">
        <v>191700</v>
      </c>
      <c r="AO102" s="277">
        <v>118684</v>
      </c>
      <c r="AP102" s="277">
        <v>94589</v>
      </c>
      <c r="AQ102" s="277">
        <v>8018163</v>
      </c>
      <c r="AS102" s="21">
        <v>1986</v>
      </c>
      <c r="AT102" s="277">
        <v>1208485</v>
      </c>
      <c r="AU102" s="277">
        <v>1179488</v>
      </c>
      <c r="AV102" s="277">
        <v>1311545</v>
      </c>
      <c r="AW102" s="277">
        <v>1347222</v>
      </c>
      <c r="AX102" s="277">
        <v>1336709</v>
      </c>
      <c r="AY102" s="277">
        <v>1348467</v>
      </c>
      <c r="AZ102" s="277">
        <v>1269207</v>
      </c>
      <c r="BA102" s="277">
        <v>1266692</v>
      </c>
      <c r="BB102" s="277">
        <v>1014332</v>
      </c>
      <c r="BC102" s="277">
        <v>842272</v>
      </c>
      <c r="BD102" s="277">
        <v>736851</v>
      </c>
      <c r="BE102" s="277">
        <v>755536</v>
      </c>
      <c r="BF102" s="277">
        <v>719433</v>
      </c>
      <c r="BG102" s="277">
        <v>570151</v>
      </c>
      <c r="BH102" s="277">
        <v>473197</v>
      </c>
      <c r="BI102" s="277">
        <v>324442</v>
      </c>
      <c r="BJ102" s="277">
        <v>185025</v>
      </c>
      <c r="BK102" s="277">
        <v>129296</v>
      </c>
      <c r="BL102" s="277">
        <v>16018350</v>
      </c>
      <c r="BN102" s="21">
        <v>1986</v>
      </c>
    </row>
    <row r="103" spans="2:66" s="24" customFormat="1">
      <c r="B103" s="268" t="s">
        <v>204</v>
      </c>
      <c r="C103" s="21">
        <v>1987</v>
      </c>
      <c r="D103" s="277">
        <v>624156</v>
      </c>
      <c r="E103" s="277">
        <v>613563</v>
      </c>
      <c r="F103" s="277">
        <v>652775</v>
      </c>
      <c r="G103" s="277">
        <v>707760</v>
      </c>
      <c r="H103" s="277">
        <v>674452</v>
      </c>
      <c r="I103" s="277">
        <v>695993</v>
      </c>
      <c r="J103" s="277">
        <v>648765</v>
      </c>
      <c r="K103" s="277">
        <v>635293</v>
      </c>
      <c r="L103" s="277">
        <v>562328</v>
      </c>
      <c r="M103" s="277">
        <v>446665</v>
      </c>
      <c r="N103" s="277">
        <v>384641</v>
      </c>
      <c r="O103" s="277">
        <v>380371</v>
      </c>
      <c r="P103" s="277">
        <v>355396</v>
      </c>
      <c r="Q103" s="277">
        <v>278905</v>
      </c>
      <c r="R103" s="277">
        <v>212901</v>
      </c>
      <c r="S103" s="277">
        <v>137670</v>
      </c>
      <c r="T103" s="277">
        <v>70367</v>
      </c>
      <c r="U103" s="277">
        <v>36254</v>
      </c>
      <c r="V103" s="277">
        <v>8118255</v>
      </c>
      <c r="X103" s="21">
        <v>1987</v>
      </c>
      <c r="Y103" s="277">
        <v>594528</v>
      </c>
      <c r="Z103" s="277">
        <v>582575</v>
      </c>
      <c r="AA103" s="277">
        <v>619747</v>
      </c>
      <c r="AB103" s="277">
        <v>678507</v>
      </c>
      <c r="AC103" s="277">
        <v>652751</v>
      </c>
      <c r="AD103" s="277">
        <v>682410</v>
      </c>
      <c r="AE103" s="277">
        <v>646456</v>
      </c>
      <c r="AF103" s="277">
        <v>624270</v>
      </c>
      <c r="AG103" s="277">
        <v>535871</v>
      </c>
      <c r="AH103" s="277">
        <v>421725</v>
      </c>
      <c r="AI103" s="277">
        <v>368063</v>
      </c>
      <c r="AJ103" s="277">
        <v>367210</v>
      </c>
      <c r="AK103" s="277">
        <v>368316</v>
      </c>
      <c r="AL103" s="277">
        <v>316140</v>
      </c>
      <c r="AM103" s="277">
        <v>267203</v>
      </c>
      <c r="AN103" s="277">
        <v>198872</v>
      </c>
      <c r="AO103" s="277">
        <v>123781</v>
      </c>
      <c r="AP103" s="277">
        <v>97194</v>
      </c>
      <c r="AQ103" s="277">
        <v>8145619</v>
      </c>
      <c r="AS103" s="21">
        <v>1987</v>
      </c>
      <c r="AT103" s="277">
        <v>1218684</v>
      </c>
      <c r="AU103" s="277">
        <v>1196138</v>
      </c>
      <c r="AV103" s="277">
        <v>1272522</v>
      </c>
      <c r="AW103" s="277">
        <v>1386267</v>
      </c>
      <c r="AX103" s="277">
        <v>1327203</v>
      </c>
      <c r="AY103" s="277">
        <v>1378403</v>
      </c>
      <c r="AZ103" s="277">
        <v>1295221</v>
      </c>
      <c r="BA103" s="277">
        <v>1259563</v>
      </c>
      <c r="BB103" s="277">
        <v>1098199</v>
      </c>
      <c r="BC103" s="277">
        <v>868390</v>
      </c>
      <c r="BD103" s="277">
        <v>752704</v>
      </c>
      <c r="BE103" s="277">
        <v>747581</v>
      </c>
      <c r="BF103" s="277">
        <v>723712</v>
      </c>
      <c r="BG103" s="277">
        <v>595045</v>
      </c>
      <c r="BH103" s="277">
        <v>480104</v>
      </c>
      <c r="BI103" s="277">
        <v>336542</v>
      </c>
      <c r="BJ103" s="277">
        <v>194148</v>
      </c>
      <c r="BK103" s="277">
        <v>133448</v>
      </c>
      <c r="BL103" s="277">
        <v>16263874</v>
      </c>
      <c r="BN103" s="21">
        <v>1987</v>
      </c>
    </row>
    <row r="104" spans="2:66" s="24" customFormat="1">
      <c r="B104" s="268" t="s">
        <v>204</v>
      </c>
      <c r="C104" s="21">
        <v>1988</v>
      </c>
      <c r="D104" s="277">
        <v>629408</v>
      </c>
      <c r="E104" s="277">
        <v>625724</v>
      </c>
      <c r="F104" s="277">
        <v>641850</v>
      </c>
      <c r="G104" s="277">
        <v>718394</v>
      </c>
      <c r="H104" s="277">
        <v>673133</v>
      </c>
      <c r="I104" s="277">
        <v>708489</v>
      </c>
      <c r="J104" s="277">
        <v>663712</v>
      </c>
      <c r="K104" s="277">
        <v>640975</v>
      </c>
      <c r="L104" s="277">
        <v>596146</v>
      </c>
      <c r="M104" s="277">
        <v>460978</v>
      </c>
      <c r="N104" s="277">
        <v>393894</v>
      </c>
      <c r="O104" s="277">
        <v>375301</v>
      </c>
      <c r="P104" s="277">
        <v>361130</v>
      </c>
      <c r="Q104" s="277">
        <v>292290</v>
      </c>
      <c r="R104" s="277">
        <v>212671</v>
      </c>
      <c r="S104" s="277">
        <v>143179</v>
      </c>
      <c r="T104" s="277">
        <v>73786</v>
      </c>
      <c r="U104" s="277">
        <v>37885</v>
      </c>
      <c r="V104" s="277">
        <v>8248945</v>
      </c>
      <c r="X104" s="21">
        <v>1988</v>
      </c>
      <c r="Y104" s="277">
        <v>600143</v>
      </c>
      <c r="Z104" s="277">
        <v>592628</v>
      </c>
      <c r="AA104" s="277">
        <v>609278</v>
      </c>
      <c r="AB104" s="277">
        <v>689280</v>
      </c>
      <c r="AC104" s="277">
        <v>652686</v>
      </c>
      <c r="AD104" s="277">
        <v>696117</v>
      </c>
      <c r="AE104" s="277">
        <v>660797</v>
      </c>
      <c r="AF104" s="277">
        <v>634476</v>
      </c>
      <c r="AG104" s="277">
        <v>570015</v>
      </c>
      <c r="AH104" s="277">
        <v>435251</v>
      </c>
      <c r="AI104" s="277">
        <v>377382</v>
      </c>
      <c r="AJ104" s="277">
        <v>363529</v>
      </c>
      <c r="AK104" s="277">
        <v>370065</v>
      </c>
      <c r="AL104" s="277">
        <v>329320</v>
      </c>
      <c r="AM104" s="277">
        <v>267519</v>
      </c>
      <c r="AN104" s="277">
        <v>205862</v>
      </c>
      <c r="AO104" s="277">
        <v>129058</v>
      </c>
      <c r="AP104" s="277">
        <v>99813</v>
      </c>
      <c r="AQ104" s="277">
        <v>8283219</v>
      </c>
      <c r="AS104" s="21">
        <v>1988</v>
      </c>
      <c r="AT104" s="277">
        <v>1229551</v>
      </c>
      <c r="AU104" s="277">
        <v>1218352</v>
      </c>
      <c r="AV104" s="277">
        <v>1251128</v>
      </c>
      <c r="AW104" s="277">
        <v>1407674</v>
      </c>
      <c r="AX104" s="277">
        <v>1325819</v>
      </c>
      <c r="AY104" s="277">
        <v>1404606</v>
      </c>
      <c r="AZ104" s="277">
        <v>1324509</v>
      </c>
      <c r="BA104" s="277">
        <v>1275451</v>
      </c>
      <c r="BB104" s="277">
        <v>1166161</v>
      </c>
      <c r="BC104" s="277">
        <v>896229</v>
      </c>
      <c r="BD104" s="277">
        <v>771276</v>
      </c>
      <c r="BE104" s="277">
        <v>738830</v>
      </c>
      <c r="BF104" s="277">
        <v>731195</v>
      </c>
      <c r="BG104" s="277">
        <v>621610</v>
      </c>
      <c r="BH104" s="277">
        <v>480190</v>
      </c>
      <c r="BI104" s="277">
        <v>349041</v>
      </c>
      <c r="BJ104" s="277">
        <v>202844</v>
      </c>
      <c r="BK104" s="277">
        <v>137698</v>
      </c>
      <c r="BL104" s="277">
        <v>16532164</v>
      </c>
      <c r="BN104" s="21">
        <v>1988</v>
      </c>
    </row>
    <row r="105" spans="2:66" s="24" customFormat="1">
      <c r="B105" s="268" t="s">
        <v>204</v>
      </c>
      <c r="C105" s="21">
        <v>1989</v>
      </c>
      <c r="D105" s="277">
        <v>637032</v>
      </c>
      <c r="E105" s="277">
        <v>637038</v>
      </c>
      <c r="F105" s="277">
        <v>636289</v>
      </c>
      <c r="G105" s="277">
        <v>722148</v>
      </c>
      <c r="H105" s="277">
        <v>677209</v>
      </c>
      <c r="I105" s="277">
        <v>717741</v>
      </c>
      <c r="J105" s="277">
        <v>681275</v>
      </c>
      <c r="K105" s="277">
        <v>649036</v>
      </c>
      <c r="L105" s="277">
        <v>619704</v>
      </c>
      <c r="M105" s="277">
        <v>482290</v>
      </c>
      <c r="N105" s="277">
        <v>405930</v>
      </c>
      <c r="O105" s="277">
        <v>371161</v>
      </c>
      <c r="P105" s="277">
        <v>364724</v>
      </c>
      <c r="Q105" s="277">
        <v>306968</v>
      </c>
      <c r="R105" s="277">
        <v>212201</v>
      </c>
      <c r="S105" s="277">
        <v>149797</v>
      </c>
      <c r="T105" s="277">
        <v>77066</v>
      </c>
      <c r="U105" s="277">
        <v>39980</v>
      </c>
      <c r="V105" s="277">
        <v>8387589</v>
      </c>
      <c r="X105" s="21">
        <v>1989</v>
      </c>
      <c r="Y105" s="277">
        <v>606818</v>
      </c>
      <c r="Z105" s="277">
        <v>603863</v>
      </c>
      <c r="AA105" s="277">
        <v>603878</v>
      </c>
      <c r="AB105" s="277">
        <v>691024</v>
      </c>
      <c r="AC105" s="277">
        <v>658687</v>
      </c>
      <c r="AD105" s="277">
        <v>706374</v>
      </c>
      <c r="AE105" s="277">
        <v>677378</v>
      </c>
      <c r="AF105" s="277">
        <v>645714</v>
      </c>
      <c r="AG105" s="277">
        <v>595918</v>
      </c>
      <c r="AH105" s="277">
        <v>455920</v>
      </c>
      <c r="AI105" s="277">
        <v>389177</v>
      </c>
      <c r="AJ105" s="277">
        <v>360992</v>
      </c>
      <c r="AK105" s="277">
        <v>370601</v>
      </c>
      <c r="AL105" s="277">
        <v>342874</v>
      </c>
      <c r="AM105" s="277">
        <v>265811</v>
      </c>
      <c r="AN105" s="277">
        <v>214781</v>
      </c>
      <c r="AO105" s="277">
        <v>133809</v>
      </c>
      <c r="AP105" s="277">
        <v>103208</v>
      </c>
      <c r="AQ105" s="277">
        <v>8426827</v>
      </c>
      <c r="AS105" s="21">
        <v>1989</v>
      </c>
      <c r="AT105" s="277">
        <v>1243850</v>
      </c>
      <c r="AU105" s="277">
        <v>1240901</v>
      </c>
      <c r="AV105" s="277">
        <v>1240167</v>
      </c>
      <c r="AW105" s="277">
        <v>1413172</v>
      </c>
      <c r="AX105" s="277">
        <v>1335896</v>
      </c>
      <c r="AY105" s="277">
        <v>1424115</v>
      </c>
      <c r="AZ105" s="277">
        <v>1358653</v>
      </c>
      <c r="BA105" s="277">
        <v>1294750</v>
      </c>
      <c r="BB105" s="277">
        <v>1215622</v>
      </c>
      <c r="BC105" s="277">
        <v>938210</v>
      </c>
      <c r="BD105" s="277">
        <v>795107</v>
      </c>
      <c r="BE105" s="277">
        <v>732153</v>
      </c>
      <c r="BF105" s="277">
        <v>735325</v>
      </c>
      <c r="BG105" s="277">
        <v>649842</v>
      </c>
      <c r="BH105" s="277">
        <v>478012</v>
      </c>
      <c r="BI105" s="277">
        <v>364578</v>
      </c>
      <c r="BJ105" s="277">
        <v>210875</v>
      </c>
      <c r="BK105" s="277">
        <v>143188</v>
      </c>
      <c r="BL105" s="277">
        <v>16814416</v>
      </c>
      <c r="BN105" s="21">
        <v>1989</v>
      </c>
    </row>
    <row r="106" spans="2:66" s="24" customFormat="1">
      <c r="B106" s="268" t="s">
        <v>204</v>
      </c>
      <c r="C106" s="21">
        <v>1990</v>
      </c>
      <c r="D106" s="277">
        <v>645231</v>
      </c>
      <c r="E106" s="277">
        <v>647321</v>
      </c>
      <c r="F106" s="277">
        <v>633992</v>
      </c>
      <c r="G106" s="277">
        <v>717426</v>
      </c>
      <c r="H106" s="277">
        <v>688523</v>
      </c>
      <c r="I106" s="277">
        <v>715830</v>
      </c>
      <c r="J106" s="277">
        <v>699153</v>
      </c>
      <c r="K106" s="277">
        <v>656292</v>
      </c>
      <c r="L106" s="277">
        <v>640461</v>
      </c>
      <c r="M106" s="277">
        <v>503478</v>
      </c>
      <c r="N106" s="277">
        <v>420262</v>
      </c>
      <c r="O106" s="277">
        <v>366929</v>
      </c>
      <c r="P106" s="277">
        <v>367815</v>
      </c>
      <c r="Q106" s="277">
        <v>313789</v>
      </c>
      <c r="R106" s="277">
        <v>217888</v>
      </c>
      <c r="S106" s="277">
        <v>154537</v>
      </c>
      <c r="T106" s="277">
        <v>80776</v>
      </c>
      <c r="U106" s="277">
        <v>41566</v>
      </c>
      <c r="V106" s="277">
        <v>8511269</v>
      </c>
      <c r="X106" s="21">
        <v>1990</v>
      </c>
      <c r="Y106" s="277">
        <v>612921</v>
      </c>
      <c r="Z106" s="277">
        <v>614981</v>
      </c>
      <c r="AA106" s="277">
        <v>600548</v>
      </c>
      <c r="AB106" s="277">
        <v>684977</v>
      </c>
      <c r="AC106" s="277">
        <v>669837</v>
      </c>
      <c r="AD106" s="277">
        <v>706777</v>
      </c>
      <c r="AE106" s="277">
        <v>694449</v>
      </c>
      <c r="AF106" s="277">
        <v>656478</v>
      </c>
      <c r="AG106" s="277">
        <v>618755</v>
      </c>
      <c r="AH106" s="277">
        <v>478641</v>
      </c>
      <c r="AI106" s="277">
        <v>400880</v>
      </c>
      <c r="AJ106" s="277">
        <v>359137</v>
      </c>
      <c r="AK106" s="277">
        <v>370653</v>
      </c>
      <c r="AL106" s="277">
        <v>348562</v>
      </c>
      <c r="AM106" s="277">
        <v>270638</v>
      </c>
      <c r="AN106" s="277">
        <v>220691</v>
      </c>
      <c r="AO106" s="277">
        <v>139325</v>
      </c>
      <c r="AP106" s="277">
        <v>105609</v>
      </c>
      <c r="AQ106" s="277">
        <v>8553859</v>
      </c>
      <c r="AS106" s="21">
        <v>1990</v>
      </c>
      <c r="AT106" s="277">
        <v>1258152</v>
      </c>
      <c r="AU106" s="277">
        <v>1262302</v>
      </c>
      <c r="AV106" s="277">
        <v>1234540</v>
      </c>
      <c r="AW106" s="277">
        <v>1402403</v>
      </c>
      <c r="AX106" s="277">
        <v>1358360</v>
      </c>
      <c r="AY106" s="277">
        <v>1422607</v>
      </c>
      <c r="AZ106" s="277">
        <v>1393602</v>
      </c>
      <c r="BA106" s="277">
        <v>1312770</v>
      </c>
      <c r="BB106" s="277">
        <v>1259216</v>
      </c>
      <c r="BC106" s="277">
        <v>982119</v>
      </c>
      <c r="BD106" s="277">
        <v>821142</v>
      </c>
      <c r="BE106" s="277">
        <v>726066</v>
      </c>
      <c r="BF106" s="277">
        <v>738468</v>
      </c>
      <c r="BG106" s="277">
        <v>662351</v>
      </c>
      <c r="BH106" s="277">
        <v>488526</v>
      </c>
      <c r="BI106" s="277">
        <v>375228</v>
      </c>
      <c r="BJ106" s="277">
        <v>220101</v>
      </c>
      <c r="BK106" s="277">
        <v>147175</v>
      </c>
      <c r="BL106" s="277">
        <v>17065128</v>
      </c>
      <c r="BN106" s="21">
        <v>1990</v>
      </c>
    </row>
    <row r="107" spans="2:66" s="24" customFormat="1">
      <c r="B107" s="268" t="s">
        <v>204</v>
      </c>
      <c r="C107" s="21">
        <v>1991</v>
      </c>
      <c r="D107" s="277">
        <v>652302</v>
      </c>
      <c r="E107" s="277">
        <v>652418</v>
      </c>
      <c r="F107" s="277">
        <v>638311</v>
      </c>
      <c r="G107" s="277">
        <v>698773</v>
      </c>
      <c r="H107" s="277">
        <v>707124</v>
      </c>
      <c r="I107" s="277">
        <v>702728</v>
      </c>
      <c r="J107" s="277">
        <v>713784</v>
      </c>
      <c r="K107" s="277">
        <v>664228</v>
      </c>
      <c r="L107" s="277">
        <v>655138</v>
      </c>
      <c r="M107" s="277">
        <v>526498</v>
      </c>
      <c r="N107" s="277">
        <v>433762</v>
      </c>
      <c r="O107" s="277">
        <v>367302</v>
      </c>
      <c r="P107" s="277">
        <v>366779</v>
      </c>
      <c r="Q107" s="277">
        <v>320142</v>
      </c>
      <c r="R107" s="277">
        <v>228494</v>
      </c>
      <c r="S107" s="277">
        <v>158993</v>
      </c>
      <c r="T107" s="277">
        <v>84413</v>
      </c>
      <c r="U107" s="277">
        <v>44220</v>
      </c>
      <c r="V107" s="277">
        <v>8615409</v>
      </c>
      <c r="X107" s="21">
        <v>1991</v>
      </c>
      <c r="Y107" s="277">
        <v>619401</v>
      </c>
      <c r="Z107" s="277">
        <v>619790</v>
      </c>
      <c r="AA107" s="277">
        <v>603308</v>
      </c>
      <c r="AB107" s="277">
        <v>665301</v>
      </c>
      <c r="AC107" s="277">
        <v>689640</v>
      </c>
      <c r="AD107" s="277">
        <v>696935</v>
      </c>
      <c r="AE107" s="277">
        <v>711951</v>
      </c>
      <c r="AF107" s="277">
        <v>664159</v>
      </c>
      <c r="AG107" s="277">
        <v>639133</v>
      </c>
      <c r="AH107" s="277">
        <v>502647</v>
      </c>
      <c r="AI107" s="277">
        <v>413172</v>
      </c>
      <c r="AJ107" s="277">
        <v>358648</v>
      </c>
      <c r="AK107" s="277">
        <v>370089</v>
      </c>
      <c r="AL107" s="277">
        <v>351248</v>
      </c>
      <c r="AM107" s="277">
        <v>282261</v>
      </c>
      <c r="AN107" s="277">
        <v>225502</v>
      </c>
      <c r="AO107" s="277">
        <v>145415</v>
      </c>
      <c r="AP107" s="277">
        <v>110027</v>
      </c>
      <c r="AQ107" s="277">
        <v>8668627</v>
      </c>
      <c r="AS107" s="21">
        <v>1991</v>
      </c>
      <c r="AT107" s="277">
        <v>1271703</v>
      </c>
      <c r="AU107" s="277">
        <v>1272208</v>
      </c>
      <c r="AV107" s="277">
        <v>1241619</v>
      </c>
      <c r="AW107" s="277">
        <v>1364074</v>
      </c>
      <c r="AX107" s="277">
        <v>1396764</v>
      </c>
      <c r="AY107" s="277">
        <v>1399663</v>
      </c>
      <c r="AZ107" s="277">
        <v>1425735</v>
      </c>
      <c r="BA107" s="277">
        <v>1328387</v>
      </c>
      <c r="BB107" s="277">
        <v>1294271</v>
      </c>
      <c r="BC107" s="277">
        <v>1029145</v>
      </c>
      <c r="BD107" s="277">
        <v>846934</v>
      </c>
      <c r="BE107" s="277">
        <v>725950</v>
      </c>
      <c r="BF107" s="277">
        <v>736868</v>
      </c>
      <c r="BG107" s="277">
        <v>671390</v>
      </c>
      <c r="BH107" s="277">
        <v>510755</v>
      </c>
      <c r="BI107" s="277">
        <v>384495</v>
      </c>
      <c r="BJ107" s="277">
        <v>229828</v>
      </c>
      <c r="BK107" s="277">
        <v>154247</v>
      </c>
      <c r="BL107" s="277">
        <v>17284036</v>
      </c>
      <c r="BN107" s="21">
        <v>1991</v>
      </c>
    </row>
    <row r="108" spans="2:66" s="24" customFormat="1">
      <c r="B108" s="268" t="s">
        <v>205</v>
      </c>
      <c r="C108" s="21">
        <v>1992</v>
      </c>
      <c r="D108" s="277">
        <v>658415</v>
      </c>
      <c r="E108" s="277">
        <v>655715</v>
      </c>
      <c r="F108" s="277">
        <v>642244</v>
      </c>
      <c r="G108" s="277">
        <v>677115</v>
      </c>
      <c r="H108" s="277">
        <v>723846</v>
      </c>
      <c r="I108" s="277">
        <v>692798</v>
      </c>
      <c r="J108" s="277">
        <v>725544</v>
      </c>
      <c r="K108" s="277">
        <v>675150</v>
      </c>
      <c r="L108" s="277">
        <v>652916</v>
      </c>
      <c r="M108" s="277">
        <v>561350</v>
      </c>
      <c r="N108" s="277">
        <v>445722</v>
      </c>
      <c r="O108" s="277">
        <v>373792</v>
      </c>
      <c r="P108" s="277">
        <v>362370</v>
      </c>
      <c r="Q108" s="277">
        <v>324682</v>
      </c>
      <c r="R108" s="277">
        <v>239042</v>
      </c>
      <c r="S108" s="277">
        <v>161945</v>
      </c>
      <c r="T108" s="277">
        <v>88310</v>
      </c>
      <c r="U108" s="277">
        <v>47300</v>
      </c>
      <c r="V108" s="277">
        <v>8708256</v>
      </c>
      <c r="X108" s="21">
        <v>1992</v>
      </c>
      <c r="Y108" s="277">
        <v>625533</v>
      </c>
      <c r="Z108" s="277">
        <v>623041</v>
      </c>
      <c r="AA108" s="277">
        <v>608131</v>
      </c>
      <c r="AB108" s="277">
        <v>644102</v>
      </c>
      <c r="AC108" s="277">
        <v>704905</v>
      </c>
      <c r="AD108" s="277">
        <v>688756</v>
      </c>
      <c r="AE108" s="277">
        <v>724467</v>
      </c>
      <c r="AF108" s="277">
        <v>676840</v>
      </c>
      <c r="AG108" s="277">
        <v>641195</v>
      </c>
      <c r="AH108" s="277">
        <v>538066</v>
      </c>
      <c r="AI108" s="277">
        <v>423818</v>
      </c>
      <c r="AJ108" s="277">
        <v>366030</v>
      </c>
      <c r="AK108" s="277">
        <v>364926</v>
      </c>
      <c r="AL108" s="277">
        <v>352619</v>
      </c>
      <c r="AM108" s="277">
        <v>292294</v>
      </c>
      <c r="AN108" s="277">
        <v>228893</v>
      </c>
      <c r="AO108" s="277">
        <v>151335</v>
      </c>
      <c r="AP108" s="277">
        <v>115428</v>
      </c>
      <c r="AQ108" s="277">
        <v>8770379</v>
      </c>
      <c r="AS108" s="21">
        <v>1992</v>
      </c>
      <c r="AT108" s="277">
        <v>1283948</v>
      </c>
      <c r="AU108" s="277">
        <v>1278756</v>
      </c>
      <c r="AV108" s="277">
        <v>1250375</v>
      </c>
      <c r="AW108" s="277">
        <v>1321217</v>
      </c>
      <c r="AX108" s="277">
        <v>1428751</v>
      </c>
      <c r="AY108" s="277">
        <v>1381554</v>
      </c>
      <c r="AZ108" s="277">
        <v>1450011</v>
      </c>
      <c r="BA108" s="277">
        <v>1351990</v>
      </c>
      <c r="BB108" s="277">
        <v>1294111</v>
      </c>
      <c r="BC108" s="277">
        <v>1099416</v>
      </c>
      <c r="BD108" s="277">
        <v>869540</v>
      </c>
      <c r="BE108" s="277">
        <v>739822</v>
      </c>
      <c r="BF108" s="277">
        <v>727296</v>
      </c>
      <c r="BG108" s="277">
        <v>677301</v>
      </c>
      <c r="BH108" s="277">
        <v>531336</v>
      </c>
      <c r="BI108" s="277">
        <v>390838</v>
      </c>
      <c r="BJ108" s="277">
        <v>239645</v>
      </c>
      <c r="BK108" s="277">
        <v>162728</v>
      </c>
      <c r="BL108" s="277">
        <v>17478635</v>
      </c>
      <c r="BN108" s="21">
        <v>1992</v>
      </c>
    </row>
    <row r="109" spans="2:66" s="24" customFormat="1">
      <c r="B109" s="268" t="s">
        <v>205</v>
      </c>
      <c r="C109" s="21">
        <v>1993</v>
      </c>
      <c r="D109" s="277">
        <v>662243</v>
      </c>
      <c r="E109" s="277">
        <v>654171</v>
      </c>
      <c r="F109" s="277">
        <v>648741</v>
      </c>
      <c r="G109" s="277">
        <v>661526</v>
      </c>
      <c r="H109" s="277">
        <v>729572</v>
      </c>
      <c r="I109" s="277">
        <v>683466</v>
      </c>
      <c r="J109" s="277">
        <v>729883</v>
      </c>
      <c r="K109" s="277">
        <v>684410</v>
      </c>
      <c r="L109" s="277">
        <v>652319</v>
      </c>
      <c r="M109" s="277">
        <v>594671</v>
      </c>
      <c r="N109" s="277">
        <v>455025</v>
      </c>
      <c r="O109" s="277">
        <v>382818</v>
      </c>
      <c r="P109" s="277">
        <v>357344</v>
      </c>
      <c r="Q109" s="277">
        <v>329264</v>
      </c>
      <c r="R109" s="277">
        <v>250148</v>
      </c>
      <c r="S109" s="277">
        <v>163045</v>
      </c>
      <c r="T109" s="277">
        <v>93064</v>
      </c>
      <c r="U109" s="277">
        <v>50270</v>
      </c>
      <c r="V109" s="277">
        <v>8781980</v>
      </c>
      <c r="X109" s="21">
        <v>1993</v>
      </c>
      <c r="Y109" s="277">
        <v>628900</v>
      </c>
      <c r="Z109" s="277">
        <v>622929</v>
      </c>
      <c r="AA109" s="277">
        <v>614271</v>
      </c>
      <c r="AB109" s="277">
        <v>629060</v>
      </c>
      <c r="AC109" s="277">
        <v>709923</v>
      </c>
      <c r="AD109" s="277">
        <v>679247</v>
      </c>
      <c r="AE109" s="277">
        <v>729572</v>
      </c>
      <c r="AF109" s="277">
        <v>686977</v>
      </c>
      <c r="AG109" s="277">
        <v>646133</v>
      </c>
      <c r="AH109" s="277">
        <v>571916</v>
      </c>
      <c r="AI109" s="277">
        <v>433132</v>
      </c>
      <c r="AJ109" s="277">
        <v>375004</v>
      </c>
      <c r="AK109" s="277">
        <v>358907</v>
      </c>
      <c r="AL109" s="277">
        <v>354675</v>
      </c>
      <c r="AM109" s="277">
        <v>302977</v>
      </c>
      <c r="AN109" s="277">
        <v>229639</v>
      </c>
      <c r="AO109" s="277">
        <v>158037</v>
      </c>
      <c r="AP109" s="277">
        <v>121529</v>
      </c>
      <c r="AQ109" s="277">
        <v>8852828</v>
      </c>
      <c r="AS109" s="21">
        <v>1993</v>
      </c>
      <c r="AT109" s="277">
        <v>1291143</v>
      </c>
      <c r="AU109" s="277">
        <v>1277100</v>
      </c>
      <c r="AV109" s="277">
        <v>1263012</v>
      </c>
      <c r="AW109" s="277">
        <v>1290586</v>
      </c>
      <c r="AX109" s="277">
        <v>1439495</v>
      </c>
      <c r="AY109" s="277">
        <v>1362713</v>
      </c>
      <c r="AZ109" s="277">
        <v>1459455</v>
      </c>
      <c r="BA109" s="277">
        <v>1371387</v>
      </c>
      <c r="BB109" s="277">
        <v>1298452</v>
      </c>
      <c r="BC109" s="277">
        <v>1166587</v>
      </c>
      <c r="BD109" s="277">
        <v>888157</v>
      </c>
      <c r="BE109" s="277">
        <v>757822</v>
      </c>
      <c r="BF109" s="277">
        <v>716251</v>
      </c>
      <c r="BG109" s="277">
        <v>683939</v>
      </c>
      <c r="BH109" s="277">
        <v>553125</v>
      </c>
      <c r="BI109" s="277">
        <v>392684</v>
      </c>
      <c r="BJ109" s="277">
        <v>251101</v>
      </c>
      <c r="BK109" s="277">
        <v>171799</v>
      </c>
      <c r="BL109" s="277">
        <v>17634808</v>
      </c>
      <c r="BN109" s="21">
        <v>1993</v>
      </c>
    </row>
    <row r="110" spans="2:66" s="24" customFormat="1">
      <c r="B110" s="268" t="s">
        <v>205</v>
      </c>
      <c r="C110" s="21">
        <v>1994</v>
      </c>
      <c r="D110" s="277">
        <v>664778</v>
      </c>
      <c r="E110" s="277">
        <v>654927</v>
      </c>
      <c r="F110" s="277">
        <v>655039</v>
      </c>
      <c r="G110" s="277">
        <v>652224</v>
      </c>
      <c r="H110" s="277">
        <v>727830</v>
      </c>
      <c r="I110" s="277">
        <v>680458</v>
      </c>
      <c r="J110" s="277">
        <v>733076</v>
      </c>
      <c r="K110" s="277">
        <v>693674</v>
      </c>
      <c r="L110" s="277">
        <v>657348</v>
      </c>
      <c r="M110" s="277">
        <v>615014</v>
      </c>
      <c r="N110" s="277">
        <v>473401</v>
      </c>
      <c r="O110" s="277">
        <v>392735</v>
      </c>
      <c r="P110" s="277">
        <v>354213</v>
      </c>
      <c r="Q110" s="277">
        <v>331527</v>
      </c>
      <c r="R110" s="277">
        <v>263090</v>
      </c>
      <c r="S110" s="277">
        <v>162872</v>
      </c>
      <c r="T110" s="277">
        <v>98295</v>
      </c>
      <c r="U110" s="277">
        <v>53176</v>
      </c>
      <c r="V110" s="277">
        <v>8863677</v>
      </c>
      <c r="X110" s="21">
        <v>1994</v>
      </c>
      <c r="Y110" s="277">
        <v>631107</v>
      </c>
      <c r="Z110" s="277">
        <v>623677</v>
      </c>
      <c r="AA110" s="277">
        <v>621243</v>
      </c>
      <c r="AB110" s="277">
        <v>619931</v>
      </c>
      <c r="AC110" s="277">
        <v>706915</v>
      </c>
      <c r="AD110" s="277">
        <v>677151</v>
      </c>
      <c r="AE110" s="277">
        <v>732766</v>
      </c>
      <c r="AF110" s="277">
        <v>696154</v>
      </c>
      <c r="AG110" s="277">
        <v>655470</v>
      </c>
      <c r="AH110" s="277">
        <v>594394</v>
      </c>
      <c r="AI110" s="277">
        <v>451716</v>
      </c>
      <c r="AJ110" s="277">
        <v>384526</v>
      </c>
      <c r="AK110" s="277">
        <v>355876</v>
      </c>
      <c r="AL110" s="277">
        <v>353443</v>
      </c>
      <c r="AM110" s="277">
        <v>316404</v>
      </c>
      <c r="AN110" s="277">
        <v>227190</v>
      </c>
      <c r="AO110" s="277">
        <v>166739</v>
      </c>
      <c r="AP110" s="277">
        <v>127089</v>
      </c>
      <c r="AQ110" s="277">
        <v>8941791</v>
      </c>
      <c r="AS110" s="21">
        <v>1994</v>
      </c>
      <c r="AT110" s="277">
        <v>1295885</v>
      </c>
      <c r="AU110" s="277">
        <v>1278604</v>
      </c>
      <c r="AV110" s="277">
        <v>1276282</v>
      </c>
      <c r="AW110" s="277">
        <v>1272155</v>
      </c>
      <c r="AX110" s="277">
        <v>1434745</v>
      </c>
      <c r="AY110" s="277">
        <v>1357609</v>
      </c>
      <c r="AZ110" s="277">
        <v>1465842</v>
      </c>
      <c r="BA110" s="277">
        <v>1389828</v>
      </c>
      <c r="BB110" s="277">
        <v>1312818</v>
      </c>
      <c r="BC110" s="277">
        <v>1209408</v>
      </c>
      <c r="BD110" s="277">
        <v>925117</v>
      </c>
      <c r="BE110" s="277">
        <v>777261</v>
      </c>
      <c r="BF110" s="277">
        <v>710089</v>
      </c>
      <c r="BG110" s="277">
        <v>684970</v>
      </c>
      <c r="BH110" s="277">
        <v>579494</v>
      </c>
      <c r="BI110" s="277">
        <v>390062</v>
      </c>
      <c r="BJ110" s="277">
        <v>265034</v>
      </c>
      <c r="BK110" s="277">
        <v>180265</v>
      </c>
      <c r="BL110" s="277">
        <v>17805468</v>
      </c>
      <c r="BN110" s="21">
        <v>1994</v>
      </c>
    </row>
    <row r="111" spans="2:66" s="24" customFormat="1">
      <c r="B111" s="268" t="s">
        <v>205</v>
      </c>
      <c r="C111" s="21">
        <v>1995</v>
      </c>
      <c r="D111" s="277">
        <v>664968</v>
      </c>
      <c r="E111" s="277">
        <v>660314</v>
      </c>
      <c r="F111" s="277">
        <v>661646</v>
      </c>
      <c r="G111" s="277">
        <v>647820</v>
      </c>
      <c r="H111" s="277">
        <v>721737</v>
      </c>
      <c r="I111" s="277">
        <v>688392</v>
      </c>
      <c r="J111" s="277">
        <v>728176</v>
      </c>
      <c r="K111" s="277">
        <v>708556</v>
      </c>
      <c r="L111" s="277">
        <v>663469</v>
      </c>
      <c r="M111" s="277">
        <v>633152</v>
      </c>
      <c r="N111" s="277">
        <v>494305</v>
      </c>
      <c r="O111" s="277">
        <v>405139</v>
      </c>
      <c r="P111" s="277">
        <v>352124</v>
      </c>
      <c r="Q111" s="277">
        <v>333907</v>
      </c>
      <c r="R111" s="277">
        <v>269007</v>
      </c>
      <c r="S111" s="277">
        <v>168892</v>
      </c>
      <c r="T111" s="277">
        <v>102233</v>
      </c>
      <c r="U111" s="277">
        <v>56593</v>
      </c>
      <c r="V111" s="277">
        <v>8960430</v>
      </c>
      <c r="X111" s="21">
        <v>1995</v>
      </c>
      <c r="Y111" s="277">
        <v>631233</v>
      </c>
      <c r="Z111" s="277">
        <v>627920</v>
      </c>
      <c r="AA111" s="277">
        <v>629492</v>
      </c>
      <c r="AB111" s="277">
        <v>615454</v>
      </c>
      <c r="AC111" s="277">
        <v>701113</v>
      </c>
      <c r="AD111" s="277">
        <v>684303</v>
      </c>
      <c r="AE111" s="277">
        <v>728717</v>
      </c>
      <c r="AF111" s="277">
        <v>710085</v>
      </c>
      <c r="AG111" s="277">
        <v>665515</v>
      </c>
      <c r="AH111" s="277">
        <v>614519</v>
      </c>
      <c r="AI111" s="277">
        <v>474113</v>
      </c>
      <c r="AJ111" s="277">
        <v>393968</v>
      </c>
      <c r="AK111" s="277">
        <v>355373</v>
      </c>
      <c r="AL111" s="277">
        <v>352815</v>
      </c>
      <c r="AM111" s="277">
        <v>321718</v>
      </c>
      <c r="AN111" s="277">
        <v>232527</v>
      </c>
      <c r="AO111" s="277">
        <v>171783</v>
      </c>
      <c r="AP111" s="277">
        <v>133804</v>
      </c>
      <c r="AQ111" s="277">
        <v>9044452</v>
      </c>
      <c r="AS111" s="21">
        <v>1995</v>
      </c>
      <c r="AT111" s="277">
        <v>1296201</v>
      </c>
      <c r="AU111" s="277">
        <v>1288234</v>
      </c>
      <c r="AV111" s="277">
        <v>1291138</v>
      </c>
      <c r="AW111" s="277">
        <v>1263274</v>
      </c>
      <c r="AX111" s="277">
        <v>1422850</v>
      </c>
      <c r="AY111" s="277">
        <v>1372695</v>
      </c>
      <c r="AZ111" s="277">
        <v>1456893</v>
      </c>
      <c r="BA111" s="277">
        <v>1418641</v>
      </c>
      <c r="BB111" s="277">
        <v>1328984</v>
      </c>
      <c r="BC111" s="277">
        <v>1247671</v>
      </c>
      <c r="BD111" s="277">
        <v>968418</v>
      </c>
      <c r="BE111" s="277">
        <v>799107</v>
      </c>
      <c r="BF111" s="277">
        <v>707497</v>
      </c>
      <c r="BG111" s="277">
        <v>686722</v>
      </c>
      <c r="BH111" s="277">
        <v>590725</v>
      </c>
      <c r="BI111" s="277">
        <v>401419</v>
      </c>
      <c r="BJ111" s="277">
        <v>274016</v>
      </c>
      <c r="BK111" s="277">
        <v>190397</v>
      </c>
      <c r="BL111" s="277">
        <v>18004882</v>
      </c>
      <c r="BN111" s="21">
        <v>1995</v>
      </c>
    </row>
    <row r="112" spans="2:66" s="24" customFormat="1">
      <c r="B112" s="268" t="s">
        <v>205</v>
      </c>
      <c r="C112" s="21">
        <v>1996</v>
      </c>
      <c r="D112" s="277">
        <v>662765</v>
      </c>
      <c r="E112" s="277">
        <v>666388</v>
      </c>
      <c r="F112" s="277">
        <v>667360</v>
      </c>
      <c r="G112" s="277">
        <v>651540</v>
      </c>
      <c r="H112" s="277">
        <v>704790</v>
      </c>
      <c r="I112" s="277">
        <v>706329</v>
      </c>
      <c r="J112" s="277">
        <v>717855</v>
      </c>
      <c r="K112" s="277">
        <v>723767</v>
      </c>
      <c r="L112" s="277">
        <v>673445</v>
      </c>
      <c r="M112" s="277">
        <v>651628</v>
      </c>
      <c r="N112" s="277">
        <v>514981</v>
      </c>
      <c r="O112" s="277">
        <v>417797</v>
      </c>
      <c r="P112" s="277">
        <v>352091</v>
      </c>
      <c r="Q112" s="277">
        <v>335788</v>
      </c>
      <c r="R112" s="277">
        <v>274750</v>
      </c>
      <c r="S112" s="277">
        <v>178711</v>
      </c>
      <c r="T112" s="277">
        <v>105336</v>
      </c>
      <c r="U112" s="277">
        <v>60003</v>
      </c>
      <c r="V112" s="277">
        <v>9065324</v>
      </c>
      <c r="X112" s="21">
        <v>1996</v>
      </c>
      <c r="Y112" s="277">
        <v>628737</v>
      </c>
      <c r="Z112" s="277">
        <v>634075</v>
      </c>
      <c r="AA112" s="277">
        <v>635261</v>
      </c>
      <c r="AB112" s="277">
        <v>620152</v>
      </c>
      <c r="AC112" s="277">
        <v>683966</v>
      </c>
      <c r="AD112" s="277">
        <v>703453</v>
      </c>
      <c r="AE112" s="277">
        <v>720913</v>
      </c>
      <c r="AF112" s="277">
        <v>726422</v>
      </c>
      <c r="AG112" s="277">
        <v>676241</v>
      </c>
      <c r="AH112" s="277">
        <v>637156</v>
      </c>
      <c r="AI112" s="277">
        <v>494971</v>
      </c>
      <c r="AJ112" s="277">
        <v>405540</v>
      </c>
      <c r="AK112" s="277">
        <v>354905</v>
      </c>
      <c r="AL112" s="277">
        <v>352999</v>
      </c>
      <c r="AM112" s="277">
        <v>325411</v>
      </c>
      <c r="AN112" s="277">
        <v>242603</v>
      </c>
      <c r="AO112" s="277">
        <v>175736</v>
      </c>
      <c r="AP112" s="277">
        <v>140902</v>
      </c>
      <c r="AQ112" s="277">
        <v>9159443</v>
      </c>
      <c r="AS112" s="21">
        <v>1996</v>
      </c>
      <c r="AT112" s="277">
        <v>1291502</v>
      </c>
      <c r="AU112" s="277">
        <v>1300463</v>
      </c>
      <c r="AV112" s="277">
        <v>1302621</v>
      </c>
      <c r="AW112" s="277">
        <v>1271692</v>
      </c>
      <c r="AX112" s="277">
        <v>1388756</v>
      </c>
      <c r="AY112" s="277">
        <v>1409782</v>
      </c>
      <c r="AZ112" s="277">
        <v>1438768</v>
      </c>
      <c r="BA112" s="277">
        <v>1450189</v>
      </c>
      <c r="BB112" s="277">
        <v>1349686</v>
      </c>
      <c r="BC112" s="277">
        <v>1288784</v>
      </c>
      <c r="BD112" s="277">
        <v>1009952</v>
      </c>
      <c r="BE112" s="277">
        <v>823337</v>
      </c>
      <c r="BF112" s="277">
        <v>706996</v>
      </c>
      <c r="BG112" s="277">
        <v>688787</v>
      </c>
      <c r="BH112" s="277">
        <v>600161</v>
      </c>
      <c r="BI112" s="277">
        <v>421314</v>
      </c>
      <c r="BJ112" s="277">
        <v>281072</v>
      </c>
      <c r="BK112" s="277">
        <v>200905</v>
      </c>
      <c r="BL112" s="277">
        <v>18224767</v>
      </c>
      <c r="BN112" s="21">
        <v>1996</v>
      </c>
    </row>
    <row r="113" spans="1:66" s="24" customFormat="1">
      <c r="B113" s="268" t="s">
        <v>205</v>
      </c>
      <c r="C113" s="22">
        <v>1997</v>
      </c>
      <c r="D113" s="277">
        <v>662892</v>
      </c>
      <c r="E113" s="277">
        <v>672513</v>
      </c>
      <c r="F113" s="277">
        <v>667935</v>
      </c>
      <c r="G113" s="277">
        <v>650576</v>
      </c>
      <c r="H113" s="277">
        <v>684030</v>
      </c>
      <c r="I113" s="277">
        <v>721681</v>
      </c>
      <c r="J113" s="277">
        <v>707331</v>
      </c>
      <c r="K113" s="277">
        <v>734299</v>
      </c>
      <c r="L113" s="277">
        <v>683411</v>
      </c>
      <c r="M113" s="277">
        <v>647382</v>
      </c>
      <c r="N113" s="277">
        <v>555106</v>
      </c>
      <c r="O113" s="277">
        <v>432327</v>
      </c>
      <c r="P113" s="277">
        <v>359692</v>
      </c>
      <c r="Q113" s="277">
        <v>335719</v>
      </c>
      <c r="R113" s="277">
        <v>280491</v>
      </c>
      <c r="S113" s="277">
        <v>189031</v>
      </c>
      <c r="T113" s="277">
        <v>108165</v>
      </c>
      <c r="U113" s="277">
        <v>63596</v>
      </c>
      <c r="V113" s="277">
        <v>9156177</v>
      </c>
      <c r="X113" s="22">
        <v>1997</v>
      </c>
      <c r="Y113" s="277">
        <v>628456</v>
      </c>
      <c r="Z113" s="277">
        <v>639529</v>
      </c>
      <c r="AA113" s="277">
        <v>637066</v>
      </c>
      <c r="AB113" s="277">
        <v>619415</v>
      </c>
      <c r="AC113" s="277">
        <v>665351</v>
      </c>
      <c r="AD113" s="277">
        <v>721422</v>
      </c>
      <c r="AE113" s="277">
        <v>712581</v>
      </c>
      <c r="AF113" s="277">
        <v>739458</v>
      </c>
      <c r="AG113" s="277">
        <v>688647</v>
      </c>
      <c r="AH113" s="277">
        <v>639732</v>
      </c>
      <c r="AI113" s="277">
        <v>534489</v>
      </c>
      <c r="AJ113" s="277">
        <v>418970</v>
      </c>
      <c r="AK113" s="277">
        <v>361729</v>
      </c>
      <c r="AL113" s="277">
        <v>350416</v>
      </c>
      <c r="AM113" s="277">
        <v>326911</v>
      </c>
      <c r="AN113" s="277">
        <v>255124</v>
      </c>
      <c r="AO113" s="277">
        <v>178927</v>
      </c>
      <c r="AP113" s="277">
        <v>148637</v>
      </c>
      <c r="AQ113" s="277">
        <v>9266860</v>
      </c>
      <c r="AS113" s="22">
        <v>1997</v>
      </c>
      <c r="AT113" s="277">
        <v>1291348</v>
      </c>
      <c r="AU113" s="277">
        <v>1312042</v>
      </c>
      <c r="AV113" s="277">
        <v>1305001</v>
      </c>
      <c r="AW113" s="277">
        <v>1269991</v>
      </c>
      <c r="AX113" s="277">
        <v>1349381</v>
      </c>
      <c r="AY113" s="277">
        <v>1443103</v>
      </c>
      <c r="AZ113" s="277">
        <v>1419912</v>
      </c>
      <c r="BA113" s="277">
        <v>1473757</v>
      </c>
      <c r="BB113" s="277">
        <v>1372058</v>
      </c>
      <c r="BC113" s="277">
        <v>1287114</v>
      </c>
      <c r="BD113" s="277">
        <v>1089595</v>
      </c>
      <c r="BE113" s="277">
        <v>851297</v>
      </c>
      <c r="BF113" s="277">
        <v>721421</v>
      </c>
      <c r="BG113" s="277">
        <v>686135</v>
      </c>
      <c r="BH113" s="277">
        <v>607402</v>
      </c>
      <c r="BI113" s="277">
        <v>444155</v>
      </c>
      <c r="BJ113" s="277">
        <v>287092</v>
      </c>
      <c r="BK113" s="277">
        <v>212233</v>
      </c>
      <c r="BL113" s="277">
        <v>18423037</v>
      </c>
      <c r="BN113" s="22">
        <v>1997</v>
      </c>
    </row>
    <row r="114" spans="1:66" s="24" customFormat="1">
      <c r="B114" s="268" t="s">
        <v>205</v>
      </c>
      <c r="C114" s="22">
        <v>1998</v>
      </c>
      <c r="D114" s="277">
        <v>659846</v>
      </c>
      <c r="E114" s="277">
        <v>678648</v>
      </c>
      <c r="F114" s="277">
        <v>669025</v>
      </c>
      <c r="G114" s="277">
        <v>654333</v>
      </c>
      <c r="H114" s="277">
        <v>666781</v>
      </c>
      <c r="I114" s="277">
        <v>726757</v>
      </c>
      <c r="J114" s="277">
        <v>698912</v>
      </c>
      <c r="K114" s="277">
        <v>742592</v>
      </c>
      <c r="L114" s="277">
        <v>691245</v>
      </c>
      <c r="M114" s="277">
        <v>651752</v>
      </c>
      <c r="N114" s="277">
        <v>588896</v>
      </c>
      <c r="O114" s="277">
        <v>446539</v>
      </c>
      <c r="P114" s="277">
        <v>369909</v>
      </c>
      <c r="Q114" s="277">
        <v>333578</v>
      </c>
      <c r="R114" s="277">
        <v>286711</v>
      </c>
      <c r="S114" s="277">
        <v>199609</v>
      </c>
      <c r="T114" s="277">
        <v>110161</v>
      </c>
      <c r="U114" s="277">
        <v>67849</v>
      </c>
      <c r="V114" s="277">
        <v>9243143</v>
      </c>
      <c r="X114" s="22">
        <v>1998</v>
      </c>
      <c r="Y114" s="277">
        <v>625240</v>
      </c>
      <c r="Z114" s="277">
        <v>645201</v>
      </c>
      <c r="AA114" s="277">
        <v>638561</v>
      </c>
      <c r="AB114" s="277">
        <v>623366</v>
      </c>
      <c r="AC114" s="277">
        <v>647861</v>
      </c>
      <c r="AD114" s="277">
        <v>728840</v>
      </c>
      <c r="AE114" s="277">
        <v>705818</v>
      </c>
      <c r="AF114" s="277">
        <v>748763</v>
      </c>
      <c r="AG114" s="277">
        <v>698890</v>
      </c>
      <c r="AH114" s="277">
        <v>650374</v>
      </c>
      <c r="AI114" s="277">
        <v>569538</v>
      </c>
      <c r="AJ114" s="277">
        <v>431030</v>
      </c>
      <c r="AK114" s="277">
        <v>370363</v>
      </c>
      <c r="AL114" s="277">
        <v>347086</v>
      </c>
      <c r="AM114" s="277">
        <v>329223</v>
      </c>
      <c r="AN114" s="277">
        <v>267311</v>
      </c>
      <c r="AO114" s="277">
        <v>181053</v>
      </c>
      <c r="AP114" s="277">
        <v>155923</v>
      </c>
      <c r="AQ114" s="277">
        <v>9364441</v>
      </c>
      <c r="AS114" s="22">
        <v>1998</v>
      </c>
      <c r="AT114" s="277">
        <v>1285086</v>
      </c>
      <c r="AU114" s="277">
        <v>1323849</v>
      </c>
      <c r="AV114" s="277">
        <v>1307586</v>
      </c>
      <c r="AW114" s="277">
        <v>1277699</v>
      </c>
      <c r="AX114" s="277">
        <v>1314642</v>
      </c>
      <c r="AY114" s="277">
        <v>1455597</v>
      </c>
      <c r="AZ114" s="277">
        <v>1404730</v>
      </c>
      <c r="BA114" s="277">
        <v>1491355</v>
      </c>
      <c r="BB114" s="277">
        <v>1390135</v>
      </c>
      <c r="BC114" s="277">
        <v>1302126</v>
      </c>
      <c r="BD114" s="277">
        <v>1158434</v>
      </c>
      <c r="BE114" s="277">
        <v>877569</v>
      </c>
      <c r="BF114" s="277">
        <v>740272</v>
      </c>
      <c r="BG114" s="277">
        <v>680664</v>
      </c>
      <c r="BH114" s="277">
        <v>615934</v>
      </c>
      <c r="BI114" s="277">
        <v>466920</v>
      </c>
      <c r="BJ114" s="277">
        <v>291214</v>
      </c>
      <c r="BK114" s="277">
        <v>223772</v>
      </c>
      <c r="BL114" s="277">
        <v>18607584</v>
      </c>
      <c r="BN114" s="22">
        <v>1998</v>
      </c>
    </row>
    <row r="115" spans="1:66" s="24" customFormat="1">
      <c r="B115" s="268" t="s">
        <v>205</v>
      </c>
      <c r="C115" s="22">
        <v>1999</v>
      </c>
      <c r="D115" s="277">
        <v>656573</v>
      </c>
      <c r="E115" s="277">
        <v>684584</v>
      </c>
      <c r="F115" s="277">
        <v>673203</v>
      </c>
      <c r="G115" s="277">
        <v>661460</v>
      </c>
      <c r="H115" s="277">
        <v>654635</v>
      </c>
      <c r="I115" s="277">
        <v>724828</v>
      </c>
      <c r="J115" s="277">
        <v>697610</v>
      </c>
      <c r="K115" s="277">
        <v>746944</v>
      </c>
      <c r="L115" s="277">
        <v>702161</v>
      </c>
      <c r="M115" s="277">
        <v>658616</v>
      </c>
      <c r="N115" s="277">
        <v>610701</v>
      </c>
      <c r="O115" s="277">
        <v>466293</v>
      </c>
      <c r="P115" s="277">
        <v>382630</v>
      </c>
      <c r="Q115" s="277">
        <v>331808</v>
      </c>
      <c r="R115" s="277">
        <v>292814</v>
      </c>
      <c r="S115" s="277">
        <v>210930</v>
      </c>
      <c r="T115" s="277">
        <v>111946</v>
      </c>
      <c r="U115" s="277">
        <v>72373</v>
      </c>
      <c r="V115" s="277">
        <v>9340109</v>
      </c>
      <c r="X115" s="22">
        <v>1999</v>
      </c>
      <c r="Y115" s="277">
        <v>623110</v>
      </c>
      <c r="Z115" s="277">
        <v>649805</v>
      </c>
      <c r="AA115" s="277">
        <v>642777</v>
      </c>
      <c r="AB115" s="277">
        <v>631458</v>
      </c>
      <c r="AC115" s="277">
        <v>636013</v>
      </c>
      <c r="AD115" s="277">
        <v>727526</v>
      </c>
      <c r="AE115" s="277">
        <v>707052</v>
      </c>
      <c r="AF115" s="277">
        <v>753976</v>
      </c>
      <c r="AG115" s="277">
        <v>710623</v>
      </c>
      <c r="AH115" s="277">
        <v>661719</v>
      </c>
      <c r="AI115" s="277">
        <v>594449</v>
      </c>
      <c r="AJ115" s="277">
        <v>449965</v>
      </c>
      <c r="AK115" s="277">
        <v>381927</v>
      </c>
      <c r="AL115" s="277">
        <v>344044</v>
      </c>
      <c r="AM115" s="277">
        <v>331349</v>
      </c>
      <c r="AN115" s="277">
        <v>279199</v>
      </c>
      <c r="AO115" s="277">
        <v>181998</v>
      </c>
      <c r="AP115" s="277">
        <v>165165</v>
      </c>
      <c r="AQ115" s="277">
        <v>9472155</v>
      </c>
      <c r="AS115" s="22">
        <v>1999</v>
      </c>
      <c r="AT115" s="277">
        <v>1279683</v>
      </c>
      <c r="AU115" s="277">
        <v>1334389</v>
      </c>
      <c r="AV115" s="277">
        <v>1315980</v>
      </c>
      <c r="AW115" s="277">
        <v>1292918</v>
      </c>
      <c r="AX115" s="277">
        <v>1290648</v>
      </c>
      <c r="AY115" s="277">
        <v>1452354</v>
      </c>
      <c r="AZ115" s="277">
        <v>1404662</v>
      </c>
      <c r="BA115" s="277">
        <v>1500920</v>
      </c>
      <c r="BB115" s="277">
        <v>1412784</v>
      </c>
      <c r="BC115" s="277">
        <v>1320335</v>
      </c>
      <c r="BD115" s="277">
        <v>1205150</v>
      </c>
      <c r="BE115" s="277">
        <v>916258</v>
      </c>
      <c r="BF115" s="277">
        <v>764557</v>
      </c>
      <c r="BG115" s="277">
        <v>675852</v>
      </c>
      <c r="BH115" s="277">
        <v>624163</v>
      </c>
      <c r="BI115" s="277">
        <v>490129</v>
      </c>
      <c r="BJ115" s="277">
        <v>293944</v>
      </c>
      <c r="BK115" s="277">
        <v>237538</v>
      </c>
      <c r="BL115" s="277">
        <v>18812264</v>
      </c>
      <c r="BN115" s="22">
        <v>1999</v>
      </c>
    </row>
    <row r="116" spans="1:66" s="25" customFormat="1">
      <c r="A116" s="24"/>
      <c r="B116" s="268" t="s">
        <v>205</v>
      </c>
      <c r="C116" s="23">
        <v>2000</v>
      </c>
      <c r="D116" s="277">
        <v>653221</v>
      </c>
      <c r="E116" s="277">
        <v>688195</v>
      </c>
      <c r="F116" s="277">
        <v>680131</v>
      </c>
      <c r="G116" s="277">
        <v>671954</v>
      </c>
      <c r="H116" s="277">
        <v>649535</v>
      </c>
      <c r="I116" s="277">
        <v>716339</v>
      </c>
      <c r="J116" s="277">
        <v>704211</v>
      </c>
      <c r="K116" s="277">
        <v>744059</v>
      </c>
      <c r="L116" s="277">
        <v>715742</v>
      </c>
      <c r="M116" s="277">
        <v>663238</v>
      </c>
      <c r="N116" s="277">
        <v>630498</v>
      </c>
      <c r="O116" s="277">
        <v>487075</v>
      </c>
      <c r="P116" s="277">
        <v>398235</v>
      </c>
      <c r="Q116" s="277">
        <v>329907</v>
      </c>
      <c r="R116" s="277">
        <v>297685</v>
      </c>
      <c r="S116" s="277">
        <v>218191</v>
      </c>
      <c r="T116" s="277">
        <v>118211</v>
      </c>
      <c r="U116" s="277">
        <v>77038</v>
      </c>
      <c r="V116" s="277">
        <v>9443465</v>
      </c>
      <c r="X116" s="23">
        <v>2000</v>
      </c>
      <c r="Y116" s="277">
        <v>620507</v>
      </c>
      <c r="Z116" s="277">
        <v>653189</v>
      </c>
      <c r="AA116" s="277">
        <v>648099</v>
      </c>
      <c r="AB116" s="277">
        <v>643833</v>
      </c>
      <c r="AC116" s="277">
        <v>630318</v>
      </c>
      <c r="AD116" s="277">
        <v>721080</v>
      </c>
      <c r="AE116" s="277">
        <v>714004</v>
      </c>
      <c r="AF116" s="277">
        <v>752101</v>
      </c>
      <c r="AG116" s="277">
        <v>724739</v>
      </c>
      <c r="AH116" s="277">
        <v>670207</v>
      </c>
      <c r="AI116" s="277">
        <v>619246</v>
      </c>
      <c r="AJ116" s="277">
        <v>470468</v>
      </c>
      <c r="AK116" s="277">
        <v>394318</v>
      </c>
      <c r="AL116" s="277">
        <v>342887</v>
      </c>
      <c r="AM116" s="277">
        <v>331527</v>
      </c>
      <c r="AN116" s="277">
        <v>285927</v>
      </c>
      <c r="AO116" s="277">
        <v>188803</v>
      </c>
      <c r="AP116" s="277">
        <v>174084</v>
      </c>
      <c r="AQ116" s="277">
        <v>9585337</v>
      </c>
      <c r="AS116" s="23">
        <v>2000</v>
      </c>
      <c r="AT116" s="277">
        <v>1273728</v>
      </c>
      <c r="AU116" s="277">
        <v>1341384</v>
      </c>
      <c r="AV116" s="277">
        <v>1328230</v>
      </c>
      <c r="AW116" s="277">
        <v>1315787</v>
      </c>
      <c r="AX116" s="277">
        <v>1279853</v>
      </c>
      <c r="AY116" s="277">
        <v>1437419</v>
      </c>
      <c r="AZ116" s="277">
        <v>1418215</v>
      </c>
      <c r="BA116" s="277">
        <v>1496160</v>
      </c>
      <c r="BB116" s="277">
        <v>1440481</v>
      </c>
      <c r="BC116" s="277">
        <v>1333445</v>
      </c>
      <c r="BD116" s="277">
        <v>1249744</v>
      </c>
      <c r="BE116" s="277">
        <v>957543</v>
      </c>
      <c r="BF116" s="277">
        <v>792553</v>
      </c>
      <c r="BG116" s="277">
        <v>672794</v>
      </c>
      <c r="BH116" s="277">
        <v>629212</v>
      </c>
      <c r="BI116" s="277">
        <v>504118</v>
      </c>
      <c r="BJ116" s="277">
        <v>307014</v>
      </c>
      <c r="BK116" s="277">
        <v>251122</v>
      </c>
      <c r="BL116" s="277">
        <v>19028802</v>
      </c>
      <c r="BN116" s="23">
        <v>2000</v>
      </c>
    </row>
    <row r="117" spans="1:66" s="24" customFormat="1">
      <c r="B117" s="268" t="s">
        <v>205</v>
      </c>
      <c r="C117" s="22">
        <v>2001</v>
      </c>
      <c r="D117" s="277">
        <v>653053</v>
      </c>
      <c r="E117" s="277">
        <v>689098</v>
      </c>
      <c r="F117" s="277">
        <v>688396</v>
      </c>
      <c r="G117" s="277">
        <v>684154</v>
      </c>
      <c r="H117" s="277">
        <v>654544</v>
      </c>
      <c r="I117" s="277">
        <v>694298</v>
      </c>
      <c r="J117" s="277">
        <v>722451</v>
      </c>
      <c r="K117" s="277">
        <v>736877</v>
      </c>
      <c r="L117" s="277">
        <v>729922</v>
      </c>
      <c r="M117" s="277">
        <v>670907</v>
      </c>
      <c r="N117" s="277">
        <v>648130</v>
      </c>
      <c r="O117" s="277">
        <v>509420</v>
      </c>
      <c r="P117" s="277">
        <v>411183</v>
      </c>
      <c r="Q117" s="277">
        <v>333321</v>
      </c>
      <c r="R117" s="277">
        <v>301501</v>
      </c>
      <c r="S117" s="277">
        <v>225821</v>
      </c>
      <c r="T117" s="277">
        <v>127383</v>
      </c>
      <c r="U117" s="277">
        <v>81367</v>
      </c>
      <c r="V117" s="277">
        <v>9561826</v>
      </c>
      <c r="X117" s="22">
        <v>2001</v>
      </c>
      <c r="Y117" s="277">
        <v>620632</v>
      </c>
      <c r="Z117" s="277">
        <v>653425</v>
      </c>
      <c r="AA117" s="277">
        <v>655629</v>
      </c>
      <c r="AB117" s="277">
        <v>655832</v>
      </c>
      <c r="AC117" s="277">
        <v>635585</v>
      </c>
      <c r="AD117" s="277">
        <v>699510</v>
      </c>
      <c r="AE117" s="277">
        <v>735150</v>
      </c>
      <c r="AF117" s="277">
        <v>746155</v>
      </c>
      <c r="AG117" s="277">
        <v>740243</v>
      </c>
      <c r="AH117" s="277">
        <v>679338</v>
      </c>
      <c r="AI117" s="277">
        <v>643855</v>
      </c>
      <c r="AJ117" s="277">
        <v>492559</v>
      </c>
      <c r="AK117" s="277">
        <v>405285</v>
      </c>
      <c r="AL117" s="277">
        <v>344577</v>
      </c>
      <c r="AM117" s="277">
        <v>332562</v>
      </c>
      <c r="AN117" s="277">
        <v>290027</v>
      </c>
      <c r="AO117" s="277">
        <v>200436</v>
      </c>
      <c r="AP117" s="277">
        <v>182075</v>
      </c>
      <c r="AQ117" s="277">
        <v>9712875</v>
      </c>
      <c r="AS117" s="22">
        <v>2001</v>
      </c>
      <c r="AT117" s="277">
        <v>1273685</v>
      </c>
      <c r="AU117" s="277">
        <v>1342523</v>
      </c>
      <c r="AV117" s="277">
        <v>1344025</v>
      </c>
      <c r="AW117" s="277">
        <v>1339986</v>
      </c>
      <c r="AX117" s="277">
        <v>1290129</v>
      </c>
      <c r="AY117" s="277">
        <v>1393808</v>
      </c>
      <c r="AZ117" s="277">
        <v>1457601</v>
      </c>
      <c r="BA117" s="277">
        <v>1483032</v>
      </c>
      <c r="BB117" s="277">
        <v>1470165</v>
      </c>
      <c r="BC117" s="277">
        <v>1350245</v>
      </c>
      <c r="BD117" s="277">
        <v>1291985</v>
      </c>
      <c r="BE117" s="277">
        <v>1001979</v>
      </c>
      <c r="BF117" s="277">
        <v>816468</v>
      </c>
      <c r="BG117" s="277">
        <v>677898</v>
      </c>
      <c r="BH117" s="277">
        <v>634063</v>
      </c>
      <c r="BI117" s="277">
        <v>515848</v>
      </c>
      <c r="BJ117" s="277">
        <v>327819</v>
      </c>
      <c r="BK117" s="277">
        <v>263442</v>
      </c>
      <c r="BL117" s="277">
        <v>19274701</v>
      </c>
      <c r="BN117" s="22">
        <v>2001</v>
      </c>
    </row>
    <row r="118" spans="1:66" s="24" customFormat="1">
      <c r="B118" s="268" t="s">
        <v>205</v>
      </c>
      <c r="C118" s="23">
        <v>2002</v>
      </c>
      <c r="D118" s="277">
        <v>650563</v>
      </c>
      <c r="E118" s="277">
        <v>686788</v>
      </c>
      <c r="F118" s="277">
        <v>695811</v>
      </c>
      <c r="G118" s="277">
        <v>689986</v>
      </c>
      <c r="H118" s="277">
        <v>668791</v>
      </c>
      <c r="I118" s="277">
        <v>682089</v>
      </c>
      <c r="J118" s="277">
        <v>738914</v>
      </c>
      <c r="K118" s="277">
        <v>728346</v>
      </c>
      <c r="L118" s="277">
        <v>745106</v>
      </c>
      <c r="M118" s="277">
        <v>681079</v>
      </c>
      <c r="N118" s="277">
        <v>644584</v>
      </c>
      <c r="O118" s="277">
        <v>545884</v>
      </c>
      <c r="P118" s="277">
        <v>423058</v>
      </c>
      <c r="Q118" s="277">
        <v>341402</v>
      </c>
      <c r="R118" s="277">
        <v>301422</v>
      </c>
      <c r="S118" s="277">
        <v>231304</v>
      </c>
      <c r="T118" s="277">
        <v>135732</v>
      </c>
      <c r="U118" s="277">
        <v>84624</v>
      </c>
      <c r="V118" s="277">
        <v>9675483</v>
      </c>
      <c r="X118" s="23">
        <v>2002</v>
      </c>
      <c r="Y118" s="277">
        <v>618479</v>
      </c>
      <c r="Z118" s="277">
        <v>650643</v>
      </c>
      <c r="AA118" s="277">
        <v>662322</v>
      </c>
      <c r="AB118" s="277">
        <v>661925</v>
      </c>
      <c r="AC118" s="277">
        <v>646892</v>
      </c>
      <c r="AD118" s="277">
        <v>681715</v>
      </c>
      <c r="AE118" s="277">
        <v>751776</v>
      </c>
      <c r="AF118" s="277">
        <v>737748</v>
      </c>
      <c r="AG118" s="277">
        <v>755459</v>
      </c>
      <c r="AH118" s="277">
        <v>689625</v>
      </c>
      <c r="AI118" s="277">
        <v>643712</v>
      </c>
      <c r="AJ118" s="277">
        <v>532020</v>
      </c>
      <c r="AK118" s="277">
        <v>416226</v>
      </c>
      <c r="AL118" s="277">
        <v>352056</v>
      </c>
      <c r="AM118" s="277">
        <v>329725</v>
      </c>
      <c r="AN118" s="277">
        <v>292051</v>
      </c>
      <c r="AO118" s="277">
        <v>209425</v>
      </c>
      <c r="AP118" s="277">
        <v>187928</v>
      </c>
      <c r="AQ118" s="277">
        <v>9819727</v>
      </c>
      <c r="AS118" s="23">
        <v>2002</v>
      </c>
      <c r="AT118" s="277">
        <v>1269042</v>
      </c>
      <c r="AU118" s="277">
        <v>1337431</v>
      </c>
      <c r="AV118" s="277">
        <v>1358133</v>
      </c>
      <c r="AW118" s="277">
        <v>1351911</v>
      </c>
      <c r="AX118" s="277">
        <v>1315683</v>
      </c>
      <c r="AY118" s="277">
        <v>1363804</v>
      </c>
      <c r="AZ118" s="277">
        <v>1490690</v>
      </c>
      <c r="BA118" s="277">
        <v>1466094</v>
      </c>
      <c r="BB118" s="277">
        <v>1500565</v>
      </c>
      <c r="BC118" s="277">
        <v>1370704</v>
      </c>
      <c r="BD118" s="277">
        <v>1288296</v>
      </c>
      <c r="BE118" s="277">
        <v>1077904</v>
      </c>
      <c r="BF118" s="277">
        <v>839284</v>
      </c>
      <c r="BG118" s="277">
        <v>693458</v>
      </c>
      <c r="BH118" s="277">
        <v>631147</v>
      </c>
      <c r="BI118" s="277">
        <v>523355</v>
      </c>
      <c r="BJ118" s="277">
        <v>345157</v>
      </c>
      <c r="BK118" s="277">
        <v>272552</v>
      </c>
      <c r="BL118" s="277">
        <v>19495210</v>
      </c>
      <c r="BN118" s="23">
        <v>2002</v>
      </c>
    </row>
    <row r="119" spans="1:66" s="24" customFormat="1">
      <c r="B119" s="268" t="s">
        <v>205</v>
      </c>
      <c r="C119" s="22">
        <v>2003</v>
      </c>
      <c r="D119" s="277">
        <v>650616</v>
      </c>
      <c r="E119" s="277">
        <v>682601</v>
      </c>
      <c r="F119" s="277">
        <v>703262</v>
      </c>
      <c r="G119" s="277">
        <v>693648</v>
      </c>
      <c r="H119" s="277">
        <v>686750</v>
      </c>
      <c r="I119" s="277">
        <v>676288</v>
      </c>
      <c r="J119" s="277">
        <v>747724</v>
      </c>
      <c r="K119" s="277">
        <v>720877</v>
      </c>
      <c r="L119" s="277">
        <v>755254</v>
      </c>
      <c r="M119" s="277">
        <v>692759</v>
      </c>
      <c r="N119" s="277">
        <v>647251</v>
      </c>
      <c r="O119" s="277">
        <v>578102</v>
      </c>
      <c r="P119" s="277">
        <v>433865</v>
      </c>
      <c r="Q119" s="277">
        <v>350695</v>
      </c>
      <c r="R119" s="277">
        <v>299204</v>
      </c>
      <c r="S119" s="277">
        <v>237596</v>
      </c>
      <c r="T119" s="277">
        <v>143958</v>
      </c>
      <c r="U119" s="277">
        <v>87147</v>
      </c>
      <c r="V119" s="277">
        <v>9787597</v>
      </c>
      <c r="X119" s="22">
        <v>2003</v>
      </c>
      <c r="Y119" s="277">
        <v>618520</v>
      </c>
      <c r="Z119" s="277">
        <v>647081</v>
      </c>
      <c r="AA119" s="277">
        <v>667589</v>
      </c>
      <c r="AB119" s="277">
        <v>666720</v>
      </c>
      <c r="AC119" s="277">
        <v>663262</v>
      </c>
      <c r="AD119" s="277">
        <v>673022</v>
      </c>
      <c r="AE119" s="277">
        <v>761226</v>
      </c>
      <c r="AF119" s="277">
        <v>730935</v>
      </c>
      <c r="AG119" s="277">
        <v>765722</v>
      </c>
      <c r="AH119" s="277">
        <v>702917</v>
      </c>
      <c r="AI119" s="277">
        <v>650127</v>
      </c>
      <c r="AJ119" s="277">
        <v>566080</v>
      </c>
      <c r="AK119" s="277">
        <v>427212</v>
      </c>
      <c r="AL119" s="277">
        <v>360951</v>
      </c>
      <c r="AM119" s="277">
        <v>325975</v>
      </c>
      <c r="AN119" s="277">
        <v>294773</v>
      </c>
      <c r="AO119" s="277">
        <v>218712</v>
      </c>
      <c r="AP119" s="277">
        <v>192316</v>
      </c>
      <c r="AQ119" s="277">
        <v>9933140</v>
      </c>
      <c r="AS119" s="22">
        <v>2003</v>
      </c>
      <c r="AT119" s="277">
        <v>1269136</v>
      </c>
      <c r="AU119" s="277">
        <v>1329682</v>
      </c>
      <c r="AV119" s="277">
        <v>1370851</v>
      </c>
      <c r="AW119" s="277">
        <v>1360368</v>
      </c>
      <c r="AX119" s="277">
        <v>1350012</v>
      </c>
      <c r="AY119" s="277">
        <v>1349310</v>
      </c>
      <c r="AZ119" s="277">
        <v>1508950</v>
      </c>
      <c r="BA119" s="277">
        <v>1451812</v>
      </c>
      <c r="BB119" s="277">
        <v>1520976</v>
      </c>
      <c r="BC119" s="277">
        <v>1395676</v>
      </c>
      <c r="BD119" s="277">
        <v>1297378</v>
      </c>
      <c r="BE119" s="277">
        <v>1144182</v>
      </c>
      <c r="BF119" s="277">
        <v>861077</v>
      </c>
      <c r="BG119" s="277">
        <v>711646</v>
      </c>
      <c r="BH119" s="277">
        <v>625179</v>
      </c>
      <c r="BI119" s="277">
        <v>532369</v>
      </c>
      <c r="BJ119" s="277">
        <v>362670</v>
      </c>
      <c r="BK119" s="277">
        <v>279463</v>
      </c>
      <c r="BL119" s="277">
        <v>19720737</v>
      </c>
      <c r="BN119" s="22">
        <v>2003</v>
      </c>
    </row>
    <row r="120" spans="1:66" s="24" customFormat="1">
      <c r="B120" s="268" t="s">
        <v>205</v>
      </c>
      <c r="C120" s="23">
        <v>2004</v>
      </c>
      <c r="D120" s="277">
        <v>651502</v>
      </c>
      <c r="E120" s="277">
        <v>679483</v>
      </c>
      <c r="F120" s="277">
        <v>708387</v>
      </c>
      <c r="G120" s="277">
        <v>697859</v>
      </c>
      <c r="H120" s="277">
        <v>703491</v>
      </c>
      <c r="I120" s="277">
        <v>675089</v>
      </c>
      <c r="J120" s="277">
        <v>748782</v>
      </c>
      <c r="K120" s="277">
        <v>720531</v>
      </c>
      <c r="L120" s="277">
        <v>759473</v>
      </c>
      <c r="M120" s="277">
        <v>706985</v>
      </c>
      <c r="N120" s="277">
        <v>652232</v>
      </c>
      <c r="O120" s="277">
        <v>597807</v>
      </c>
      <c r="P120" s="277">
        <v>450490</v>
      </c>
      <c r="Q120" s="277">
        <v>361124</v>
      </c>
      <c r="R120" s="277">
        <v>297740</v>
      </c>
      <c r="S120" s="277">
        <v>243017</v>
      </c>
      <c r="T120" s="277">
        <v>152166</v>
      </c>
      <c r="U120" s="277">
        <v>89793</v>
      </c>
      <c r="V120" s="277">
        <v>9895951</v>
      </c>
      <c r="X120" s="23">
        <v>2004</v>
      </c>
      <c r="Y120" s="277">
        <v>618674</v>
      </c>
      <c r="Z120" s="277">
        <v>645030</v>
      </c>
      <c r="AA120" s="277">
        <v>671148</v>
      </c>
      <c r="AB120" s="277">
        <v>670030</v>
      </c>
      <c r="AC120" s="277">
        <v>677235</v>
      </c>
      <c r="AD120" s="277">
        <v>668629</v>
      </c>
      <c r="AE120" s="277">
        <v>760318</v>
      </c>
      <c r="AF120" s="277">
        <v>730858</v>
      </c>
      <c r="AG120" s="277">
        <v>770759</v>
      </c>
      <c r="AH120" s="277">
        <v>717332</v>
      </c>
      <c r="AI120" s="277">
        <v>657784</v>
      </c>
      <c r="AJ120" s="277">
        <v>589127</v>
      </c>
      <c r="AK120" s="277">
        <v>444830</v>
      </c>
      <c r="AL120" s="277">
        <v>371550</v>
      </c>
      <c r="AM120" s="277">
        <v>322990</v>
      </c>
      <c r="AN120" s="277">
        <v>296501</v>
      </c>
      <c r="AO120" s="277">
        <v>227491</v>
      </c>
      <c r="AP120" s="277">
        <v>196485</v>
      </c>
      <c r="AQ120" s="277">
        <v>10036771</v>
      </c>
      <c r="AS120" s="23">
        <v>2004</v>
      </c>
      <c r="AT120" s="277">
        <v>1270176</v>
      </c>
      <c r="AU120" s="277">
        <v>1324513</v>
      </c>
      <c r="AV120" s="277">
        <v>1379535</v>
      </c>
      <c r="AW120" s="277">
        <v>1367889</v>
      </c>
      <c r="AX120" s="277">
        <v>1380726</v>
      </c>
      <c r="AY120" s="277">
        <v>1343718</v>
      </c>
      <c r="AZ120" s="277">
        <v>1509100</v>
      </c>
      <c r="BA120" s="277">
        <v>1451389</v>
      </c>
      <c r="BB120" s="277">
        <v>1530232</v>
      </c>
      <c r="BC120" s="277">
        <v>1424317</v>
      </c>
      <c r="BD120" s="277">
        <v>1310016</v>
      </c>
      <c r="BE120" s="277">
        <v>1186934</v>
      </c>
      <c r="BF120" s="277">
        <v>895320</v>
      </c>
      <c r="BG120" s="277">
        <v>732674</v>
      </c>
      <c r="BH120" s="277">
        <v>620730</v>
      </c>
      <c r="BI120" s="277">
        <v>539518</v>
      </c>
      <c r="BJ120" s="277">
        <v>379657</v>
      </c>
      <c r="BK120" s="277">
        <v>286278</v>
      </c>
      <c r="BL120" s="277">
        <v>19932722</v>
      </c>
      <c r="BN120" s="23">
        <v>2004</v>
      </c>
    </row>
    <row r="121" spans="1:66" s="24" customFormat="1">
      <c r="B121" s="268" t="s">
        <v>205</v>
      </c>
      <c r="C121" s="22">
        <v>2005</v>
      </c>
      <c r="D121" s="277">
        <v>656043</v>
      </c>
      <c r="E121" s="277">
        <v>677441</v>
      </c>
      <c r="F121" s="277">
        <v>710978</v>
      </c>
      <c r="G121" s="277">
        <v>705932</v>
      </c>
      <c r="H121" s="277">
        <v>719854</v>
      </c>
      <c r="I121" s="277">
        <v>680687</v>
      </c>
      <c r="J121" s="277">
        <v>745033</v>
      </c>
      <c r="K121" s="277">
        <v>729890</v>
      </c>
      <c r="L121" s="277">
        <v>758248</v>
      </c>
      <c r="M121" s="277">
        <v>719486</v>
      </c>
      <c r="N121" s="277">
        <v>658928</v>
      </c>
      <c r="O121" s="277">
        <v>615600</v>
      </c>
      <c r="P121" s="277">
        <v>469508</v>
      </c>
      <c r="Q121" s="277">
        <v>372941</v>
      </c>
      <c r="R121" s="277">
        <v>297039</v>
      </c>
      <c r="S121" s="277">
        <v>247212</v>
      </c>
      <c r="T121" s="277">
        <v>158302</v>
      </c>
      <c r="U121" s="277">
        <v>96511</v>
      </c>
      <c r="V121" s="277">
        <v>10019633</v>
      </c>
      <c r="X121" s="22">
        <v>2005</v>
      </c>
      <c r="Y121" s="277">
        <v>621496</v>
      </c>
      <c r="Z121" s="277">
        <v>643600</v>
      </c>
      <c r="AA121" s="277">
        <v>673833</v>
      </c>
      <c r="AB121" s="277">
        <v>673600</v>
      </c>
      <c r="AC121" s="277">
        <v>694794</v>
      </c>
      <c r="AD121" s="277">
        <v>671866</v>
      </c>
      <c r="AE121" s="277">
        <v>755485</v>
      </c>
      <c r="AF121" s="277">
        <v>738508</v>
      </c>
      <c r="AG121" s="277">
        <v>769398</v>
      </c>
      <c r="AH121" s="277">
        <v>731606</v>
      </c>
      <c r="AI121" s="277">
        <v>666528</v>
      </c>
      <c r="AJ121" s="277">
        <v>610845</v>
      </c>
      <c r="AK121" s="277">
        <v>465778</v>
      </c>
      <c r="AL121" s="277">
        <v>381924</v>
      </c>
      <c r="AM121" s="277">
        <v>322067</v>
      </c>
      <c r="AN121" s="277">
        <v>296617</v>
      </c>
      <c r="AO121" s="277">
        <v>233586</v>
      </c>
      <c r="AP121" s="277">
        <v>205680</v>
      </c>
      <c r="AQ121" s="277">
        <v>10157211</v>
      </c>
      <c r="AS121" s="22">
        <v>2005</v>
      </c>
      <c r="AT121" s="277">
        <v>1277539</v>
      </c>
      <c r="AU121" s="277">
        <v>1321041</v>
      </c>
      <c r="AV121" s="277">
        <v>1384811</v>
      </c>
      <c r="AW121" s="277">
        <v>1379532</v>
      </c>
      <c r="AX121" s="277">
        <v>1414648</v>
      </c>
      <c r="AY121" s="277">
        <v>1352553</v>
      </c>
      <c r="AZ121" s="277">
        <v>1500518</v>
      </c>
      <c r="BA121" s="277">
        <v>1468398</v>
      </c>
      <c r="BB121" s="277">
        <v>1527646</v>
      </c>
      <c r="BC121" s="277">
        <v>1451092</v>
      </c>
      <c r="BD121" s="277">
        <v>1325456</v>
      </c>
      <c r="BE121" s="277">
        <v>1226445</v>
      </c>
      <c r="BF121" s="277">
        <v>935286</v>
      </c>
      <c r="BG121" s="277">
        <v>754865</v>
      </c>
      <c r="BH121" s="277">
        <v>619106</v>
      </c>
      <c r="BI121" s="277">
        <v>543829</v>
      </c>
      <c r="BJ121" s="277">
        <v>391888</v>
      </c>
      <c r="BK121" s="277">
        <v>302191</v>
      </c>
      <c r="BL121" s="277">
        <v>20176844</v>
      </c>
      <c r="BN121" s="22">
        <v>2005</v>
      </c>
    </row>
    <row r="122" spans="1:66" s="24" customFormat="1">
      <c r="B122" s="268" t="s">
        <v>205</v>
      </c>
      <c r="C122" s="22">
        <v>2006</v>
      </c>
      <c r="D122" s="277">
        <v>664456</v>
      </c>
      <c r="E122" s="277">
        <v>678901</v>
      </c>
      <c r="F122" s="277">
        <v>710385</v>
      </c>
      <c r="G122" s="277">
        <v>714616</v>
      </c>
      <c r="H122" s="277">
        <v>736418</v>
      </c>
      <c r="I122" s="277">
        <v>696211</v>
      </c>
      <c r="J122" s="277">
        <v>733918</v>
      </c>
      <c r="K122" s="277">
        <v>749952</v>
      </c>
      <c r="L122" s="277">
        <v>752965</v>
      </c>
      <c r="M122" s="277">
        <v>731592</v>
      </c>
      <c r="N122" s="277">
        <v>670162</v>
      </c>
      <c r="O122" s="277">
        <v>628894</v>
      </c>
      <c r="P122" s="277">
        <v>490907</v>
      </c>
      <c r="Q122" s="277">
        <v>382035</v>
      </c>
      <c r="R122" s="277">
        <v>300343</v>
      </c>
      <c r="S122" s="277">
        <v>249995</v>
      </c>
      <c r="T122" s="277">
        <v>164408</v>
      </c>
      <c r="U122" s="277">
        <v>103266</v>
      </c>
      <c r="V122" s="277">
        <v>10159424</v>
      </c>
      <c r="X122" s="22">
        <v>2006</v>
      </c>
      <c r="Y122" s="277">
        <v>630082</v>
      </c>
      <c r="Z122" s="277">
        <v>645407</v>
      </c>
      <c r="AA122" s="277">
        <v>673156</v>
      </c>
      <c r="AB122" s="277">
        <v>678066</v>
      </c>
      <c r="AC122" s="277">
        <v>712017</v>
      </c>
      <c r="AD122" s="277">
        <v>685377</v>
      </c>
      <c r="AE122" s="277">
        <v>740226</v>
      </c>
      <c r="AF122" s="277">
        <v>758876</v>
      </c>
      <c r="AG122" s="277">
        <v>763479</v>
      </c>
      <c r="AH122" s="277">
        <v>746140</v>
      </c>
      <c r="AI122" s="277">
        <v>677673</v>
      </c>
      <c r="AJ122" s="277">
        <v>629098</v>
      </c>
      <c r="AK122" s="277">
        <v>487928</v>
      </c>
      <c r="AL122" s="277">
        <v>391086</v>
      </c>
      <c r="AM122" s="277">
        <v>323789</v>
      </c>
      <c r="AN122" s="277">
        <v>296686</v>
      </c>
      <c r="AO122" s="277">
        <v>237030</v>
      </c>
      <c r="AP122" s="277">
        <v>215426</v>
      </c>
      <c r="AQ122" s="277">
        <v>10291542</v>
      </c>
      <c r="AS122" s="22">
        <v>2006</v>
      </c>
      <c r="AT122" s="277">
        <v>1294538</v>
      </c>
      <c r="AU122" s="277">
        <v>1324308</v>
      </c>
      <c r="AV122" s="277">
        <v>1383541</v>
      </c>
      <c r="AW122" s="277">
        <v>1392682</v>
      </c>
      <c r="AX122" s="277">
        <v>1448435</v>
      </c>
      <c r="AY122" s="277">
        <v>1381588</v>
      </c>
      <c r="AZ122" s="277">
        <v>1474144</v>
      </c>
      <c r="BA122" s="277">
        <v>1508828</v>
      </c>
      <c r="BB122" s="277">
        <v>1516444</v>
      </c>
      <c r="BC122" s="277">
        <v>1477732</v>
      </c>
      <c r="BD122" s="277">
        <v>1347835</v>
      </c>
      <c r="BE122" s="277">
        <v>1257992</v>
      </c>
      <c r="BF122" s="277">
        <v>978835</v>
      </c>
      <c r="BG122" s="277">
        <v>773121</v>
      </c>
      <c r="BH122" s="277">
        <v>624132</v>
      </c>
      <c r="BI122" s="277">
        <v>546681</v>
      </c>
      <c r="BJ122" s="277">
        <v>401438</v>
      </c>
      <c r="BK122" s="277">
        <v>318692</v>
      </c>
      <c r="BL122" s="277">
        <v>20450966</v>
      </c>
      <c r="BN122" s="22">
        <v>2006</v>
      </c>
    </row>
    <row r="123" spans="1:66" s="24" customFormat="1">
      <c r="B123" s="268" t="s">
        <v>204</v>
      </c>
      <c r="C123" s="22">
        <v>2007</v>
      </c>
      <c r="D123" s="277">
        <v>686251</v>
      </c>
      <c r="E123" s="277">
        <v>680272</v>
      </c>
      <c r="F123" s="277">
        <v>709912</v>
      </c>
      <c r="G123" s="277">
        <v>729591</v>
      </c>
      <c r="H123" s="277">
        <v>757626</v>
      </c>
      <c r="I123" s="277">
        <v>722526</v>
      </c>
      <c r="J123" s="277">
        <v>726262</v>
      </c>
      <c r="K123" s="277">
        <v>772462</v>
      </c>
      <c r="L123" s="277">
        <v>746834</v>
      </c>
      <c r="M123" s="277">
        <v>747698</v>
      </c>
      <c r="N123" s="277">
        <v>681898</v>
      </c>
      <c r="O123" s="277">
        <v>625668</v>
      </c>
      <c r="P123" s="277">
        <v>528732</v>
      </c>
      <c r="Q123" s="277">
        <v>397118</v>
      </c>
      <c r="R123" s="277">
        <v>308311</v>
      </c>
      <c r="S123" s="277">
        <v>251339</v>
      </c>
      <c r="T123" s="277">
        <v>170213</v>
      </c>
      <c r="U123" s="277">
        <v>110923</v>
      </c>
      <c r="V123" s="277">
        <v>10353636</v>
      </c>
      <c r="X123" s="22">
        <v>2007</v>
      </c>
      <c r="Y123" s="277">
        <v>650228</v>
      </c>
      <c r="Z123" s="277">
        <v>647292</v>
      </c>
      <c r="AA123" s="277">
        <v>672906</v>
      </c>
      <c r="AB123" s="277">
        <v>691130</v>
      </c>
      <c r="AC123" s="277">
        <v>725515</v>
      </c>
      <c r="AD123" s="277">
        <v>708492</v>
      </c>
      <c r="AE123" s="277">
        <v>730822</v>
      </c>
      <c r="AF123" s="277">
        <v>783223</v>
      </c>
      <c r="AG123" s="277">
        <v>757398</v>
      </c>
      <c r="AH123" s="277">
        <v>762152</v>
      </c>
      <c r="AI123" s="277">
        <v>691160</v>
      </c>
      <c r="AJ123" s="277">
        <v>628525</v>
      </c>
      <c r="AK123" s="277">
        <v>526437</v>
      </c>
      <c r="AL123" s="277">
        <v>403520</v>
      </c>
      <c r="AM123" s="277">
        <v>331936</v>
      </c>
      <c r="AN123" s="277">
        <v>296371</v>
      </c>
      <c r="AO123" s="277">
        <v>240666</v>
      </c>
      <c r="AP123" s="277">
        <v>226213</v>
      </c>
      <c r="AQ123" s="277">
        <v>10473986</v>
      </c>
      <c r="AS123" s="22">
        <v>2007</v>
      </c>
      <c r="AT123" s="277">
        <v>1336479</v>
      </c>
      <c r="AU123" s="277">
        <v>1327564</v>
      </c>
      <c r="AV123" s="277">
        <v>1382818</v>
      </c>
      <c r="AW123" s="277">
        <v>1420721</v>
      </c>
      <c r="AX123" s="277">
        <v>1483141</v>
      </c>
      <c r="AY123" s="277">
        <v>1431018</v>
      </c>
      <c r="AZ123" s="277">
        <v>1457084</v>
      </c>
      <c r="BA123" s="277">
        <v>1555685</v>
      </c>
      <c r="BB123" s="277">
        <v>1504232</v>
      </c>
      <c r="BC123" s="277">
        <v>1509850</v>
      </c>
      <c r="BD123" s="277">
        <v>1373058</v>
      </c>
      <c r="BE123" s="277">
        <v>1254193</v>
      </c>
      <c r="BF123" s="277">
        <v>1055169</v>
      </c>
      <c r="BG123" s="277">
        <v>800638</v>
      </c>
      <c r="BH123" s="277">
        <v>640247</v>
      </c>
      <c r="BI123" s="277">
        <v>547710</v>
      </c>
      <c r="BJ123" s="277">
        <v>410879</v>
      </c>
      <c r="BK123" s="277">
        <v>337136</v>
      </c>
      <c r="BL123" s="277">
        <v>20827622</v>
      </c>
      <c r="BN123" s="22">
        <v>2007</v>
      </c>
    </row>
    <row r="124" spans="1:66" s="24" customFormat="1">
      <c r="B124" s="268" t="s">
        <v>204</v>
      </c>
      <c r="C124" s="22">
        <v>2008</v>
      </c>
      <c r="D124" s="277">
        <v>710252</v>
      </c>
      <c r="E124" s="277">
        <v>683671</v>
      </c>
      <c r="F124" s="277">
        <v>710306</v>
      </c>
      <c r="G124" s="277">
        <v>743757</v>
      </c>
      <c r="H124" s="277">
        <v>782937</v>
      </c>
      <c r="I124" s="277">
        <v>759647</v>
      </c>
      <c r="J124" s="277">
        <v>728006</v>
      </c>
      <c r="K124" s="277">
        <v>788745</v>
      </c>
      <c r="L124" s="277">
        <v>744638</v>
      </c>
      <c r="M124" s="277">
        <v>762004</v>
      </c>
      <c r="N124" s="277">
        <v>693355</v>
      </c>
      <c r="O124" s="277">
        <v>631294</v>
      </c>
      <c r="P124" s="277">
        <v>559927</v>
      </c>
      <c r="Q124" s="277">
        <v>410907</v>
      </c>
      <c r="R124" s="277">
        <v>317663</v>
      </c>
      <c r="S124" s="277">
        <v>251539</v>
      </c>
      <c r="T124" s="277">
        <v>176055</v>
      </c>
      <c r="U124" s="277">
        <v>117342</v>
      </c>
      <c r="V124" s="277">
        <v>10572045</v>
      </c>
      <c r="X124" s="22">
        <v>2008</v>
      </c>
      <c r="Y124" s="277">
        <v>672841</v>
      </c>
      <c r="Z124" s="277">
        <v>651012</v>
      </c>
      <c r="AA124" s="277">
        <v>672814</v>
      </c>
      <c r="AB124" s="277">
        <v>703855</v>
      </c>
      <c r="AC124" s="277">
        <v>743425</v>
      </c>
      <c r="AD124" s="277">
        <v>740361</v>
      </c>
      <c r="AE124" s="277">
        <v>730338</v>
      </c>
      <c r="AF124" s="277">
        <v>800808</v>
      </c>
      <c r="AG124" s="277">
        <v>754771</v>
      </c>
      <c r="AH124" s="277">
        <v>775819</v>
      </c>
      <c r="AI124" s="277">
        <v>704460</v>
      </c>
      <c r="AJ124" s="277">
        <v>637301</v>
      </c>
      <c r="AK124" s="277">
        <v>557688</v>
      </c>
      <c r="AL124" s="277">
        <v>416253</v>
      </c>
      <c r="AM124" s="277">
        <v>340214</v>
      </c>
      <c r="AN124" s="277">
        <v>295393</v>
      </c>
      <c r="AO124" s="277">
        <v>244587</v>
      </c>
      <c r="AP124" s="277">
        <v>235214</v>
      </c>
      <c r="AQ124" s="277">
        <v>10677154</v>
      </c>
      <c r="AS124" s="22">
        <v>2008</v>
      </c>
      <c r="AT124" s="277">
        <v>1383093</v>
      </c>
      <c r="AU124" s="277">
        <v>1334683</v>
      </c>
      <c r="AV124" s="277">
        <v>1383120</v>
      </c>
      <c r="AW124" s="277">
        <v>1447612</v>
      </c>
      <c r="AX124" s="277">
        <v>1526362</v>
      </c>
      <c r="AY124" s="277">
        <v>1500008</v>
      </c>
      <c r="AZ124" s="277">
        <v>1458344</v>
      </c>
      <c r="BA124" s="277">
        <v>1589553</v>
      </c>
      <c r="BB124" s="277">
        <v>1499409</v>
      </c>
      <c r="BC124" s="277">
        <v>1537823</v>
      </c>
      <c r="BD124" s="277">
        <v>1397815</v>
      </c>
      <c r="BE124" s="277">
        <v>1268595</v>
      </c>
      <c r="BF124" s="277">
        <v>1117615</v>
      </c>
      <c r="BG124" s="277">
        <v>827160</v>
      </c>
      <c r="BH124" s="277">
        <v>657877</v>
      </c>
      <c r="BI124" s="277">
        <v>546932</v>
      </c>
      <c r="BJ124" s="277">
        <v>420642</v>
      </c>
      <c r="BK124" s="277">
        <v>352556</v>
      </c>
      <c r="BL124" s="277">
        <v>21249199</v>
      </c>
      <c r="BN124" s="22">
        <v>2008</v>
      </c>
    </row>
    <row r="125" spans="1:66" s="24" customFormat="1">
      <c r="B125" s="268" t="s">
        <v>204</v>
      </c>
      <c r="C125" s="22">
        <v>2009</v>
      </c>
      <c r="D125" s="277">
        <v>731969</v>
      </c>
      <c r="E125" s="277">
        <v>689986</v>
      </c>
      <c r="F125" s="277">
        <v>711605</v>
      </c>
      <c r="G125" s="277">
        <v>751442</v>
      </c>
      <c r="H125" s="277">
        <v>813622</v>
      </c>
      <c r="I125" s="277">
        <v>801314</v>
      </c>
      <c r="J125" s="277">
        <v>738309</v>
      </c>
      <c r="K125" s="277">
        <v>796271</v>
      </c>
      <c r="L125" s="277">
        <v>750450</v>
      </c>
      <c r="M125" s="277">
        <v>770435</v>
      </c>
      <c r="N125" s="277">
        <v>709117</v>
      </c>
      <c r="O125" s="277">
        <v>639246</v>
      </c>
      <c r="P125" s="277">
        <v>579498</v>
      </c>
      <c r="Q125" s="277">
        <v>430379</v>
      </c>
      <c r="R125" s="277">
        <v>329642</v>
      </c>
      <c r="S125" s="277">
        <v>252539</v>
      </c>
      <c r="T125" s="277">
        <v>180966</v>
      </c>
      <c r="U125" s="277">
        <v>124007</v>
      </c>
      <c r="V125" s="277">
        <v>10800797</v>
      </c>
      <c r="X125" s="22">
        <v>2009</v>
      </c>
      <c r="Y125" s="277">
        <v>693715</v>
      </c>
      <c r="Z125" s="277">
        <v>656114</v>
      </c>
      <c r="AA125" s="277">
        <v>674651</v>
      </c>
      <c r="AB125" s="277">
        <v>710996</v>
      </c>
      <c r="AC125" s="277">
        <v>767754</v>
      </c>
      <c r="AD125" s="277">
        <v>775995</v>
      </c>
      <c r="AE125" s="277">
        <v>738068</v>
      </c>
      <c r="AF125" s="277">
        <v>808009</v>
      </c>
      <c r="AG125" s="277">
        <v>761613</v>
      </c>
      <c r="AH125" s="277">
        <v>783995</v>
      </c>
      <c r="AI125" s="277">
        <v>720965</v>
      </c>
      <c r="AJ125" s="277">
        <v>647926</v>
      </c>
      <c r="AK125" s="277">
        <v>578022</v>
      </c>
      <c r="AL125" s="277">
        <v>435484</v>
      </c>
      <c r="AM125" s="277">
        <v>350656</v>
      </c>
      <c r="AN125" s="277">
        <v>295026</v>
      </c>
      <c r="AO125" s="277">
        <v>247645</v>
      </c>
      <c r="AP125" s="277">
        <v>244222</v>
      </c>
      <c r="AQ125" s="277">
        <v>10890856</v>
      </c>
      <c r="AS125" s="22">
        <v>2009</v>
      </c>
      <c r="AT125" s="277">
        <v>1425684</v>
      </c>
      <c r="AU125" s="277">
        <v>1346100</v>
      </c>
      <c r="AV125" s="277">
        <v>1386256</v>
      </c>
      <c r="AW125" s="277">
        <v>1462438</v>
      </c>
      <c r="AX125" s="277">
        <v>1581376</v>
      </c>
      <c r="AY125" s="277">
        <v>1577309</v>
      </c>
      <c r="AZ125" s="277">
        <v>1476377</v>
      </c>
      <c r="BA125" s="277">
        <v>1604280</v>
      </c>
      <c r="BB125" s="277">
        <v>1512063</v>
      </c>
      <c r="BC125" s="277">
        <v>1554430</v>
      </c>
      <c r="BD125" s="277">
        <v>1430082</v>
      </c>
      <c r="BE125" s="277">
        <v>1287172</v>
      </c>
      <c r="BF125" s="277">
        <v>1157520</v>
      </c>
      <c r="BG125" s="277">
        <v>865863</v>
      </c>
      <c r="BH125" s="277">
        <v>680298</v>
      </c>
      <c r="BI125" s="277">
        <v>547565</v>
      </c>
      <c r="BJ125" s="277">
        <v>428611</v>
      </c>
      <c r="BK125" s="277">
        <v>368229</v>
      </c>
      <c r="BL125" s="277">
        <v>21691653</v>
      </c>
      <c r="BN125" s="22">
        <v>2009</v>
      </c>
    </row>
    <row r="126" spans="1:66" s="25" customFormat="1">
      <c r="A126" s="24"/>
      <c r="B126" s="268" t="s">
        <v>204</v>
      </c>
      <c r="C126" s="23">
        <v>2010</v>
      </c>
      <c r="D126" s="277">
        <v>746322</v>
      </c>
      <c r="E126" s="277">
        <v>697910</v>
      </c>
      <c r="F126" s="277">
        <v>710019</v>
      </c>
      <c r="G126" s="277">
        <v>749321</v>
      </c>
      <c r="H126" s="277">
        <v>824068</v>
      </c>
      <c r="I126" s="277">
        <v>826369</v>
      </c>
      <c r="J126" s="277">
        <v>749576</v>
      </c>
      <c r="K126" s="277">
        <v>794307</v>
      </c>
      <c r="L126" s="277">
        <v>762854</v>
      </c>
      <c r="M126" s="277">
        <v>770567</v>
      </c>
      <c r="N126" s="277">
        <v>723754</v>
      </c>
      <c r="O126" s="277">
        <v>648777</v>
      </c>
      <c r="P126" s="277">
        <v>597038</v>
      </c>
      <c r="Q126" s="277">
        <v>451241</v>
      </c>
      <c r="R126" s="277">
        <v>344030</v>
      </c>
      <c r="S126" s="277">
        <v>253763</v>
      </c>
      <c r="T126" s="277">
        <v>186331</v>
      </c>
      <c r="U126" s="277">
        <v>131584</v>
      </c>
      <c r="V126" s="277">
        <v>10967831</v>
      </c>
      <c r="X126" s="23">
        <v>2010</v>
      </c>
      <c r="Y126" s="277">
        <v>707690</v>
      </c>
      <c r="Z126" s="277">
        <v>662272</v>
      </c>
      <c r="AA126" s="277">
        <v>674485</v>
      </c>
      <c r="AB126" s="277">
        <v>710727</v>
      </c>
      <c r="AC126" s="277">
        <v>780986</v>
      </c>
      <c r="AD126" s="277">
        <v>800887</v>
      </c>
      <c r="AE126" s="277">
        <v>748621</v>
      </c>
      <c r="AF126" s="277">
        <v>806239</v>
      </c>
      <c r="AG126" s="277">
        <v>774248</v>
      </c>
      <c r="AH126" s="277">
        <v>784237</v>
      </c>
      <c r="AI126" s="277">
        <v>736829</v>
      </c>
      <c r="AJ126" s="277">
        <v>659626</v>
      </c>
      <c r="AK126" s="277">
        <v>597346</v>
      </c>
      <c r="AL126" s="277">
        <v>457154</v>
      </c>
      <c r="AM126" s="277">
        <v>360864</v>
      </c>
      <c r="AN126" s="277">
        <v>296045</v>
      </c>
      <c r="AO126" s="277">
        <v>250653</v>
      </c>
      <c r="AP126" s="277">
        <v>255010</v>
      </c>
      <c r="AQ126" s="277">
        <v>11063919</v>
      </c>
      <c r="AS126" s="23">
        <v>2010</v>
      </c>
      <c r="AT126" s="277">
        <v>1454012</v>
      </c>
      <c r="AU126" s="277">
        <v>1360182</v>
      </c>
      <c r="AV126" s="277">
        <v>1384504</v>
      </c>
      <c r="AW126" s="277">
        <v>1460048</v>
      </c>
      <c r="AX126" s="277">
        <v>1605054</v>
      </c>
      <c r="AY126" s="277">
        <v>1627256</v>
      </c>
      <c r="AZ126" s="277">
        <v>1498197</v>
      </c>
      <c r="BA126" s="277">
        <v>1600546</v>
      </c>
      <c r="BB126" s="277">
        <v>1537102</v>
      </c>
      <c r="BC126" s="277">
        <v>1554804</v>
      </c>
      <c r="BD126" s="277">
        <v>1460583</v>
      </c>
      <c r="BE126" s="277">
        <v>1308403</v>
      </c>
      <c r="BF126" s="277">
        <v>1194384</v>
      </c>
      <c r="BG126" s="277">
        <v>908395</v>
      </c>
      <c r="BH126" s="277">
        <v>704894</v>
      </c>
      <c r="BI126" s="277">
        <v>549808</v>
      </c>
      <c r="BJ126" s="277">
        <v>436984</v>
      </c>
      <c r="BK126" s="277">
        <v>386594</v>
      </c>
      <c r="BL126" s="277">
        <v>22031750</v>
      </c>
      <c r="BN126" s="23">
        <v>2010</v>
      </c>
    </row>
    <row r="127" spans="1:66">
      <c r="B127" s="268" t="s">
        <v>204</v>
      </c>
      <c r="C127" s="22">
        <v>2011</v>
      </c>
      <c r="D127" s="277">
        <v>748527</v>
      </c>
      <c r="E127" s="277">
        <v>712205</v>
      </c>
      <c r="F127" s="277">
        <v>711543</v>
      </c>
      <c r="G127" s="277">
        <v>746599</v>
      </c>
      <c r="H127" s="277">
        <v>823470</v>
      </c>
      <c r="I127" s="277">
        <v>841084</v>
      </c>
      <c r="J127" s="277">
        <v>769211</v>
      </c>
      <c r="K127" s="277">
        <v>782204</v>
      </c>
      <c r="L127" s="277">
        <v>786748</v>
      </c>
      <c r="M127" s="277">
        <v>764147</v>
      </c>
      <c r="N127" s="277">
        <v>739627</v>
      </c>
      <c r="O127" s="277">
        <v>662069</v>
      </c>
      <c r="P127" s="277">
        <v>611198</v>
      </c>
      <c r="Q127" s="277">
        <v>474253</v>
      </c>
      <c r="R127" s="277">
        <v>357296</v>
      </c>
      <c r="S127" s="277">
        <v>258411</v>
      </c>
      <c r="T127" s="277">
        <v>190572</v>
      </c>
      <c r="U127" s="277">
        <v>139070</v>
      </c>
      <c r="V127" s="277">
        <v>11118234</v>
      </c>
      <c r="X127" s="22">
        <v>2011</v>
      </c>
      <c r="Y127" s="277">
        <v>709587</v>
      </c>
      <c r="Z127" s="277">
        <v>675429</v>
      </c>
      <c r="AA127" s="277">
        <v>676322</v>
      </c>
      <c r="AB127" s="277">
        <v>706860</v>
      </c>
      <c r="AC127" s="277">
        <v>788193</v>
      </c>
      <c r="AD127" s="277">
        <v>817086</v>
      </c>
      <c r="AE127" s="277">
        <v>766950</v>
      </c>
      <c r="AF127" s="277">
        <v>791706</v>
      </c>
      <c r="AG127" s="277">
        <v>800496</v>
      </c>
      <c r="AH127" s="277">
        <v>777690</v>
      </c>
      <c r="AI127" s="277">
        <v>754436</v>
      </c>
      <c r="AJ127" s="277">
        <v>673924</v>
      </c>
      <c r="AK127" s="277">
        <v>614802</v>
      </c>
      <c r="AL127" s="277">
        <v>480007</v>
      </c>
      <c r="AM127" s="277">
        <v>370375</v>
      </c>
      <c r="AN127" s="277">
        <v>299930</v>
      </c>
      <c r="AO127" s="277">
        <v>253460</v>
      </c>
      <c r="AP127" s="277">
        <v>264537</v>
      </c>
      <c r="AQ127" s="277">
        <v>11221790</v>
      </c>
      <c r="AS127" s="22">
        <v>2011</v>
      </c>
      <c r="AT127" s="277">
        <v>1458114</v>
      </c>
      <c r="AU127" s="277">
        <v>1387634</v>
      </c>
      <c r="AV127" s="277">
        <v>1387865</v>
      </c>
      <c r="AW127" s="277">
        <v>1453459</v>
      </c>
      <c r="AX127" s="277">
        <v>1611663</v>
      </c>
      <c r="AY127" s="277">
        <v>1658170</v>
      </c>
      <c r="AZ127" s="277">
        <v>1536161</v>
      </c>
      <c r="BA127" s="277">
        <v>1573910</v>
      </c>
      <c r="BB127" s="277">
        <v>1587244</v>
      </c>
      <c r="BC127" s="277">
        <v>1541837</v>
      </c>
      <c r="BD127" s="277">
        <v>1494063</v>
      </c>
      <c r="BE127" s="277">
        <v>1335993</v>
      </c>
      <c r="BF127" s="277">
        <v>1226000</v>
      </c>
      <c r="BG127" s="277">
        <v>954260</v>
      </c>
      <c r="BH127" s="277">
        <v>727671</v>
      </c>
      <c r="BI127" s="277">
        <v>558341</v>
      </c>
      <c r="BJ127" s="277">
        <v>444032</v>
      </c>
      <c r="BK127" s="277">
        <v>403607</v>
      </c>
      <c r="BL127" s="277">
        <v>22340024</v>
      </c>
      <c r="BN127" s="22">
        <v>2011</v>
      </c>
    </row>
    <row r="128" spans="1:66">
      <c r="B128" s="268" t="s">
        <v>206</v>
      </c>
      <c r="C128" s="22">
        <v>2012</v>
      </c>
      <c r="D128" s="277">
        <v>764555</v>
      </c>
      <c r="E128" s="277">
        <v>729260</v>
      </c>
      <c r="F128" s="277">
        <v>713342</v>
      </c>
      <c r="G128" s="277">
        <v>750636</v>
      </c>
      <c r="H128" s="277">
        <v>829036</v>
      </c>
      <c r="I128" s="277">
        <v>859142</v>
      </c>
      <c r="J128" s="277">
        <v>798496</v>
      </c>
      <c r="K128" s="277">
        <v>774856</v>
      </c>
      <c r="L128" s="277">
        <v>810275</v>
      </c>
      <c r="M128" s="277">
        <v>759390</v>
      </c>
      <c r="N128" s="277">
        <v>754013</v>
      </c>
      <c r="O128" s="277">
        <v>675708</v>
      </c>
      <c r="P128" s="277">
        <v>608182</v>
      </c>
      <c r="Q128" s="277">
        <v>508032</v>
      </c>
      <c r="R128" s="277">
        <v>371058</v>
      </c>
      <c r="S128" s="277">
        <v>267237</v>
      </c>
      <c r="T128" s="277">
        <v>192716</v>
      </c>
      <c r="U128" s="277">
        <v>146889</v>
      </c>
      <c r="V128" s="277">
        <v>11312823</v>
      </c>
      <c r="X128" s="22">
        <v>2012</v>
      </c>
      <c r="Y128" s="277">
        <v>724790</v>
      </c>
      <c r="Z128" s="277">
        <v>690320</v>
      </c>
      <c r="AA128" s="277">
        <v>678260</v>
      </c>
      <c r="AB128" s="277">
        <v>709039</v>
      </c>
      <c r="AC128" s="277">
        <v>794895</v>
      </c>
      <c r="AD128" s="277">
        <v>837419</v>
      </c>
      <c r="AE128" s="277">
        <v>792658</v>
      </c>
      <c r="AF128" s="277">
        <v>781494</v>
      </c>
      <c r="AG128" s="277">
        <v>825253</v>
      </c>
      <c r="AH128" s="277">
        <v>773305</v>
      </c>
      <c r="AI128" s="277">
        <v>769697</v>
      </c>
      <c r="AJ128" s="277">
        <v>690394</v>
      </c>
      <c r="AK128" s="277">
        <v>615828</v>
      </c>
      <c r="AL128" s="277">
        <v>515590</v>
      </c>
      <c r="AM128" s="277">
        <v>384367</v>
      </c>
      <c r="AN128" s="277">
        <v>305669</v>
      </c>
      <c r="AO128" s="277">
        <v>253075</v>
      </c>
      <c r="AP128" s="277">
        <v>273378</v>
      </c>
      <c r="AQ128" s="277">
        <v>11415431</v>
      </c>
      <c r="AS128" s="22">
        <v>2012</v>
      </c>
      <c r="AT128" s="277">
        <v>1489345</v>
      </c>
      <c r="AU128" s="277">
        <v>1419580</v>
      </c>
      <c r="AV128" s="277">
        <v>1391602</v>
      </c>
      <c r="AW128" s="277">
        <v>1459675</v>
      </c>
      <c r="AX128" s="277">
        <v>1623931</v>
      </c>
      <c r="AY128" s="277">
        <v>1696561</v>
      </c>
      <c r="AZ128" s="277">
        <v>1591154</v>
      </c>
      <c r="BA128" s="277">
        <v>1556350</v>
      </c>
      <c r="BB128" s="277">
        <v>1635528</v>
      </c>
      <c r="BC128" s="277">
        <v>1532695</v>
      </c>
      <c r="BD128" s="277">
        <v>1523710</v>
      </c>
      <c r="BE128" s="277">
        <v>1366102</v>
      </c>
      <c r="BF128" s="277">
        <v>1224010</v>
      </c>
      <c r="BG128" s="277">
        <v>1023622</v>
      </c>
      <c r="BH128" s="277">
        <v>755425</v>
      </c>
      <c r="BI128" s="277">
        <v>572906</v>
      </c>
      <c r="BJ128" s="277">
        <v>445791</v>
      </c>
      <c r="BK128" s="277">
        <v>420267</v>
      </c>
      <c r="BL128" s="277">
        <v>22728254</v>
      </c>
      <c r="BN128" s="22">
        <v>2012</v>
      </c>
    </row>
    <row r="129" spans="2:66">
      <c r="B129" s="268" t="s">
        <v>206</v>
      </c>
      <c r="C129" s="22">
        <v>2013</v>
      </c>
      <c r="D129" s="277">
        <v>779375</v>
      </c>
      <c r="E129" s="277">
        <v>747686</v>
      </c>
      <c r="F129" s="277">
        <v>716616</v>
      </c>
      <c r="G129" s="277">
        <v>754838</v>
      </c>
      <c r="H129" s="277">
        <v>836701</v>
      </c>
      <c r="I129" s="277">
        <v>871107</v>
      </c>
      <c r="J129" s="277">
        <v>831294</v>
      </c>
      <c r="K129" s="277">
        <v>773368</v>
      </c>
      <c r="L129" s="277">
        <v>822586</v>
      </c>
      <c r="M129" s="277">
        <v>758241</v>
      </c>
      <c r="N129" s="277">
        <v>764634</v>
      </c>
      <c r="O129" s="277">
        <v>687898</v>
      </c>
      <c r="P129" s="277">
        <v>614233</v>
      </c>
      <c r="Q129" s="277">
        <v>536353</v>
      </c>
      <c r="R129" s="277">
        <v>383382</v>
      </c>
      <c r="S129" s="277">
        <v>277544</v>
      </c>
      <c r="T129" s="277">
        <v>194495</v>
      </c>
      <c r="U129" s="277">
        <v>155236</v>
      </c>
      <c r="V129" s="277">
        <v>11505587</v>
      </c>
      <c r="X129" s="22">
        <v>2013</v>
      </c>
      <c r="Y129" s="277">
        <v>737798</v>
      </c>
      <c r="Z129" s="277">
        <v>707321</v>
      </c>
      <c r="AA129" s="277">
        <v>682062</v>
      </c>
      <c r="AB129" s="277">
        <v>711826</v>
      </c>
      <c r="AC129" s="277">
        <v>800953</v>
      </c>
      <c r="AD129" s="277">
        <v>853517</v>
      </c>
      <c r="AE129" s="277">
        <v>823131</v>
      </c>
      <c r="AF129" s="277">
        <v>778760</v>
      </c>
      <c r="AG129" s="277">
        <v>838950</v>
      </c>
      <c r="AH129" s="277">
        <v>771782</v>
      </c>
      <c r="AI129" s="277">
        <v>781985</v>
      </c>
      <c r="AJ129" s="277">
        <v>705876</v>
      </c>
      <c r="AK129" s="277">
        <v>626785</v>
      </c>
      <c r="AL129" s="277">
        <v>544829</v>
      </c>
      <c r="AM129" s="277">
        <v>398614</v>
      </c>
      <c r="AN129" s="277">
        <v>312651</v>
      </c>
      <c r="AO129" s="277">
        <v>252813</v>
      </c>
      <c r="AP129" s="277">
        <v>282113</v>
      </c>
      <c r="AQ129" s="277">
        <v>11611766</v>
      </c>
      <c r="AS129" s="22">
        <v>2013</v>
      </c>
      <c r="AT129" s="277">
        <v>1517173</v>
      </c>
      <c r="AU129" s="277">
        <v>1455007</v>
      </c>
      <c r="AV129" s="277">
        <v>1398678</v>
      </c>
      <c r="AW129" s="277">
        <v>1466664</v>
      </c>
      <c r="AX129" s="277">
        <v>1637654</v>
      </c>
      <c r="AY129" s="277">
        <v>1724624</v>
      </c>
      <c r="AZ129" s="277">
        <v>1654425</v>
      </c>
      <c r="BA129" s="277">
        <v>1552128</v>
      </c>
      <c r="BB129" s="277">
        <v>1661536</v>
      </c>
      <c r="BC129" s="277">
        <v>1530023</v>
      </c>
      <c r="BD129" s="277">
        <v>1546619</v>
      </c>
      <c r="BE129" s="277">
        <v>1393774</v>
      </c>
      <c r="BF129" s="277">
        <v>1241018</v>
      </c>
      <c r="BG129" s="277">
        <v>1081182</v>
      </c>
      <c r="BH129" s="277">
        <v>781996</v>
      </c>
      <c r="BI129" s="277">
        <v>590195</v>
      </c>
      <c r="BJ129" s="277">
        <v>447308</v>
      </c>
      <c r="BK129" s="277">
        <v>437349</v>
      </c>
      <c r="BL129" s="277">
        <v>23117353</v>
      </c>
      <c r="BN129" s="22">
        <v>2013</v>
      </c>
    </row>
    <row r="130" spans="2:66">
      <c r="B130" s="268" t="s">
        <v>206</v>
      </c>
      <c r="C130" s="22">
        <v>2014</v>
      </c>
      <c r="D130" s="277">
        <v>787421</v>
      </c>
      <c r="E130" s="277">
        <v>764060</v>
      </c>
      <c r="F130" s="277">
        <v>721694</v>
      </c>
      <c r="G130" s="277">
        <v>758918</v>
      </c>
      <c r="H130" s="277">
        <v>846017</v>
      </c>
      <c r="I130" s="277">
        <v>876189</v>
      </c>
      <c r="J130" s="277">
        <v>854779</v>
      </c>
      <c r="K130" s="277">
        <v>775470</v>
      </c>
      <c r="L130" s="277">
        <v>822978</v>
      </c>
      <c r="M130" s="277">
        <v>762748</v>
      </c>
      <c r="N130" s="277">
        <v>769145</v>
      </c>
      <c r="O130" s="277">
        <v>702015</v>
      </c>
      <c r="P130" s="277">
        <v>622449</v>
      </c>
      <c r="Q130" s="277">
        <v>553736</v>
      </c>
      <c r="R130" s="277">
        <v>400914</v>
      </c>
      <c r="S130" s="277">
        <v>289525</v>
      </c>
      <c r="T130" s="277">
        <v>196827</v>
      </c>
      <c r="U130" s="277">
        <v>163573</v>
      </c>
      <c r="V130" s="277">
        <v>11668458</v>
      </c>
      <c r="X130" s="22">
        <v>2014</v>
      </c>
      <c r="Y130" s="277">
        <v>745686</v>
      </c>
      <c r="Z130" s="277">
        <v>723095</v>
      </c>
      <c r="AA130" s="277">
        <v>685663</v>
      </c>
      <c r="AB130" s="277">
        <v>715821</v>
      </c>
      <c r="AC130" s="277">
        <v>805134</v>
      </c>
      <c r="AD130" s="277">
        <v>867066</v>
      </c>
      <c r="AE130" s="277">
        <v>849737</v>
      </c>
      <c r="AF130" s="277">
        <v>781959</v>
      </c>
      <c r="AG130" s="277">
        <v>840496</v>
      </c>
      <c r="AH130" s="277">
        <v>778616</v>
      </c>
      <c r="AI130" s="277">
        <v>788404</v>
      </c>
      <c r="AJ130" s="277">
        <v>722261</v>
      </c>
      <c r="AK130" s="277">
        <v>640258</v>
      </c>
      <c r="AL130" s="277">
        <v>564330</v>
      </c>
      <c r="AM130" s="277">
        <v>417795</v>
      </c>
      <c r="AN130" s="277">
        <v>322377</v>
      </c>
      <c r="AO130" s="277">
        <v>252970</v>
      </c>
      <c r="AP130" s="277">
        <v>290568</v>
      </c>
      <c r="AQ130" s="277">
        <v>11792236</v>
      </c>
      <c r="AS130" s="22">
        <v>2014</v>
      </c>
      <c r="AT130" s="277">
        <v>1533107</v>
      </c>
      <c r="AU130" s="277">
        <v>1487155</v>
      </c>
      <c r="AV130" s="277">
        <v>1407357</v>
      </c>
      <c r="AW130" s="277">
        <v>1474739</v>
      </c>
      <c r="AX130" s="277">
        <v>1651151</v>
      </c>
      <c r="AY130" s="277">
        <v>1743255</v>
      </c>
      <c r="AZ130" s="277">
        <v>1704516</v>
      </c>
      <c r="BA130" s="277">
        <v>1557429</v>
      </c>
      <c r="BB130" s="277">
        <v>1663474</v>
      </c>
      <c r="BC130" s="277">
        <v>1541364</v>
      </c>
      <c r="BD130" s="277">
        <v>1557549</v>
      </c>
      <c r="BE130" s="277">
        <v>1424276</v>
      </c>
      <c r="BF130" s="277">
        <v>1262707</v>
      </c>
      <c r="BG130" s="277">
        <v>1118066</v>
      </c>
      <c r="BH130" s="277">
        <v>818709</v>
      </c>
      <c r="BI130" s="277">
        <v>611902</v>
      </c>
      <c r="BJ130" s="277">
        <v>449797</v>
      </c>
      <c r="BK130" s="277">
        <v>454141</v>
      </c>
      <c r="BL130" s="277">
        <v>23460694</v>
      </c>
      <c r="BN130" s="22">
        <v>2014</v>
      </c>
    </row>
    <row r="131" spans="2:66">
      <c r="B131" s="268" t="s">
        <v>207</v>
      </c>
      <c r="C131" s="22">
        <v>2015</v>
      </c>
      <c r="D131" s="277">
        <v>793471</v>
      </c>
      <c r="E131" s="277">
        <v>778015</v>
      </c>
      <c r="F131" s="277">
        <v>729517</v>
      </c>
      <c r="G131" s="277">
        <v>758191</v>
      </c>
      <c r="H131" s="277">
        <v>854257</v>
      </c>
      <c r="I131" s="277">
        <v>885067</v>
      </c>
      <c r="J131" s="277">
        <v>875730</v>
      </c>
      <c r="K131" s="277">
        <v>784623</v>
      </c>
      <c r="L131" s="277">
        <v>817601</v>
      </c>
      <c r="M131" s="277">
        <v>774167</v>
      </c>
      <c r="N131" s="277">
        <v>767916</v>
      </c>
      <c r="O131" s="277">
        <v>713665</v>
      </c>
      <c r="P131" s="277">
        <v>632570</v>
      </c>
      <c r="Q131" s="277">
        <v>569798</v>
      </c>
      <c r="R131" s="277">
        <v>418979</v>
      </c>
      <c r="S131" s="277">
        <v>302325</v>
      </c>
      <c r="T131" s="277">
        <v>199018</v>
      </c>
      <c r="U131" s="277">
        <v>171638</v>
      </c>
      <c r="V131" s="277">
        <v>11826548</v>
      </c>
      <c r="X131" s="22">
        <v>2015</v>
      </c>
      <c r="Y131" s="277">
        <v>751311</v>
      </c>
      <c r="Z131" s="277">
        <v>737102</v>
      </c>
      <c r="AA131" s="277">
        <v>691038</v>
      </c>
      <c r="AB131" s="277">
        <v>718957</v>
      </c>
      <c r="AC131" s="277">
        <v>808548</v>
      </c>
      <c r="AD131" s="277">
        <v>878482</v>
      </c>
      <c r="AE131" s="277">
        <v>875182</v>
      </c>
      <c r="AF131" s="277">
        <v>791399</v>
      </c>
      <c r="AG131" s="277">
        <v>836035</v>
      </c>
      <c r="AH131" s="277">
        <v>790590</v>
      </c>
      <c r="AI131" s="277">
        <v>788222</v>
      </c>
      <c r="AJ131" s="277">
        <v>736911</v>
      </c>
      <c r="AK131" s="277">
        <v>653863</v>
      </c>
      <c r="AL131" s="277">
        <v>583051</v>
      </c>
      <c r="AM131" s="277">
        <v>438401</v>
      </c>
      <c r="AN131" s="277">
        <v>331770</v>
      </c>
      <c r="AO131" s="277">
        <v>254001</v>
      </c>
      <c r="AP131" s="277">
        <v>297927</v>
      </c>
      <c r="AQ131" s="277">
        <v>11962790</v>
      </c>
      <c r="AS131" s="22">
        <v>2015</v>
      </c>
      <c r="AT131" s="277">
        <v>1544782</v>
      </c>
      <c r="AU131" s="277">
        <v>1515117</v>
      </c>
      <c r="AV131" s="277">
        <v>1420555</v>
      </c>
      <c r="AW131" s="277">
        <v>1477148</v>
      </c>
      <c r="AX131" s="277">
        <v>1662805</v>
      </c>
      <c r="AY131" s="277">
        <v>1763549</v>
      </c>
      <c r="AZ131" s="277">
        <v>1750912</v>
      </c>
      <c r="BA131" s="277">
        <v>1576022</v>
      </c>
      <c r="BB131" s="277">
        <v>1653636</v>
      </c>
      <c r="BC131" s="277">
        <v>1564757</v>
      </c>
      <c r="BD131" s="277">
        <v>1556138</v>
      </c>
      <c r="BE131" s="277">
        <v>1450576</v>
      </c>
      <c r="BF131" s="277">
        <v>1286433</v>
      </c>
      <c r="BG131" s="277">
        <v>1152849</v>
      </c>
      <c r="BH131" s="277">
        <v>857380</v>
      </c>
      <c r="BI131" s="277">
        <v>634095</v>
      </c>
      <c r="BJ131" s="277">
        <v>453019</v>
      </c>
      <c r="BK131" s="277">
        <v>469565</v>
      </c>
      <c r="BL131" s="277">
        <v>23789338</v>
      </c>
      <c r="BN131" s="22">
        <v>2015</v>
      </c>
    </row>
    <row r="132" spans="2:66">
      <c r="B132" s="268" t="s">
        <v>207</v>
      </c>
      <c r="C132" s="22">
        <v>2016</v>
      </c>
      <c r="D132" s="277">
        <v>804686</v>
      </c>
      <c r="E132" s="277">
        <v>785601</v>
      </c>
      <c r="F132" s="277">
        <v>740813</v>
      </c>
      <c r="G132" s="277">
        <v>760342</v>
      </c>
      <c r="H132" s="277">
        <v>861901</v>
      </c>
      <c r="I132" s="277">
        <v>893509</v>
      </c>
      <c r="J132" s="277">
        <v>890601</v>
      </c>
      <c r="K132" s="277">
        <v>803547</v>
      </c>
      <c r="L132" s="277">
        <v>802938</v>
      </c>
      <c r="M132" s="277">
        <v>795203</v>
      </c>
      <c r="N132" s="277">
        <v>761304</v>
      </c>
      <c r="O132" s="277">
        <v>726526</v>
      </c>
      <c r="P132" s="277">
        <v>645017</v>
      </c>
      <c r="Q132" s="277">
        <v>583916</v>
      </c>
      <c r="R132" s="277">
        <v>439237</v>
      </c>
      <c r="S132" s="277">
        <v>313753</v>
      </c>
      <c r="T132" s="277">
        <v>203537</v>
      </c>
      <c r="U132" s="277">
        <v>179658</v>
      </c>
      <c r="V132" s="277">
        <v>11992089</v>
      </c>
      <c r="X132" s="22">
        <v>2016</v>
      </c>
      <c r="Y132" s="277">
        <v>761677</v>
      </c>
      <c r="Z132" s="277">
        <v>744637</v>
      </c>
      <c r="AA132" s="277">
        <v>701898</v>
      </c>
      <c r="AB132" s="277">
        <v>724013</v>
      </c>
      <c r="AC132" s="277">
        <v>816289</v>
      </c>
      <c r="AD132" s="277">
        <v>886691</v>
      </c>
      <c r="AE132" s="277">
        <v>894130</v>
      </c>
      <c r="AF132" s="277">
        <v>808184</v>
      </c>
      <c r="AG132" s="277">
        <v>818017</v>
      </c>
      <c r="AH132" s="277">
        <v>813906</v>
      </c>
      <c r="AI132" s="277">
        <v>781735</v>
      </c>
      <c r="AJ132" s="277">
        <v>752536</v>
      </c>
      <c r="AK132" s="277">
        <v>668580</v>
      </c>
      <c r="AL132" s="277">
        <v>600628</v>
      </c>
      <c r="AM132" s="277">
        <v>459688</v>
      </c>
      <c r="AN132" s="277">
        <v>340937</v>
      </c>
      <c r="AO132" s="277">
        <v>256542</v>
      </c>
      <c r="AP132" s="277">
        <v>304982</v>
      </c>
      <c r="AQ132" s="277">
        <v>12135070</v>
      </c>
      <c r="AS132" s="22">
        <v>2016</v>
      </c>
      <c r="AT132" s="277">
        <v>1566363</v>
      </c>
      <c r="AU132" s="277">
        <v>1530238</v>
      </c>
      <c r="AV132" s="277">
        <v>1442711</v>
      </c>
      <c r="AW132" s="277">
        <v>1484355</v>
      </c>
      <c r="AX132" s="277">
        <v>1678190</v>
      </c>
      <c r="AY132" s="277">
        <v>1780200</v>
      </c>
      <c r="AZ132" s="277">
        <v>1784731</v>
      </c>
      <c r="BA132" s="277">
        <v>1611731</v>
      </c>
      <c r="BB132" s="277">
        <v>1620955</v>
      </c>
      <c r="BC132" s="277">
        <v>1609109</v>
      </c>
      <c r="BD132" s="277">
        <v>1543039</v>
      </c>
      <c r="BE132" s="277">
        <v>1479062</v>
      </c>
      <c r="BF132" s="277">
        <v>1313597</v>
      </c>
      <c r="BG132" s="277">
        <v>1184544</v>
      </c>
      <c r="BH132" s="277">
        <v>898925</v>
      </c>
      <c r="BI132" s="277">
        <v>654690</v>
      </c>
      <c r="BJ132" s="277">
        <v>460079</v>
      </c>
      <c r="BK132" s="277">
        <v>484640</v>
      </c>
      <c r="BL132" s="277">
        <v>24127159</v>
      </c>
      <c r="BN132" s="22">
        <v>2016</v>
      </c>
    </row>
    <row r="133" spans="2:66">
      <c r="B133" s="268" t="s">
        <v>24</v>
      </c>
      <c r="C133" s="22">
        <v>2017</v>
      </c>
      <c r="D133" s="277" t="s">
        <v>24</v>
      </c>
      <c r="E133" s="277" t="s">
        <v>24</v>
      </c>
      <c r="F133" s="277" t="s">
        <v>24</v>
      </c>
      <c r="G133" s="277" t="s">
        <v>24</v>
      </c>
      <c r="H133" s="277" t="s">
        <v>24</v>
      </c>
      <c r="I133" s="277" t="s">
        <v>24</v>
      </c>
      <c r="J133" s="277" t="s">
        <v>24</v>
      </c>
      <c r="K133" s="277" t="s">
        <v>24</v>
      </c>
      <c r="L133" s="277" t="s">
        <v>24</v>
      </c>
      <c r="M133" s="277" t="s">
        <v>24</v>
      </c>
      <c r="N133" s="277" t="s">
        <v>24</v>
      </c>
      <c r="O133" s="277" t="s">
        <v>24</v>
      </c>
      <c r="P133" s="277" t="s">
        <v>24</v>
      </c>
      <c r="Q133" s="277" t="s">
        <v>24</v>
      </c>
      <c r="R133" s="277" t="s">
        <v>24</v>
      </c>
      <c r="S133" s="277" t="s">
        <v>24</v>
      </c>
      <c r="T133" s="277" t="s">
        <v>24</v>
      </c>
      <c r="U133" s="277" t="s">
        <v>24</v>
      </c>
      <c r="V133" s="277" t="s">
        <v>24</v>
      </c>
      <c r="X133" s="22">
        <v>2017</v>
      </c>
      <c r="Y133" s="277" t="s">
        <v>24</v>
      </c>
      <c r="Z133" s="277" t="s">
        <v>24</v>
      </c>
      <c r="AA133" s="277" t="s">
        <v>24</v>
      </c>
      <c r="AB133" s="277" t="s">
        <v>24</v>
      </c>
      <c r="AC133" s="277" t="s">
        <v>24</v>
      </c>
      <c r="AD133" s="277" t="s">
        <v>24</v>
      </c>
      <c r="AE133" s="277" t="s">
        <v>24</v>
      </c>
      <c r="AF133" s="277" t="s">
        <v>24</v>
      </c>
      <c r="AG133" s="277" t="s">
        <v>24</v>
      </c>
      <c r="AH133" s="277" t="s">
        <v>24</v>
      </c>
      <c r="AI133" s="277" t="s">
        <v>24</v>
      </c>
      <c r="AJ133" s="277" t="s">
        <v>24</v>
      </c>
      <c r="AK133" s="277" t="s">
        <v>24</v>
      </c>
      <c r="AL133" s="277" t="s">
        <v>24</v>
      </c>
      <c r="AM133" s="277" t="s">
        <v>24</v>
      </c>
      <c r="AN133" s="277" t="s">
        <v>24</v>
      </c>
      <c r="AO133" s="277" t="s">
        <v>24</v>
      </c>
      <c r="AP133" s="277" t="s">
        <v>24</v>
      </c>
      <c r="AQ133" s="277" t="s">
        <v>24</v>
      </c>
      <c r="AS133" s="22">
        <v>2017</v>
      </c>
      <c r="AT133" s="277" t="s">
        <v>24</v>
      </c>
      <c r="AU133" s="277" t="s">
        <v>24</v>
      </c>
      <c r="AV133" s="277" t="s">
        <v>24</v>
      </c>
      <c r="AW133" s="277" t="s">
        <v>24</v>
      </c>
      <c r="AX133" s="277" t="s">
        <v>24</v>
      </c>
      <c r="AY133" s="277" t="s">
        <v>24</v>
      </c>
      <c r="AZ133" s="277" t="s">
        <v>24</v>
      </c>
      <c r="BA133" s="277" t="s">
        <v>24</v>
      </c>
      <c r="BB133" s="277" t="s">
        <v>24</v>
      </c>
      <c r="BC133" s="277" t="s">
        <v>24</v>
      </c>
      <c r="BD133" s="277" t="s">
        <v>24</v>
      </c>
      <c r="BE133" s="277" t="s">
        <v>24</v>
      </c>
      <c r="BF133" s="277" t="s">
        <v>24</v>
      </c>
      <c r="BG133" s="277" t="s">
        <v>24</v>
      </c>
      <c r="BH133" s="277" t="s">
        <v>24</v>
      </c>
      <c r="BI133" s="277" t="s">
        <v>24</v>
      </c>
      <c r="BJ133" s="277" t="s">
        <v>24</v>
      </c>
      <c r="BK133" s="277" t="s">
        <v>24</v>
      </c>
      <c r="BL133" s="277" t="s">
        <v>24</v>
      </c>
      <c r="BN133" s="22">
        <v>2017</v>
      </c>
    </row>
    <row r="134" spans="2:66">
      <c r="B134" s="268" t="s">
        <v>24</v>
      </c>
      <c r="C134" s="22">
        <v>2018</v>
      </c>
      <c r="D134" s="277" t="s">
        <v>24</v>
      </c>
      <c r="E134" s="277" t="s">
        <v>24</v>
      </c>
      <c r="F134" s="277" t="s">
        <v>24</v>
      </c>
      <c r="G134" s="277" t="s">
        <v>24</v>
      </c>
      <c r="H134" s="277" t="s">
        <v>24</v>
      </c>
      <c r="I134" s="277" t="s">
        <v>24</v>
      </c>
      <c r="J134" s="277" t="s">
        <v>24</v>
      </c>
      <c r="K134" s="277" t="s">
        <v>24</v>
      </c>
      <c r="L134" s="277" t="s">
        <v>24</v>
      </c>
      <c r="M134" s="277" t="s">
        <v>24</v>
      </c>
      <c r="N134" s="277" t="s">
        <v>24</v>
      </c>
      <c r="O134" s="277" t="s">
        <v>24</v>
      </c>
      <c r="P134" s="277" t="s">
        <v>24</v>
      </c>
      <c r="Q134" s="277" t="s">
        <v>24</v>
      </c>
      <c r="R134" s="277" t="s">
        <v>24</v>
      </c>
      <c r="S134" s="277" t="s">
        <v>24</v>
      </c>
      <c r="T134" s="277" t="s">
        <v>24</v>
      </c>
      <c r="U134" s="277" t="s">
        <v>24</v>
      </c>
      <c r="V134" s="277" t="s">
        <v>24</v>
      </c>
      <c r="X134" s="22">
        <v>2018</v>
      </c>
      <c r="Y134" s="277" t="s">
        <v>24</v>
      </c>
      <c r="Z134" s="277" t="s">
        <v>24</v>
      </c>
      <c r="AA134" s="277" t="s">
        <v>24</v>
      </c>
      <c r="AB134" s="277" t="s">
        <v>24</v>
      </c>
      <c r="AC134" s="277" t="s">
        <v>24</v>
      </c>
      <c r="AD134" s="277" t="s">
        <v>24</v>
      </c>
      <c r="AE134" s="277" t="s">
        <v>24</v>
      </c>
      <c r="AF134" s="277" t="s">
        <v>24</v>
      </c>
      <c r="AG134" s="277" t="s">
        <v>24</v>
      </c>
      <c r="AH134" s="277" t="s">
        <v>24</v>
      </c>
      <c r="AI134" s="277" t="s">
        <v>24</v>
      </c>
      <c r="AJ134" s="277" t="s">
        <v>24</v>
      </c>
      <c r="AK134" s="277" t="s">
        <v>24</v>
      </c>
      <c r="AL134" s="277" t="s">
        <v>24</v>
      </c>
      <c r="AM134" s="277" t="s">
        <v>24</v>
      </c>
      <c r="AN134" s="277" t="s">
        <v>24</v>
      </c>
      <c r="AO134" s="277" t="s">
        <v>24</v>
      </c>
      <c r="AP134" s="277" t="s">
        <v>24</v>
      </c>
      <c r="AQ134" s="277" t="s">
        <v>24</v>
      </c>
      <c r="AS134" s="22">
        <v>2018</v>
      </c>
      <c r="AT134" s="277" t="s">
        <v>24</v>
      </c>
      <c r="AU134" s="277" t="s">
        <v>24</v>
      </c>
      <c r="AV134" s="277" t="s">
        <v>24</v>
      </c>
      <c r="AW134" s="277" t="s">
        <v>24</v>
      </c>
      <c r="AX134" s="277" t="s">
        <v>24</v>
      </c>
      <c r="AY134" s="277" t="s">
        <v>24</v>
      </c>
      <c r="AZ134" s="277" t="s">
        <v>24</v>
      </c>
      <c r="BA134" s="277" t="s">
        <v>24</v>
      </c>
      <c r="BB134" s="277" t="s">
        <v>24</v>
      </c>
      <c r="BC134" s="277" t="s">
        <v>24</v>
      </c>
      <c r="BD134" s="277" t="s">
        <v>24</v>
      </c>
      <c r="BE134" s="277" t="s">
        <v>24</v>
      </c>
      <c r="BF134" s="277" t="s">
        <v>24</v>
      </c>
      <c r="BG134" s="277" t="s">
        <v>24</v>
      </c>
      <c r="BH134" s="277" t="s">
        <v>24</v>
      </c>
      <c r="BI134" s="277" t="s">
        <v>24</v>
      </c>
      <c r="BJ134" s="277" t="s">
        <v>24</v>
      </c>
      <c r="BK134" s="277" t="s">
        <v>24</v>
      </c>
      <c r="BL134" s="277" t="s">
        <v>24</v>
      </c>
      <c r="BN134" s="22">
        <v>2018</v>
      </c>
    </row>
    <row r="135" spans="2:66">
      <c r="B135" s="268" t="s">
        <v>24</v>
      </c>
      <c r="C135" s="22">
        <v>2019</v>
      </c>
      <c r="D135" s="277" t="s">
        <v>24</v>
      </c>
      <c r="E135" s="277" t="s">
        <v>24</v>
      </c>
      <c r="F135" s="277" t="s">
        <v>24</v>
      </c>
      <c r="G135" s="277" t="s">
        <v>24</v>
      </c>
      <c r="H135" s="277" t="s">
        <v>24</v>
      </c>
      <c r="I135" s="277" t="s">
        <v>24</v>
      </c>
      <c r="J135" s="277" t="s">
        <v>24</v>
      </c>
      <c r="K135" s="277" t="s">
        <v>24</v>
      </c>
      <c r="L135" s="277" t="s">
        <v>24</v>
      </c>
      <c r="M135" s="277" t="s">
        <v>24</v>
      </c>
      <c r="N135" s="277" t="s">
        <v>24</v>
      </c>
      <c r="O135" s="277" t="s">
        <v>24</v>
      </c>
      <c r="P135" s="277" t="s">
        <v>24</v>
      </c>
      <c r="Q135" s="277" t="s">
        <v>24</v>
      </c>
      <c r="R135" s="277" t="s">
        <v>24</v>
      </c>
      <c r="S135" s="277" t="s">
        <v>24</v>
      </c>
      <c r="T135" s="277" t="s">
        <v>24</v>
      </c>
      <c r="U135" s="277" t="s">
        <v>24</v>
      </c>
      <c r="V135" s="277" t="s">
        <v>24</v>
      </c>
      <c r="X135" s="22">
        <v>2019</v>
      </c>
      <c r="Y135" s="277" t="s">
        <v>24</v>
      </c>
      <c r="Z135" s="277" t="s">
        <v>24</v>
      </c>
      <c r="AA135" s="277" t="s">
        <v>24</v>
      </c>
      <c r="AB135" s="277" t="s">
        <v>24</v>
      </c>
      <c r="AC135" s="277" t="s">
        <v>24</v>
      </c>
      <c r="AD135" s="277" t="s">
        <v>24</v>
      </c>
      <c r="AE135" s="277" t="s">
        <v>24</v>
      </c>
      <c r="AF135" s="277" t="s">
        <v>24</v>
      </c>
      <c r="AG135" s="277" t="s">
        <v>24</v>
      </c>
      <c r="AH135" s="277" t="s">
        <v>24</v>
      </c>
      <c r="AI135" s="277" t="s">
        <v>24</v>
      </c>
      <c r="AJ135" s="277" t="s">
        <v>24</v>
      </c>
      <c r="AK135" s="277" t="s">
        <v>24</v>
      </c>
      <c r="AL135" s="277" t="s">
        <v>24</v>
      </c>
      <c r="AM135" s="277" t="s">
        <v>24</v>
      </c>
      <c r="AN135" s="277" t="s">
        <v>24</v>
      </c>
      <c r="AO135" s="277" t="s">
        <v>24</v>
      </c>
      <c r="AP135" s="277" t="s">
        <v>24</v>
      </c>
      <c r="AQ135" s="277" t="s">
        <v>24</v>
      </c>
      <c r="AS135" s="22">
        <v>2019</v>
      </c>
      <c r="AT135" s="277" t="s">
        <v>24</v>
      </c>
      <c r="AU135" s="277" t="s">
        <v>24</v>
      </c>
      <c r="AV135" s="277" t="s">
        <v>24</v>
      </c>
      <c r="AW135" s="277" t="s">
        <v>24</v>
      </c>
      <c r="AX135" s="277" t="s">
        <v>24</v>
      </c>
      <c r="AY135" s="277" t="s">
        <v>24</v>
      </c>
      <c r="AZ135" s="277" t="s">
        <v>24</v>
      </c>
      <c r="BA135" s="277" t="s">
        <v>24</v>
      </c>
      <c r="BB135" s="277" t="s">
        <v>24</v>
      </c>
      <c r="BC135" s="277" t="s">
        <v>24</v>
      </c>
      <c r="BD135" s="277" t="s">
        <v>24</v>
      </c>
      <c r="BE135" s="277" t="s">
        <v>24</v>
      </c>
      <c r="BF135" s="277" t="s">
        <v>24</v>
      </c>
      <c r="BG135" s="277" t="s">
        <v>24</v>
      </c>
      <c r="BH135" s="277" t="s">
        <v>24</v>
      </c>
      <c r="BI135" s="277" t="s">
        <v>24</v>
      </c>
      <c r="BJ135" s="277" t="s">
        <v>24</v>
      </c>
      <c r="BK135" s="277" t="s">
        <v>24</v>
      </c>
      <c r="BL135" s="277" t="s">
        <v>24</v>
      </c>
      <c r="BN135" s="22">
        <v>2019</v>
      </c>
    </row>
    <row r="136" spans="2:66">
      <c r="B136" s="268" t="s">
        <v>24</v>
      </c>
      <c r="C136" s="22">
        <v>2020</v>
      </c>
      <c r="D136" s="277" t="s">
        <v>24</v>
      </c>
      <c r="E136" s="277" t="s">
        <v>24</v>
      </c>
      <c r="F136" s="277" t="s">
        <v>24</v>
      </c>
      <c r="G136" s="277" t="s">
        <v>24</v>
      </c>
      <c r="H136" s="277" t="s">
        <v>24</v>
      </c>
      <c r="I136" s="277" t="s">
        <v>24</v>
      </c>
      <c r="J136" s="277" t="s">
        <v>24</v>
      </c>
      <c r="K136" s="277" t="s">
        <v>24</v>
      </c>
      <c r="L136" s="277" t="s">
        <v>24</v>
      </c>
      <c r="M136" s="277" t="s">
        <v>24</v>
      </c>
      <c r="N136" s="277" t="s">
        <v>24</v>
      </c>
      <c r="O136" s="277" t="s">
        <v>24</v>
      </c>
      <c r="P136" s="277" t="s">
        <v>24</v>
      </c>
      <c r="Q136" s="277" t="s">
        <v>24</v>
      </c>
      <c r="R136" s="277" t="s">
        <v>24</v>
      </c>
      <c r="S136" s="277" t="s">
        <v>24</v>
      </c>
      <c r="T136" s="277" t="s">
        <v>24</v>
      </c>
      <c r="U136" s="277" t="s">
        <v>24</v>
      </c>
      <c r="V136" s="277" t="s">
        <v>24</v>
      </c>
      <c r="X136" s="22">
        <v>2020</v>
      </c>
      <c r="Y136" s="277" t="s">
        <v>24</v>
      </c>
      <c r="Z136" s="277" t="s">
        <v>24</v>
      </c>
      <c r="AA136" s="277" t="s">
        <v>24</v>
      </c>
      <c r="AB136" s="277" t="s">
        <v>24</v>
      </c>
      <c r="AC136" s="277" t="s">
        <v>24</v>
      </c>
      <c r="AD136" s="277" t="s">
        <v>24</v>
      </c>
      <c r="AE136" s="277" t="s">
        <v>24</v>
      </c>
      <c r="AF136" s="277" t="s">
        <v>24</v>
      </c>
      <c r="AG136" s="277" t="s">
        <v>24</v>
      </c>
      <c r="AH136" s="277" t="s">
        <v>24</v>
      </c>
      <c r="AI136" s="277" t="s">
        <v>24</v>
      </c>
      <c r="AJ136" s="277" t="s">
        <v>24</v>
      </c>
      <c r="AK136" s="277" t="s">
        <v>24</v>
      </c>
      <c r="AL136" s="277" t="s">
        <v>24</v>
      </c>
      <c r="AM136" s="277" t="s">
        <v>24</v>
      </c>
      <c r="AN136" s="277" t="s">
        <v>24</v>
      </c>
      <c r="AO136" s="277" t="s">
        <v>24</v>
      </c>
      <c r="AP136" s="277" t="s">
        <v>24</v>
      </c>
      <c r="AQ136" s="277" t="s">
        <v>24</v>
      </c>
      <c r="AS136" s="22">
        <v>2020</v>
      </c>
      <c r="AT136" s="277" t="s">
        <v>24</v>
      </c>
      <c r="AU136" s="277" t="s">
        <v>24</v>
      </c>
      <c r="AV136" s="277" t="s">
        <v>24</v>
      </c>
      <c r="AW136" s="277" t="s">
        <v>24</v>
      </c>
      <c r="AX136" s="277" t="s">
        <v>24</v>
      </c>
      <c r="AY136" s="277" t="s">
        <v>24</v>
      </c>
      <c r="AZ136" s="277" t="s">
        <v>24</v>
      </c>
      <c r="BA136" s="277" t="s">
        <v>24</v>
      </c>
      <c r="BB136" s="277" t="s">
        <v>24</v>
      </c>
      <c r="BC136" s="277" t="s">
        <v>24</v>
      </c>
      <c r="BD136" s="277" t="s">
        <v>24</v>
      </c>
      <c r="BE136" s="277" t="s">
        <v>24</v>
      </c>
      <c r="BF136" s="277" t="s">
        <v>24</v>
      </c>
      <c r="BG136" s="277" t="s">
        <v>24</v>
      </c>
      <c r="BH136" s="277" t="s">
        <v>24</v>
      </c>
      <c r="BI136" s="277" t="s">
        <v>24</v>
      </c>
      <c r="BJ136" s="277" t="s">
        <v>24</v>
      </c>
      <c r="BK136" s="277" t="s">
        <v>24</v>
      </c>
      <c r="BL136" s="277" t="s">
        <v>24</v>
      </c>
      <c r="BN136" s="22">
        <v>2020</v>
      </c>
    </row>
    <row r="137" spans="2:66">
      <c r="B137" s="268" t="s">
        <v>24</v>
      </c>
      <c r="C137" s="22">
        <v>2021</v>
      </c>
      <c r="D137" s="277" t="s">
        <v>24</v>
      </c>
      <c r="E137" s="277" t="s">
        <v>24</v>
      </c>
      <c r="F137" s="277" t="s">
        <v>24</v>
      </c>
      <c r="G137" s="277" t="s">
        <v>24</v>
      </c>
      <c r="H137" s="277" t="s">
        <v>24</v>
      </c>
      <c r="I137" s="277" t="s">
        <v>24</v>
      </c>
      <c r="J137" s="277" t="s">
        <v>24</v>
      </c>
      <c r="K137" s="277" t="s">
        <v>24</v>
      </c>
      <c r="L137" s="277" t="s">
        <v>24</v>
      </c>
      <c r="M137" s="277" t="s">
        <v>24</v>
      </c>
      <c r="N137" s="277" t="s">
        <v>24</v>
      </c>
      <c r="O137" s="277" t="s">
        <v>24</v>
      </c>
      <c r="P137" s="277" t="s">
        <v>24</v>
      </c>
      <c r="Q137" s="277" t="s">
        <v>24</v>
      </c>
      <c r="R137" s="277" t="s">
        <v>24</v>
      </c>
      <c r="S137" s="277" t="s">
        <v>24</v>
      </c>
      <c r="T137" s="277" t="s">
        <v>24</v>
      </c>
      <c r="U137" s="277" t="s">
        <v>24</v>
      </c>
      <c r="V137" s="277" t="s">
        <v>24</v>
      </c>
      <c r="X137" s="22">
        <v>2021</v>
      </c>
      <c r="Y137" s="277" t="s">
        <v>24</v>
      </c>
      <c r="Z137" s="277" t="s">
        <v>24</v>
      </c>
      <c r="AA137" s="277" t="s">
        <v>24</v>
      </c>
      <c r="AB137" s="277" t="s">
        <v>24</v>
      </c>
      <c r="AC137" s="277" t="s">
        <v>24</v>
      </c>
      <c r="AD137" s="277" t="s">
        <v>24</v>
      </c>
      <c r="AE137" s="277" t="s">
        <v>24</v>
      </c>
      <c r="AF137" s="277" t="s">
        <v>24</v>
      </c>
      <c r="AG137" s="277" t="s">
        <v>24</v>
      </c>
      <c r="AH137" s="277" t="s">
        <v>24</v>
      </c>
      <c r="AI137" s="277" t="s">
        <v>24</v>
      </c>
      <c r="AJ137" s="277" t="s">
        <v>24</v>
      </c>
      <c r="AK137" s="277" t="s">
        <v>24</v>
      </c>
      <c r="AL137" s="277" t="s">
        <v>24</v>
      </c>
      <c r="AM137" s="277" t="s">
        <v>24</v>
      </c>
      <c r="AN137" s="277" t="s">
        <v>24</v>
      </c>
      <c r="AO137" s="277" t="s">
        <v>24</v>
      </c>
      <c r="AP137" s="277" t="s">
        <v>24</v>
      </c>
      <c r="AQ137" s="277" t="s">
        <v>24</v>
      </c>
      <c r="AS137" s="22">
        <v>2021</v>
      </c>
      <c r="AT137" s="277" t="s">
        <v>24</v>
      </c>
      <c r="AU137" s="277" t="s">
        <v>24</v>
      </c>
      <c r="AV137" s="277" t="s">
        <v>24</v>
      </c>
      <c r="AW137" s="277" t="s">
        <v>24</v>
      </c>
      <c r="AX137" s="277" t="s">
        <v>24</v>
      </c>
      <c r="AY137" s="277" t="s">
        <v>24</v>
      </c>
      <c r="AZ137" s="277" t="s">
        <v>24</v>
      </c>
      <c r="BA137" s="277" t="s">
        <v>24</v>
      </c>
      <c r="BB137" s="277" t="s">
        <v>24</v>
      </c>
      <c r="BC137" s="277" t="s">
        <v>24</v>
      </c>
      <c r="BD137" s="277" t="s">
        <v>24</v>
      </c>
      <c r="BE137" s="277" t="s">
        <v>24</v>
      </c>
      <c r="BF137" s="277" t="s">
        <v>24</v>
      </c>
      <c r="BG137" s="277" t="s">
        <v>24</v>
      </c>
      <c r="BH137" s="277" t="s">
        <v>24</v>
      </c>
      <c r="BI137" s="277" t="s">
        <v>24</v>
      </c>
      <c r="BJ137" s="277" t="s">
        <v>24</v>
      </c>
      <c r="BK137" s="277" t="s">
        <v>24</v>
      </c>
      <c r="BL137" s="277" t="s">
        <v>24</v>
      </c>
      <c r="BN137" s="22">
        <v>2021</v>
      </c>
    </row>
    <row r="138" spans="2:66">
      <c r="B138" s="268" t="s">
        <v>24</v>
      </c>
      <c r="C138" s="22">
        <v>2022</v>
      </c>
      <c r="D138" s="277" t="s">
        <v>24</v>
      </c>
      <c r="E138" s="277" t="s">
        <v>24</v>
      </c>
      <c r="F138" s="277" t="s">
        <v>24</v>
      </c>
      <c r="G138" s="277" t="s">
        <v>24</v>
      </c>
      <c r="H138" s="277" t="s">
        <v>24</v>
      </c>
      <c r="I138" s="277" t="s">
        <v>24</v>
      </c>
      <c r="J138" s="277" t="s">
        <v>24</v>
      </c>
      <c r="K138" s="277" t="s">
        <v>24</v>
      </c>
      <c r="L138" s="277" t="s">
        <v>24</v>
      </c>
      <c r="M138" s="277" t="s">
        <v>24</v>
      </c>
      <c r="N138" s="277" t="s">
        <v>24</v>
      </c>
      <c r="O138" s="277" t="s">
        <v>24</v>
      </c>
      <c r="P138" s="277" t="s">
        <v>24</v>
      </c>
      <c r="Q138" s="277" t="s">
        <v>24</v>
      </c>
      <c r="R138" s="277" t="s">
        <v>24</v>
      </c>
      <c r="S138" s="277" t="s">
        <v>24</v>
      </c>
      <c r="T138" s="277" t="s">
        <v>24</v>
      </c>
      <c r="U138" s="277" t="s">
        <v>24</v>
      </c>
      <c r="V138" s="277" t="s">
        <v>24</v>
      </c>
      <c r="X138" s="22">
        <v>2022</v>
      </c>
      <c r="Y138" s="277" t="s">
        <v>24</v>
      </c>
      <c r="Z138" s="277" t="s">
        <v>24</v>
      </c>
      <c r="AA138" s="277" t="s">
        <v>24</v>
      </c>
      <c r="AB138" s="277" t="s">
        <v>24</v>
      </c>
      <c r="AC138" s="277" t="s">
        <v>24</v>
      </c>
      <c r="AD138" s="277" t="s">
        <v>24</v>
      </c>
      <c r="AE138" s="277" t="s">
        <v>24</v>
      </c>
      <c r="AF138" s="277" t="s">
        <v>24</v>
      </c>
      <c r="AG138" s="277" t="s">
        <v>24</v>
      </c>
      <c r="AH138" s="277" t="s">
        <v>24</v>
      </c>
      <c r="AI138" s="277" t="s">
        <v>24</v>
      </c>
      <c r="AJ138" s="277" t="s">
        <v>24</v>
      </c>
      <c r="AK138" s="277" t="s">
        <v>24</v>
      </c>
      <c r="AL138" s="277" t="s">
        <v>24</v>
      </c>
      <c r="AM138" s="277" t="s">
        <v>24</v>
      </c>
      <c r="AN138" s="277" t="s">
        <v>24</v>
      </c>
      <c r="AO138" s="277" t="s">
        <v>24</v>
      </c>
      <c r="AP138" s="277" t="s">
        <v>24</v>
      </c>
      <c r="AQ138" s="277" t="s">
        <v>24</v>
      </c>
      <c r="AS138" s="22">
        <v>2022</v>
      </c>
      <c r="AT138" s="277" t="s">
        <v>24</v>
      </c>
      <c r="AU138" s="277" t="s">
        <v>24</v>
      </c>
      <c r="AV138" s="277" t="s">
        <v>24</v>
      </c>
      <c r="AW138" s="277" t="s">
        <v>24</v>
      </c>
      <c r="AX138" s="277" t="s">
        <v>24</v>
      </c>
      <c r="AY138" s="277" t="s">
        <v>24</v>
      </c>
      <c r="AZ138" s="277" t="s">
        <v>24</v>
      </c>
      <c r="BA138" s="277" t="s">
        <v>24</v>
      </c>
      <c r="BB138" s="277" t="s">
        <v>24</v>
      </c>
      <c r="BC138" s="277" t="s">
        <v>24</v>
      </c>
      <c r="BD138" s="277" t="s">
        <v>24</v>
      </c>
      <c r="BE138" s="277" t="s">
        <v>24</v>
      </c>
      <c r="BF138" s="277" t="s">
        <v>24</v>
      </c>
      <c r="BG138" s="277" t="s">
        <v>24</v>
      </c>
      <c r="BH138" s="277" t="s">
        <v>24</v>
      </c>
      <c r="BI138" s="277" t="s">
        <v>24</v>
      </c>
      <c r="BJ138" s="277" t="s">
        <v>24</v>
      </c>
      <c r="BK138" s="277" t="s">
        <v>24</v>
      </c>
      <c r="BL138" s="277" t="s">
        <v>24</v>
      </c>
      <c r="BN138" s="22">
        <v>2022</v>
      </c>
    </row>
    <row r="139" spans="2:66">
      <c r="B139" s="268" t="s">
        <v>24</v>
      </c>
      <c r="C139" s="22">
        <v>2023</v>
      </c>
      <c r="D139" s="277" t="s">
        <v>24</v>
      </c>
      <c r="E139" s="277" t="s">
        <v>24</v>
      </c>
      <c r="F139" s="277" t="s">
        <v>24</v>
      </c>
      <c r="G139" s="277" t="s">
        <v>24</v>
      </c>
      <c r="H139" s="277" t="s">
        <v>24</v>
      </c>
      <c r="I139" s="277" t="s">
        <v>24</v>
      </c>
      <c r="J139" s="277" t="s">
        <v>24</v>
      </c>
      <c r="K139" s="277" t="s">
        <v>24</v>
      </c>
      <c r="L139" s="277" t="s">
        <v>24</v>
      </c>
      <c r="M139" s="277" t="s">
        <v>24</v>
      </c>
      <c r="N139" s="277" t="s">
        <v>24</v>
      </c>
      <c r="O139" s="277" t="s">
        <v>24</v>
      </c>
      <c r="P139" s="277" t="s">
        <v>24</v>
      </c>
      <c r="Q139" s="277" t="s">
        <v>24</v>
      </c>
      <c r="R139" s="277" t="s">
        <v>24</v>
      </c>
      <c r="S139" s="277" t="s">
        <v>24</v>
      </c>
      <c r="T139" s="277" t="s">
        <v>24</v>
      </c>
      <c r="U139" s="277" t="s">
        <v>24</v>
      </c>
      <c r="V139" s="277" t="s">
        <v>24</v>
      </c>
      <c r="X139" s="22">
        <v>2023</v>
      </c>
      <c r="Y139" s="277" t="s">
        <v>24</v>
      </c>
      <c r="Z139" s="277" t="s">
        <v>24</v>
      </c>
      <c r="AA139" s="277" t="s">
        <v>24</v>
      </c>
      <c r="AB139" s="277" t="s">
        <v>24</v>
      </c>
      <c r="AC139" s="277" t="s">
        <v>24</v>
      </c>
      <c r="AD139" s="277" t="s">
        <v>24</v>
      </c>
      <c r="AE139" s="277" t="s">
        <v>24</v>
      </c>
      <c r="AF139" s="277" t="s">
        <v>24</v>
      </c>
      <c r="AG139" s="277" t="s">
        <v>24</v>
      </c>
      <c r="AH139" s="277" t="s">
        <v>24</v>
      </c>
      <c r="AI139" s="277" t="s">
        <v>24</v>
      </c>
      <c r="AJ139" s="277" t="s">
        <v>24</v>
      </c>
      <c r="AK139" s="277" t="s">
        <v>24</v>
      </c>
      <c r="AL139" s="277" t="s">
        <v>24</v>
      </c>
      <c r="AM139" s="277" t="s">
        <v>24</v>
      </c>
      <c r="AN139" s="277" t="s">
        <v>24</v>
      </c>
      <c r="AO139" s="277" t="s">
        <v>24</v>
      </c>
      <c r="AP139" s="277" t="s">
        <v>24</v>
      </c>
      <c r="AQ139" s="277" t="s">
        <v>24</v>
      </c>
      <c r="AS139" s="22">
        <v>2023</v>
      </c>
      <c r="AT139" s="277" t="s">
        <v>24</v>
      </c>
      <c r="AU139" s="277" t="s">
        <v>24</v>
      </c>
      <c r="AV139" s="277" t="s">
        <v>24</v>
      </c>
      <c r="AW139" s="277" t="s">
        <v>24</v>
      </c>
      <c r="AX139" s="277" t="s">
        <v>24</v>
      </c>
      <c r="AY139" s="277" t="s">
        <v>24</v>
      </c>
      <c r="AZ139" s="277" t="s">
        <v>24</v>
      </c>
      <c r="BA139" s="277" t="s">
        <v>24</v>
      </c>
      <c r="BB139" s="277" t="s">
        <v>24</v>
      </c>
      <c r="BC139" s="277" t="s">
        <v>24</v>
      </c>
      <c r="BD139" s="277" t="s">
        <v>24</v>
      </c>
      <c r="BE139" s="277" t="s">
        <v>24</v>
      </c>
      <c r="BF139" s="277" t="s">
        <v>24</v>
      </c>
      <c r="BG139" s="277" t="s">
        <v>24</v>
      </c>
      <c r="BH139" s="277" t="s">
        <v>24</v>
      </c>
      <c r="BI139" s="277" t="s">
        <v>24</v>
      </c>
      <c r="BJ139" s="277" t="s">
        <v>24</v>
      </c>
      <c r="BK139" s="277" t="s">
        <v>24</v>
      </c>
      <c r="BL139" s="277" t="s">
        <v>24</v>
      </c>
      <c r="BN139" s="22">
        <v>2023</v>
      </c>
    </row>
    <row r="140" spans="2:66">
      <c r="B140" s="268" t="s">
        <v>24</v>
      </c>
      <c r="C140" s="22">
        <v>2024</v>
      </c>
      <c r="D140" s="277" t="s">
        <v>24</v>
      </c>
      <c r="E140" s="277" t="s">
        <v>24</v>
      </c>
      <c r="F140" s="277" t="s">
        <v>24</v>
      </c>
      <c r="G140" s="277" t="s">
        <v>24</v>
      </c>
      <c r="H140" s="277" t="s">
        <v>24</v>
      </c>
      <c r="I140" s="277" t="s">
        <v>24</v>
      </c>
      <c r="J140" s="277" t="s">
        <v>24</v>
      </c>
      <c r="K140" s="277" t="s">
        <v>24</v>
      </c>
      <c r="L140" s="277" t="s">
        <v>24</v>
      </c>
      <c r="M140" s="277" t="s">
        <v>24</v>
      </c>
      <c r="N140" s="277" t="s">
        <v>24</v>
      </c>
      <c r="O140" s="277" t="s">
        <v>24</v>
      </c>
      <c r="P140" s="277" t="s">
        <v>24</v>
      </c>
      <c r="Q140" s="277" t="s">
        <v>24</v>
      </c>
      <c r="R140" s="277" t="s">
        <v>24</v>
      </c>
      <c r="S140" s="277" t="s">
        <v>24</v>
      </c>
      <c r="T140" s="277" t="s">
        <v>24</v>
      </c>
      <c r="U140" s="277" t="s">
        <v>24</v>
      </c>
      <c r="V140" s="277" t="s">
        <v>24</v>
      </c>
      <c r="X140" s="22">
        <v>2024</v>
      </c>
      <c r="Y140" s="277" t="s">
        <v>24</v>
      </c>
      <c r="Z140" s="277" t="s">
        <v>24</v>
      </c>
      <c r="AA140" s="277" t="s">
        <v>24</v>
      </c>
      <c r="AB140" s="277" t="s">
        <v>24</v>
      </c>
      <c r="AC140" s="277" t="s">
        <v>24</v>
      </c>
      <c r="AD140" s="277" t="s">
        <v>24</v>
      </c>
      <c r="AE140" s="277" t="s">
        <v>24</v>
      </c>
      <c r="AF140" s="277" t="s">
        <v>24</v>
      </c>
      <c r="AG140" s="277" t="s">
        <v>24</v>
      </c>
      <c r="AH140" s="277" t="s">
        <v>24</v>
      </c>
      <c r="AI140" s="277" t="s">
        <v>24</v>
      </c>
      <c r="AJ140" s="277" t="s">
        <v>24</v>
      </c>
      <c r="AK140" s="277" t="s">
        <v>24</v>
      </c>
      <c r="AL140" s="277" t="s">
        <v>24</v>
      </c>
      <c r="AM140" s="277" t="s">
        <v>24</v>
      </c>
      <c r="AN140" s="277" t="s">
        <v>24</v>
      </c>
      <c r="AO140" s="277" t="s">
        <v>24</v>
      </c>
      <c r="AP140" s="277" t="s">
        <v>24</v>
      </c>
      <c r="AQ140" s="277" t="s">
        <v>24</v>
      </c>
      <c r="AS140" s="22">
        <v>2024</v>
      </c>
      <c r="AT140" s="277" t="s">
        <v>24</v>
      </c>
      <c r="AU140" s="277" t="s">
        <v>24</v>
      </c>
      <c r="AV140" s="277" t="s">
        <v>24</v>
      </c>
      <c r="AW140" s="277" t="s">
        <v>24</v>
      </c>
      <c r="AX140" s="277" t="s">
        <v>24</v>
      </c>
      <c r="AY140" s="277" t="s">
        <v>24</v>
      </c>
      <c r="AZ140" s="277" t="s">
        <v>24</v>
      </c>
      <c r="BA140" s="277" t="s">
        <v>24</v>
      </c>
      <c r="BB140" s="277" t="s">
        <v>24</v>
      </c>
      <c r="BC140" s="277" t="s">
        <v>24</v>
      </c>
      <c r="BD140" s="277" t="s">
        <v>24</v>
      </c>
      <c r="BE140" s="277" t="s">
        <v>24</v>
      </c>
      <c r="BF140" s="277" t="s">
        <v>24</v>
      </c>
      <c r="BG140" s="277" t="s">
        <v>24</v>
      </c>
      <c r="BH140" s="277" t="s">
        <v>24</v>
      </c>
      <c r="BI140" s="277" t="s">
        <v>24</v>
      </c>
      <c r="BJ140" s="277" t="s">
        <v>24</v>
      </c>
      <c r="BK140" s="277" t="s">
        <v>24</v>
      </c>
      <c r="BL140" s="277" t="s">
        <v>24</v>
      </c>
      <c r="BN140" s="22">
        <v>2024</v>
      </c>
    </row>
    <row r="141" spans="2:66">
      <c r="B141" s="268" t="s">
        <v>24</v>
      </c>
      <c r="C141" s="22">
        <v>2025</v>
      </c>
      <c r="D141" s="277" t="s">
        <v>24</v>
      </c>
      <c r="E141" s="277" t="s">
        <v>24</v>
      </c>
      <c r="F141" s="277" t="s">
        <v>24</v>
      </c>
      <c r="G141" s="277" t="s">
        <v>24</v>
      </c>
      <c r="H141" s="277" t="s">
        <v>24</v>
      </c>
      <c r="I141" s="277" t="s">
        <v>24</v>
      </c>
      <c r="J141" s="277" t="s">
        <v>24</v>
      </c>
      <c r="K141" s="277" t="s">
        <v>24</v>
      </c>
      <c r="L141" s="277" t="s">
        <v>24</v>
      </c>
      <c r="M141" s="277" t="s">
        <v>24</v>
      </c>
      <c r="N141" s="277" t="s">
        <v>24</v>
      </c>
      <c r="O141" s="277" t="s">
        <v>24</v>
      </c>
      <c r="P141" s="277" t="s">
        <v>24</v>
      </c>
      <c r="Q141" s="277" t="s">
        <v>24</v>
      </c>
      <c r="R141" s="277" t="s">
        <v>24</v>
      </c>
      <c r="S141" s="277" t="s">
        <v>24</v>
      </c>
      <c r="T141" s="277" t="s">
        <v>24</v>
      </c>
      <c r="U141" s="277" t="s">
        <v>24</v>
      </c>
      <c r="V141" s="277" t="s">
        <v>24</v>
      </c>
      <c r="X141" s="22">
        <v>2025</v>
      </c>
      <c r="Y141" s="277" t="s">
        <v>24</v>
      </c>
      <c r="Z141" s="277" t="s">
        <v>24</v>
      </c>
      <c r="AA141" s="277" t="s">
        <v>24</v>
      </c>
      <c r="AB141" s="277" t="s">
        <v>24</v>
      </c>
      <c r="AC141" s="277" t="s">
        <v>24</v>
      </c>
      <c r="AD141" s="277" t="s">
        <v>24</v>
      </c>
      <c r="AE141" s="277" t="s">
        <v>24</v>
      </c>
      <c r="AF141" s="277" t="s">
        <v>24</v>
      </c>
      <c r="AG141" s="277" t="s">
        <v>24</v>
      </c>
      <c r="AH141" s="277" t="s">
        <v>24</v>
      </c>
      <c r="AI141" s="277" t="s">
        <v>24</v>
      </c>
      <c r="AJ141" s="277" t="s">
        <v>24</v>
      </c>
      <c r="AK141" s="277" t="s">
        <v>24</v>
      </c>
      <c r="AL141" s="277" t="s">
        <v>24</v>
      </c>
      <c r="AM141" s="277" t="s">
        <v>24</v>
      </c>
      <c r="AN141" s="277" t="s">
        <v>24</v>
      </c>
      <c r="AO141" s="277" t="s">
        <v>24</v>
      </c>
      <c r="AP141" s="277" t="s">
        <v>24</v>
      </c>
      <c r="AQ141" s="277" t="s">
        <v>24</v>
      </c>
      <c r="AS141" s="22">
        <v>2025</v>
      </c>
      <c r="AT141" s="277" t="s">
        <v>24</v>
      </c>
      <c r="AU141" s="277" t="s">
        <v>24</v>
      </c>
      <c r="AV141" s="277" t="s">
        <v>24</v>
      </c>
      <c r="AW141" s="277" t="s">
        <v>24</v>
      </c>
      <c r="AX141" s="277" t="s">
        <v>24</v>
      </c>
      <c r="AY141" s="277" t="s">
        <v>24</v>
      </c>
      <c r="AZ141" s="277" t="s">
        <v>24</v>
      </c>
      <c r="BA141" s="277" t="s">
        <v>24</v>
      </c>
      <c r="BB141" s="277" t="s">
        <v>24</v>
      </c>
      <c r="BC141" s="277" t="s">
        <v>24</v>
      </c>
      <c r="BD141" s="277" t="s">
        <v>24</v>
      </c>
      <c r="BE141" s="277" t="s">
        <v>24</v>
      </c>
      <c r="BF141" s="277" t="s">
        <v>24</v>
      </c>
      <c r="BG141" s="277" t="s">
        <v>24</v>
      </c>
      <c r="BH141" s="277" t="s">
        <v>24</v>
      </c>
      <c r="BI141" s="277" t="s">
        <v>24</v>
      </c>
      <c r="BJ141" s="277" t="s">
        <v>24</v>
      </c>
      <c r="BK141" s="277" t="s">
        <v>24</v>
      </c>
      <c r="BL141" s="277"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3" customWidth="1"/>
    <col min="2" max="2" width="39" style="83" customWidth="1"/>
    <col min="3" max="3" width="63.140625" style="83" customWidth="1"/>
    <col min="4" max="4" width="15" style="83" customWidth="1"/>
    <col min="5" max="6" width="31.5703125" style="83" customWidth="1"/>
    <col min="7" max="7" width="39.140625" style="83" customWidth="1"/>
    <col min="8" max="8" width="46" style="83" bestFit="1" customWidth="1"/>
    <col min="9" max="9" width="15.5703125" style="83" bestFit="1" customWidth="1"/>
    <col min="10" max="11" width="11.140625" style="83" bestFit="1" customWidth="1"/>
    <col min="12" max="16384" width="8.85546875" style="83"/>
  </cols>
  <sheetData>
    <row r="1" spans="1:11" s="85" customFormat="1" ht="23.25">
      <c r="A1" s="243"/>
      <c r="B1" s="134" t="str">
        <f>Admin!$B$6&amp;" (ICD-10 "&amp;(Admin!$C$6)&amp;"), " &amp;Admin!$D$6&amp;"–" &amp;Admin!$D$8</f>
        <v>Stroke (ICD-10 I60–I64), 1979–2014</v>
      </c>
      <c r="C1" s="135"/>
      <c r="D1" s="135"/>
      <c r="G1" s="136"/>
      <c r="H1" s="136"/>
      <c r="I1" s="136"/>
      <c r="J1" s="136"/>
    </row>
    <row r="2" spans="1:11" ht="21" customHeight="1">
      <c r="A2" s="271"/>
      <c r="B2" s="84" t="s">
        <v>0</v>
      </c>
      <c r="E2" s="138" t="s">
        <v>188</v>
      </c>
      <c r="F2" s="136"/>
      <c r="G2" s="136"/>
      <c r="H2" s="136"/>
      <c r="I2" s="136"/>
      <c r="J2" s="136"/>
    </row>
    <row r="3" spans="1:11" s="86" customFormat="1" ht="28.9" customHeight="1">
      <c r="B3" s="132" t="s">
        <v>61</v>
      </c>
      <c r="E3" s="272" t="s">
        <v>202</v>
      </c>
      <c r="F3" s="197" t="s">
        <v>160</v>
      </c>
      <c r="G3" s="204">
        <f>$D$8-2</f>
        <v>2012</v>
      </c>
      <c r="H3" s="136"/>
      <c r="I3" s="136"/>
      <c r="J3" s="136"/>
    </row>
    <row r="4" spans="1:11" ht="28.9" customHeight="1">
      <c r="B4" s="137" t="s">
        <v>155</v>
      </c>
      <c r="E4" s="280" t="s">
        <v>201</v>
      </c>
      <c r="F4" s="139" t="s">
        <v>161</v>
      </c>
      <c r="G4" s="204">
        <f>$D$8-1</f>
        <v>2013</v>
      </c>
      <c r="H4" s="136"/>
      <c r="I4" s="136"/>
      <c r="J4" s="136"/>
    </row>
    <row r="5" spans="1:11" ht="28.9" customHeight="1">
      <c r="B5" s="138" t="s">
        <v>52</v>
      </c>
      <c r="C5" s="138" t="s">
        <v>159</v>
      </c>
      <c r="D5" s="138" t="s">
        <v>59</v>
      </c>
      <c r="E5" s="140" t="str">
        <f>CONCATENATE("[",E4,"]",E3)</f>
        <v>[GRIM_output_3.xls]GRIM0913</v>
      </c>
      <c r="F5" s="139" t="s">
        <v>162</v>
      </c>
      <c r="G5" s="204">
        <f>$D$8</f>
        <v>2014</v>
      </c>
      <c r="J5" s="136"/>
    </row>
    <row r="6" spans="1:11" ht="28.9" customHeight="1">
      <c r="B6" s="278" t="s">
        <v>210</v>
      </c>
      <c r="C6" s="278" t="s">
        <v>211</v>
      </c>
      <c r="D6" s="278">
        <v>1979</v>
      </c>
      <c r="F6" s="139" t="s">
        <v>153</v>
      </c>
      <c r="G6" s="133">
        <v>2017</v>
      </c>
    </row>
    <row r="7" spans="1:11" ht="28.9" customHeight="1">
      <c r="B7" s="200" t="s">
        <v>53</v>
      </c>
      <c r="C7" s="200" t="s">
        <v>159</v>
      </c>
      <c r="D7" s="200" t="s">
        <v>60</v>
      </c>
      <c r="E7" s="281" t="s">
        <v>151</v>
      </c>
      <c r="F7" s="139" t="s">
        <v>114</v>
      </c>
      <c r="G7" s="140" t="str">
        <f>"Australian Institute of Health and Welfare (AIHW) " &amp;$G$6 &amp;". GRIM (General Record of Incidence of Mortality) books " &amp;$D$8 &amp; ": "&amp;$B$6 &amp;". Canberra: AIHW."</f>
        <v>Australian Institute of Health and Welfare (AIHW) 2017. GRIM (General Record of Incidence of Mortality) books 2014: Stroke. Canberra: AIHW.</v>
      </c>
      <c r="H7" s="141"/>
      <c r="I7" s="141"/>
      <c r="J7" s="141"/>
      <c r="K7" s="141"/>
    </row>
    <row r="8" spans="1:11" ht="28.9" customHeight="1">
      <c r="B8" s="278" t="s">
        <v>212</v>
      </c>
      <c r="C8" s="278" t="s">
        <v>213</v>
      </c>
      <c r="D8" s="198">
        <v>2014</v>
      </c>
      <c r="E8" s="199">
        <f ca="1">CELL("row",INDEX(Deaths!$B$14:$B$132,MATCH($D$8,Deaths!$B$14:$B$132,0),0))</f>
        <v>121</v>
      </c>
    </row>
    <row r="9" spans="1:11">
      <c r="F9" s="143"/>
      <c r="G9" s="143"/>
    </row>
    <row r="10" spans="1:11">
      <c r="B10" s="138" t="s">
        <v>44</v>
      </c>
      <c r="C10" s="142"/>
      <c r="D10" s="145"/>
      <c r="E10" s="146"/>
      <c r="F10" s="147" t="s">
        <v>2</v>
      </c>
      <c r="G10" s="148" t="s">
        <v>94</v>
      </c>
      <c r="I10" s="149"/>
    </row>
    <row r="11" spans="1:11">
      <c r="B11" s="144" t="s">
        <v>195</v>
      </c>
      <c r="C11" s="279" t="s">
        <v>24</v>
      </c>
      <c r="D11" s="150"/>
      <c r="F11" s="152" t="s">
        <v>6</v>
      </c>
      <c r="G11" s="151">
        <v>1</v>
      </c>
    </row>
    <row r="12" spans="1:11">
      <c r="B12" s="144" t="s">
        <v>105</v>
      </c>
      <c r="C12" s="279" t="s">
        <v>24</v>
      </c>
      <c r="D12" s="113"/>
      <c r="F12" s="152" t="s">
        <v>7</v>
      </c>
      <c r="G12" s="151">
        <v>2</v>
      </c>
      <c r="I12" s="143"/>
    </row>
    <row r="13" spans="1:11">
      <c r="B13" s="144" t="s">
        <v>106</v>
      </c>
      <c r="C13" s="279" t="s">
        <v>24</v>
      </c>
      <c r="D13" s="113"/>
      <c r="F13" s="152" t="s">
        <v>8</v>
      </c>
      <c r="G13" s="151">
        <v>3</v>
      </c>
      <c r="I13" s="143"/>
    </row>
    <row r="14" spans="1:11">
      <c r="B14" s="144" t="s">
        <v>107</v>
      </c>
      <c r="C14" s="279" t="s">
        <v>24</v>
      </c>
      <c r="F14" s="152" t="s">
        <v>9</v>
      </c>
      <c r="G14" s="151">
        <v>4</v>
      </c>
    </row>
    <row r="15" spans="1:11">
      <c r="B15" s="144" t="s">
        <v>108</v>
      </c>
      <c r="C15" s="279" t="s">
        <v>24</v>
      </c>
      <c r="F15" s="152" t="s">
        <v>10</v>
      </c>
      <c r="G15" s="151">
        <v>5</v>
      </c>
    </row>
    <row r="16" spans="1:11">
      <c r="B16" s="144" t="s">
        <v>109</v>
      </c>
      <c r="C16" s="279" t="s">
        <v>24</v>
      </c>
      <c r="F16" s="152" t="s">
        <v>11</v>
      </c>
      <c r="G16" s="151">
        <v>6</v>
      </c>
    </row>
    <row r="17" spans="1:20">
      <c r="B17" s="144" t="s">
        <v>110</v>
      </c>
      <c r="C17" s="279" t="s">
        <v>24</v>
      </c>
      <c r="F17" s="152" t="s">
        <v>12</v>
      </c>
      <c r="G17" s="151">
        <v>7</v>
      </c>
    </row>
    <row r="18" spans="1:20">
      <c r="B18" s="144" t="s">
        <v>111</v>
      </c>
      <c r="C18" s="279" t="s">
        <v>24</v>
      </c>
      <c r="F18" s="152" t="s">
        <v>13</v>
      </c>
      <c r="G18" s="151">
        <v>8</v>
      </c>
    </row>
    <row r="19" spans="1:20">
      <c r="B19" s="144" t="s">
        <v>112</v>
      </c>
      <c r="C19" s="279" t="s">
        <v>214</v>
      </c>
      <c r="F19" s="152" t="s">
        <v>14</v>
      </c>
      <c r="G19" s="151">
        <v>9</v>
      </c>
    </row>
    <row r="20" spans="1:20">
      <c r="B20" s="144" t="s">
        <v>196</v>
      </c>
      <c r="C20" s="279" t="s">
        <v>211</v>
      </c>
      <c r="F20" s="152" t="s">
        <v>15</v>
      </c>
      <c r="G20" s="151">
        <v>10</v>
      </c>
    </row>
    <row r="21" spans="1:20">
      <c r="B21" s="142"/>
      <c r="C21" s="142"/>
      <c r="D21" s="87" t="s">
        <v>150</v>
      </c>
      <c r="F21" s="152" t="s">
        <v>16</v>
      </c>
      <c r="G21" s="151">
        <v>11</v>
      </c>
    </row>
    <row r="22" spans="1:20">
      <c r="B22" s="138" t="s">
        <v>56</v>
      </c>
      <c r="C22" s="142"/>
      <c r="D22" s="87" t="s">
        <v>147</v>
      </c>
      <c r="E22" s="141" t="str">
        <f ca="1">"Admin!"&amp;CELL("address",INDEX($B$57:$H$175,MATCH($D$6,$B$57:$B$175,0),1))</f>
        <v>Admin!$B$129</v>
      </c>
      <c r="F22" s="152" t="s">
        <v>17</v>
      </c>
      <c r="G22" s="151">
        <v>12</v>
      </c>
    </row>
    <row r="23" spans="1:20">
      <c r="B23" s="278" t="s">
        <v>215</v>
      </c>
      <c r="C23" s="142"/>
      <c r="D23" s="87" t="s">
        <v>148</v>
      </c>
      <c r="E23" s="141" t="str">
        <f ca="1">CELL("address",INDEX($B$57:$H$175,MATCH($D$8,$B$57:$B$175,0),1))</f>
        <v>$B$164</v>
      </c>
      <c r="F23" s="152" t="s">
        <v>18</v>
      </c>
      <c r="G23" s="151">
        <v>13</v>
      </c>
    </row>
    <row r="24" spans="1:20">
      <c r="B24" s="138" t="s">
        <v>54</v>
      </c>
      <c r="C24" s="138" t="s">
        <v>55</v>
      </c>
      <c r="D24" s="87" t="s">
        <v>149</v>
      </c>
      <c r="E24" s="141" t="str">
        <f ca="1">$E$22&amp;":"&amp;$E$23</f>
        <v>Admin!$B$129:$B$164</v>
      </c>
      <c r="F24" s="152" t="s">
        <v>19</v>
      </c>
      <c r="G24" s="151">
        <v>14</v>
      </c>
    </row>
    <row r="25" spans="1:20">
      <c r="B25" s="279" t="s">
        <v>215</v>
      </c>
      <c r="C25" s="279">
        <v>0.83</v>
      </c>
      <c r="F25" s="152" t="s">
        <v>20</v>
      </c>
      <c r="G25" s="151">
        <v>15</v>
      </c>
    </row>
    <row r="26" spans="1:20">
      <c r="F26" s="152" t="s">
        <v>21</v>
      </c>
      <c r="G26" s="151">
        <v>16</v>
      </c>
      <c r="J26" s="136"/>
      <c r="K26" s="142"/>
    </row>
    <row r="27" spans="1:20">
      <c r="B27" s="87" t="s">
        <v>89</v>
      </c>
      <c r="F27" s="152" t="s">
        <v>22</v>
      </c>
      <c r="G27" s="151">
        <v>17</v>
      </c>
      <c r="J27" s="136"/>
      <c r="K27" s="142"/>
    </row>
    <row r="28" spans="1:20">
      <c r="F28" s="153" t="s">
        <v>23</v>
      </c>
      <c r="G28" s="154">
        <v>18</v>
      </c>
    </row>
    <row r="29" spans="1:20">
      <c r="A29" s="87">
        <v>1</v>
      </c>
      <c r="B29" s="137" t="str">
        <f>"Age-specific death rates for " &amp;Admin!B6&amp;" (ICD-10 "&amp;UPPER(Admin!C6)&amp;"), by sex, " &amp;Admin!D8</f>
        <v>Age-specific death rates for Stroke (ICD-10 I60–I64), by sex, 2014</v>
      </c>
      <c r="C29" s="141"/>
      <c r="D29" s="141"/>
    </row>
    <row r="30" spans="1:20">
      <c r="B30" s="155"/>
    </row>
    <row r="31" spans="1:20">
      <c r="B31" s="145" t="s">
        <v>124</v>
      </c>
      <c r="C31" s="156" t="str">
        <f>Rates!C6</f>
        <v>0–4</v>
      </c>
      <c r="D31" s="156" t="str">
        <f>Rates!D6</f>
        <v>5–9</v>
      </c>
      <c r="E31" s="156" t="str">
        <f>Rates!E6</f>
        <v>10–14</v>
      </c>
      <c r="F31" s="156" t="str">
        <f>Rates!F6</f>
        <v>15–19</v>
      </c>
      <c r="G31" s="156" t="str">
        <f>Rates!G6</f>
        <v>20–24</v>
      </c>
      <c r="H31" s="156" t="str">
        <f>Rates!H6</f>
        <v>25–29</v>
      </c>
      <c r="I31" s="156" t="str">
        <f>Rates!I6</f>
        <v>30–34</v>
      </c>
      <c r="J31" s="156" t="str">
        <f>Rates!J6</f>
        <v>35–39</v>
      </c>
      <c r="K31" s="156" t="str">
        <f>Rates!K6</f>
        <v>40–44</v>
      </c>
      <c r="L31" s="156" t="str">
        <f>Rates!L6</f>
        <v>45–49</v>
      </c>
      <c r="M31" s="156" t="str">
        <f>Rates!M6</f>
        <v>50–54</v>
      </c>
      <c r="N31" s="156" t="str">
        <f>Rates!N6</f>
        <v>55–59</v>
      </c>
      <c r="O31" s="156" t="str">
        <f>Rates!O6</f>
        <v>60–64</v>
      </c>
      <c r="P31" s="156" t="str">
        <f>Rates!P6</f>
        <v>65–69</v>
      </c>
      <c r="Q31" s="156" t="str">
        <f>Rates!Q6</f>
        <v>70–74</v>
      </c>
      <c r="R31" s="156" t="str">
        <f>Rates!R6</f>
        <v>75–79</v>
      </c>
      <c r="S31" s="156" t="str">
        <f>Rates!S6</f>
        <v>80–84</v>
      </c>
      <c r="T31" s="156" t="str">
        <f>Rates!T6</f>
        <v>85+</v>
      </c>
    </row>
    <row r="32" spans="1:20">
      <c r="B32" s="145" t="s">
        <v>197</v>
      </c>
      <c r="C32" s="157">
        <f ca="1">INDIRECT("Rates!C"&amp;$E$8)</f>
        <v>0.1269969</v>
      </c>
      <c r="D32" s="157">
        <f ca="1">INDIRECT("Rates!D"&amp;$E$8)</f>
        <v>0</v>
      </c>
      <c r="E32" s="157">
        <f ca="1">INDIRECT("Rates!E"&amp;$E$8)</f>
        <v>0.13856289999999999</v>
      </c>
      <c r="F32" s="157">
        <f ca="1">INDIRECT("Rates!F"&amp;$E$8)</f>
        <v>0.13176650000000001</v>
      </c>
      <c r="G32" s="157">
        <f ca="1">INDIRECT("Rates!G"&amp;$E$8)</f>
        <v>0.1182009</v>
      </c>
      <c r="H32" s="157">
        <f ca="1">INDIRECT("Rates!H"&amp;$E$8)</f>
        <v>0.2282613</v>
      </c>
      <c r="I32" s="157">
        <f ca="1">INDIRECT("Rates!I"&amp;$E$8)</f>
        <v>0.3509679</v>
      </c>
      <c r="J32" s="157">
        <f ca="1">INDIRECT("Rates!J"&amp;$E$8)</f>
        <v>2.1922188999999999</v>
      </c>
      <c r="K32" s="157">
        <f ca="1">INDIRECT("Rates!K"&amp;$E$8)</f>
        <v>2.4301986000000002</v>
      </c>
      <c r="L32" s="157">
        <f ca="1">INDIRECT("Rates!L"&amp;$E$8)</f>
        <v>6.4241400999999998</v>
      </c>
      <c r="M32" s="157">
        <f ca="1">INDIRECT("Rates!M"&amp;$E$8)</f>
        <v>7.4108263000000001</v>
      </c>
      <c r="N32" s="157">
        <f ca="1">INDIRECT("Rates!N"&amp;$E$8)</f>
        <v>13.390027</v>
      </c>
      <c r="O32" s="157">
        <f ca="1">INDIRECT("Rates!O"&amp;$E$8)</f>
        <v>19.760655</v>
      </c>
      <c r="P32" s="157">
        <f ca="1">INDIRECT("Rates!P"&amp;$E$8)</f>
        <v>32.687057000000003</v>
      </c>
      <c r="Q32" s="157">
        <f ca="1">INDIRECT("Rates!Q"&amp;$E$8)</f>
        <v>66.098963999999995</v>
      </c>
      <c r="R32" s="157">
        <f ca="1">INDIRECT("Rates!R"&amp;$E$8)</f>
        <v>153.70003</v>
      </c>
      <c r="S32" s="157">
        <f ca="1">INDIRECT("Rates!S"&amp;$E$8)</f>
        <v>337.86014999999998</v>
      </c>
      <c r="T32" s="157">
        <f ca="1">INDIRECT("Rates!T"&amp;$E$8)</f>
        <v>841.82596999999998</v>
      </c>
    </row>
    <row r="33" spans="1:21">
      <c r="B33" s="145" t="s">
        <v>198</v>
      </c>
      <c r="C33" s="157">
        <f ca="1">INDIRECT("Rates!Y"&amp;$E$8)</f>
        <v>0</v>
      </c>
      <c r="D33" s="157">
        <f ca="1">INDIRECT("Rates!Z"&amp;$E$8)</f>
        <v>0.13829440000000001</v>
      </c>
      <c r="E33" s="157">
        <f ca="1">INDIRECT("Rates!AA"&amp;$E$8)</f>
        <v>0.14584420000000001</v>
      </c>
      <c r="F33" s="157">
        <f ca="1">INDIRECT("Rates!AB"&amp;$E$8)</f>
        <v>0.41909920000000001</v>
      </c>
      <c r="G33" s="157">
        <f ca="1">INDIRECT("Rates!AC"&amp;$E$8)</f>
        <v>0</v>
      </c>
      <c r="H33" s="157">
        <f ca="1">INDIRECT("Rates!AD"&amp;$E$8)</f>
        <v>0</v>
      </c>
      <c r="I33" s="157">
        <f ca="1">INDIRECT("Rates!AE"&amp;$E$8)</f>
        <v>0.70610079999999997</v>
      </c>
      <c r="J33" s="157">
        <f ca="1">INDIRECT("Rates!AF"&amp;$E$8)</f>
        <v>1.1509555</v>
      </c>
      <c r="K33" s="157">
        <f ca="1">INDIRECT("Rates!AG"&amp;$E$8)</f>
        <v>2.4985246999999999</v>
      </c>
      <c r="L33" s="157">
        <f ca="1">INDIRECT("Rates!AH"&amp;$E$8)</f>
        <v>5.3941866000000003</v>
      </c>
      <c r="M33" s="157">
        <f ca="1">INDIRECT("Rates!AI"&amp;$E$8)</f>
        <v>7.8639884999999996</v>
      </c>
      <c r="N33" s="157">
        <f ca="1">INDIRECT("Rates!AJ"&amp;$E$8)</f>
        <v>10.79942</v>
      </c>
      <c r="O33" s="157">
        <f ca="1">INDIRECT("Rates!AK"&amp;$E$8)</f>
        <v>13.744459000000001</v>
      </c>
      <c r="P33" s="157">
        <f ca="1">INDIRECT("Rates!AL"&amp;$E$8)</f>
        <v>26.580192</v>
      </c>
      <c r="Q33" s="157">
        <f ca="1">INDIRECT("Rates!AM"&amp;$E$8)</f>
        <v>49.785181999999999</v>
      </c>
      <c r="R33" s="157">
        <f ca="1">INDIRECT("Rates!AN"&amp;$E$8)</f>
        <v>130.90263999999999</v>
      </c>
      <c r="S33" s="157">
        <f ca="1">INDIRECT("Rates!AO"&amp;$E$8)</f>
        <v>309.52287000000001</v>
      </c>
      <c r="T33" s="157">
        <f ca="1">INDIRECT("Rates!AP"&amp;$E$8)</f>
        <v>1069.9733000000001</v>
      </c>
    </row>
    <row r="35" spans="1:21">
      <c r="A35" s="87">
        <v>2</v>
      </c>
      <c r="B35" s="137" t="str">
        <f>"Number of deaths due to " &amp;Admin!B6&amp;" (ICD-10 "&amp;UPPER(Admin!C6)&amp;"), by sex and age group, " &amp;Admin!D8</f>
        <v>Number of deaths due to Stroke (ICD-10 I60–I64), by sex and age group, 2014</v>
      </c>
      <c r="C35" s="141"/>
      <c r="D35" s="141"/>
      <c r="E35" s="158"/>
    </row>
    <row r="36" spans="1:21">
      <c r="B36" s="155"/>
    </row>
    <row r="37" spans="1:21">
      <c r="B37" s="87" t="s">
        <v>124</v>
      </c>
      <c r="C37" s="137" t="str">
        <f>Deaths!C6</f>
        <v>0–4</v>
      </c>
      <c r="D37" s="137" t="str">
        <f>Deaths!D6</f>
        <v>5–9</v>
      </c>
      <c r="E37" s="137" t="str">
        <f>Deaths!E6</f>
        <v>10–14</v>
      </c>
      <c r="F37" s="137" t="str">
        <f>Deaths!F6</f>
        <v>15–19</v>
      </c>
      <c r="G37" s="137" t="str">
        <f>Deaths!G6</f>
        <v>20–24</v>
      </c>
      <c r="H37" s="137" t="str">
        <f>Deaths!H6</f>
        <v>25–29</v>
      </c>
      <c r="I37" s="137" t="str">
        <f>Deaths!I6</f>
        <v>30–34</v>
      </c>
      <c r="J37" s="137" t="str">
        <f>Deaths!J6</f>
        <v>35–39</v>
      </c>
      <c r="K37" s="137" t="str">
        <f>Deaths!K6</f>
        <v>40–44</v>
      </c>
      <c r="L37" s="137" t="str">
        <f>Deaths!L6</f>
        <v>45–49</v>
      </c>
      <c r="M37" s="137" t="str">
        <f>Deaths!M6</f>
        <v>50–54</v>
      </c>
      <c r="N37" s="137" t="str">
        <f>Deaths!N6</f>
        <v>55–59</v>
      </c>
      <c r="O37" s="137" t="str">
        <f>Deaths!O6</f>
        <v>60–64</v>
      </c>
      <c r="P37" s="137" t="str">
        <f>Deaths!P6</f>
        <v>65–69</v>
      </c>
      <c r="Q37" s="137" t="str">
        <f>Deaths!Q6</f>
        <v>70–74</v>
      </c>
      <c r="R37" s="137" t="str">
        <f>Deaths!R6</f>
        <v>75–79</v>
      </c>
      <c r="S37" s="137" t="str">
        <f>Deaths!S6</f>
        <v>80–84</v>
      </c>
      <c r="T37" s="137" t="str">
        <f>Deaths!T6</f>
        <v>85+</v>
      </c>
      <c r="U37" s="137" t="s">
        <v>28</v>
      </c>
    </row>
    <row r="38" spans="1:21">
      <c r="B38" s="87" t="s">
        <v>62</v>
      </c>
      <c r="C38" s="157">
        <f ca="1">INDIRECT("Deaths!C"&amp;$E$8)</f>
        <v>1</v>
      </c>
      <c r="D38" s="157">
        <f ca="1">INDIRECT("Deaths!D"&amp;$E$8)</f>
        <v>0</v>
      </c>
      <c r="E38" s="157">
        <f ca="1">INDIRECT("Deaths!E"&amp;$E$8)</f>
        <v>1</v>
      </c>
      <c r="F38" s="157">
        <f ca="1">INDIRECT("Deaths!F"&amp;$E$8)</f>
        <v>1</v>
      </c>
      <c r="G38" s="157">
        <f ca="1">INDIRECT("Deaths!G"&amp;$E$8)</f>
        <v>1</v>
      </c>
      <c r="H38" s="157">
        <f ca="1">INDIRECT("Deaths!H"&amp;$E$8)</f>
        <v>2</v>
      </c>
      <c r="I38" s="157">
        <f ca="1">INDIRECT("Deaths!I"&amp;$E$8)</f>
        <v>3</v>
      </c>
      <c r="J38" s="157">
        <f ca="1">INDIRECT("Deaths!J"&amp;$E$8)</f>
        <v>17</v>
      </c>
      <c r="K38" s="157">
        <f ca="1">INDIRECT("Deaths!K"&amp;$E$8)</f>
        <v>20</v>
      </c>
      <c r="L38" s="157">
        <f ca="1">INDIRECT("Deaths!L"&amp;$E$8)</f>
        <v>49</v>
      </c>
      <c r="M38" s="157">
        <f ca="1">INDIRECT("Deaths!M"&amp;$E$8)</f>
        <v>57</v>
      </c>
      <c r="N38" s="157">
        <f ca="1">INDIRECT("Deaths!N"&amp;$E$8)</f>
        <v>94</v>
      </c>
      <c r="O38" s="157">
        <f ca="1">INDIRECT("Deaths!O"&amp;$E$8)</f>
        <v>123</v>
      </c>
      <c r="P38" s="157">
        <f ca="1">INDIRECT("Deaths!P"&amp;$E$8)</f>
        <v>181</v>
      </c>
      <c r="Q38" s="157">
        <f ca="1">INDIRECT("Deaths!Q"&amp;$E$8)</f>
        <v>265</v>
      </c>
      <c r="R38" s="157">
        <f ca="1">INDIRECT("Deaths!R"&amp;$E$8)</f>
        <v>445</v>
      </c>
      <c r="S38" s="157">
        <f ca="1">INDIRECT("Deaths!S"&amp;$E$8)</f>
        <v>665</v>
      </c>
      <c r="T38" s="157">
        <f ca="1">INDIRECT("Deaths!T"&amp;$E$8)</f>
        <v>1377</v>
      </c>
      <c r="U38" s="159">
        <f ca="1">SUM(C38:T38)</f>
        <v>3302</v>
      </c>
    </row>
    <row r="39" spans="1:21">
      <c r="B39" s="87" t="s">
        <v>63</v>
      </c>
      <c r="C39" s="157">
        <f ca="1">INDIRECT("Deaths!Y"&amp;$E$8)</f>
        <v>0</v>
      </c>
      <c r="D39" s="157">
        <f ca="1">INDIRECT("Deaths!Z"&amp;$E$8)</f>
        <v>1</v>
      </c>
      <c r="E39" s="157">
        <f ca="1">INDIRECT("Deaths!AA"&amp;$E$8)</f>
        <v>1</v>
      </c>
      <c r="F39" s="157">
        <f ca="1">INDIRECT("Deaths!AB"&amp;$E$8)</f>
        <v>3</v>
      </c>
      <c r="G39" s="157">
        <f ca="1">INDIRECT("Deaths!AC"&amp;$E$8)</f>
        <v>0</v>
      </c>
      <c r="H39" s="157">
        <f ca="1">INDIRECT("Deaths!AD"&amp;$E$8)</f>
        <v>0</v>
      </c>
      <c r="I39" s="157">
        <f ca="1">INDIRECT("Deaths!AE"&amp;$E$8)</f>
        <v>6</v>
      </c>
      <c r="J39" s="157">
        <f ca="1">INDIRECT("Deaths!AF"&amp;$E$8)</f>
        <v>9</v>
      </c>
      <c r="K39" s="157">
        <f ca="1">INDIRECT("Deaths!AG"&amp;$E$8)</f>
        <v>21</v>
      </c>
      <c r="L39" s="157">
        <f ca="1">INDIRECT("Deaths!AH"&amp;$E$8)</f>
        <v>42</v>
      </c>
      <c r="M39" s="157">
        <f ca="1">INDIRECT("Deaths!AI"&amp;$E$8)</f>
        <v>62</v>
      </c>
      <c r="N39" s="157">
        <f ca="1">INDIRECT("Deaths!AJ"&amp;$E$8)</f>
        <v>78</v>
      </c>
      <c r="O39" s="157">
        <f ca="1">INDIRECT("Deaths!AK"&amp;$E$8)</f>
        <v>88</v>
      </c>
      <c r="P39" s="157">
        <f ca="1">INDIRECT("Deaths!AL"&amp;$E$8)</f>
        <v>150</v>
      </c>
      <c r="Q39" s="157">
        <f ca="1">INDIRECT("Deaths!AM"&amp;$E$8)</f>
        <v>208</v>
      </c>
      <c r="R39" s="157">
        <f ca="1">INDIRECT("Deaths!AN"&amp;$E$8)</f>
        <v>422</v>
      </c>
      <c r="S39" s="157">
        <f ca="1">INDIRECT("Deaths!AO"&amp;$E$8)</f>
        <v>783</v>
      </c>
      <c r="T39" s="157">
        <f ca="1">INDIRECT("Deaths!AP"&amp;$E$8)</f>
        <v>3109</v>
      </c>
      <c r="U39" s="159">
        <f ca="1">SUM(C39:T39)</f>
        <v>4983</v>
      </c>
    </row>
    <row r="40" spans="1:21">
      <c r="B40" s="87"/>
      <c r="C40" s="160"/>
      <c r="D40" s="160"/>
      <c r="E40" s="160"/>
      <c r="F40" s="160"/>
      <c r="G40" s="160"/>
      <c r="H40" s="160"/>
      <c r="I40" s="160"/>
      <c r="J40" s="160"/>
      <c r="K40" s="160"/>
      <c r="L40" s="160"/>
      <c r="M40" s="160"/>
      <c r="N40" s="160"/>
      <c r="O40" s="160"/>
      <c r="P40" s="160"/>
      <c r="Q40" s="160"/>
      <c r="R40" s="160"/>
      <c r="S40" s="160"/>
      <c r="T40" s="160"/>
      <c r="U40" s="161"/>
    </row>
    <row r="41" spans="1:21">
      <c r="B41" s="87" t="s">
        <v>154</v>
      </c>
      <c r="C41" s="160"/>
      <c r="D41" s="160"/>
      <c r="E41" s="160"/>
      <c r="F41" s="160"/>
      <c r="G41" s="160"/>
      <c r="H41" s="160"/>
      <c r="I41" s="160"/>
      <c r="J41" s="160"/>
      <c r="K41" s="160"/>
      <c r="L41" s="160"/>
      <c r="M41" s="160"/>
      <c r="N41" s="160"/>
      <c r="O41" s="160"/>
      <c r="P41" s="160"/>
      <c r="Q41" s="160"/>
      <c r="R41" s="160"/>
      <c r="S41" s="160"/>
      <c r="T41" s="160"/>
      <c r="U41" s="161"/>
    </row>
    <row r="42" spans="1:21">
      <c r="B42" s="87" t="s">
        <v>62</v>
      </c>
      <c r="C42" s="162">
        <f ca="1">-1*C38</f>
        <v>-1</v>
      </c>
      <c r="D42" s="162">
        <f t="shared" ref="D42:T42" ca="1" si="0">-1*D38</f>
        <v>0</v>
      </c>
      <c r="E42" s="162">
        <f t="shared" ca="1" si="0"/>
        <v>-1</v>
      </c>
      <c r="F42" s="162">
        <f t="shared" ca="1" si="0"/>
        <v>-1</v>
      </c>
      <c r="G42" s="162">
        <f t="shared" ca="1" si="0"/>
        <v>-1</v>
      </c>
      <c r="H42" s="162">
        <f t="shared" ca="1" si="0"/>
        <v>-2</v>
      </c>
      <c r="I42" s="162">
        <f t="shared" ca="1" si="0"/>
        <v>-3</v>
      </c>
      <c r="J42" s="162">
        <f t="shared" ca="1" si="0"/>
        <v>-17</v>
      </c>
      <c r="K42" s="162">
        <f t="shared" ca="1" si="0"/>
        <v>-20</v>
      </c>
      <c r="L42" s="162">
        <f t="shared" ca="1" si="0"/>
        <v>-49</v>
      </c>
      <c r="M42" s="162">
        <f t="shared" ca="1" si="0"/>
        <v>-57</v>
      </c>
      <c r="N42" s="162">
        <f t="shared" ca="1" si="0"/>
        <v>-94</v>
      </c>
      <c r="O42" s="162">
        <f t="shared" ca="1" si="0"/>
        <v>-123</v>
      </c>
      <c r="P42" s="162">
        <f t="shared" ca="1" si="0"/>
        <v>-181</v>
      </c>
      <c r="Q42" s="162">
        <f t="shared" ca="1" si="0"/>
        <v>-265</v>
      </c>
      <c r="R42" s="162">
        <f t="shared" ca="1" si="0"/>
        <v>-445</v>
      </c>
      <c r="S42" s="162">
        <f t="shared" ca="1" si="0"/>
        <v>-665</v>
      </c>
      <c r="T42" s="162">
        <f t="shared" ca="1" si="0"/>
        <v>-1377</v>
      </c>
      <c r="U42" s="161"/>
    </row>
    <row r="43" spans="1:21">
      <c r="B43" s="87" t="s">
        <v>63</v>
      </c>
      <c r="C43" s="162">
        <f ca="1">C39</f>
        <v>0</v>
      </c>
      <c r="D43" s="162">
        <f t="shared" ref="D43:T43" ca="1" si="1">D39</f>
        <v>1</v>
      </c>
      <c r="E43" s="162">
        <f t="shared" ca="1" si="1"/>
        <v>1</v>
      </c>
      <c r="F43" s="162">
        <f t="shared" ca="1" si="1"/>
        <v>3</v>
      </c>
      <c r="G43" s="162">
        <f t="shared" ca="1" si="1"/>
        <v>0</v>
      </c>
      <c r="H43" s="162">
        <f t="shared" ca="1" si="1"/>
        <v>0</v>
      </c>
      <c r="I43" s="162">
        <f t="shared" ca="1" si="1"/>
        <v>6</v>
      </c>
      <c r="J43" s="162">
        <f t="shared" ca="1" si="1"/>
        <v>9</v>
      </c>
      <c r="K43" s="162">
        <f t="shared" ca="1" si="1"/>
        <v>21</v>
      </c>
      <c r="L43" s="162">
        <f t="shared" ca="1" si="1"/>
        <v>42</v>
      </c>
      <c r="M43" s="162">
        <f t="shared" ca="1" si="1"/>
        <v>62</v>
      </c>
      <c r="N43" s="162">
        <f t="shared" ca="1" si="1"/>
        <v>78</v>
      </c>
      <c r="O43" s="162">
        <f t="shared" ca="1" si="1"/>
        <v>88</v>
      </c>
      <c r="P43" s="162">
        <f t="shared" ca="1" si="1"/>
        <v>150</v>
      </c>
      <c r="Q43" s="162">
        <f t="shared" ca="1" si="1"/>
        <v>208</v>
      </c>
      <c r="R43" s="162">
        <f t="shared" ca="1" si="1"/>
        <v>422</v>
      </c>
      <c r="S43" s="162">
        <f t="shared" ca="1" si="1"/>
        <v>783</v>
      </c>
      <c r="T43" s="162">
        <f t="shared" ca="1" si="1"/>
        <v>3109</v>
      </c>
      <c r="U43" s="161"/>
    </row>
    <row r="45" spans="1:21">
      <c r="A45" s="87">
        <v>3</v>
      </c>
      <c r="B45" s="137" t="str">
        <f>"Number of deaths due to " &amp;Admin!B6&amp;" (ICD-10 "&amp;UPPER(Admin!C6)&amp;"), by sex and year, " &amp;Admin!D6&amp;"–" &amp;Admin!D8</f>
        <v>Number of deaths due to Stroke (ICD-10 I60–I64), by sex and year, 1979–2014</v>
      </c>
      <c r="C45" s="141"/>
      <c r="D45" s="141"/>
      <c r="E45" s="141"/>
    </row>
    <row r="46" spans="1:21">
      <c r="A46" s="87">
        <v>4</v>
      </c>
      <c r="B46" s="137" t="str">
        <f>"Age-standardised death rates for " &amp;Admin!B6&amp;" (ICD-10 "&amp;UPPER(Admin!C6)&amp;"), by sex and year, " &amp;Admin!D6&amp;"–" &amp;Admin!D8</f>
        <v>Age-standardised death rates for Stroke (ICD-10 I60–I64), by sex and year, 1979–2014</v>
      </c>
      <c r="C46" s="141"/>
      <c r="D46" s="141"/>
      <c r="E46" s="141"/>
    </row>
    <row r="47" spans="1:21">
      <c r="A47" s="87"/>
      <c r="B47" s="155"/>
    </row>
    <row r="48" spans="1:21">
      <c r="A48" s="87"/>
      <c r="B48" s="155"/>
    </row>
    <row r="49" spans="2:8">
      <c r="B49" s="145" t="s">
        <v>5</v>
      </c>
      <c r="C49" s="139" t="s">
        <v>138</v>
      </c>
      <c r="D49" s="139" t="s">
        <v>139</v>
      </c>
      <c r="E49" s="139" t="s">
        <v>140</v>
      </c>
      <c r="F49" s="139" t="s">
        <v>156</v>
      </c>
      <c r="G49" s="139" t="s">
        <v>157</v>
      </c>
      <c r="H49" s="139" t="s">
        <v>158</v>
      </c>
    </row>
    <row r="50" spans="2:8">
      <c r="B50" s="145">
        <v>1900</v>
      </c>
      <c r="C50" s="163"/>
      <c r="D50" s="163"/>
      <c r="F50" s="164"/>
      <c r="G50" s="164"/>
    </row>
    <row r="51" spans="2:8">
      <c r="B51" s="145">
        <v>1901</v>
      </c>
      <c r="C51" s="163"/>
      <c r="D51" s="163"/>
      <c r="F51" s="164"/>
      <c r="G51" s="164"/>
    </row>
    <row r="52" spans="2:8">
      <c r="B52" s="145">
        <v>1902</v>
      </c>
      <c r="C52" s="163"/>
      <c r="D52" s="163"/>
      <c r="F52" s="164"/>
      <c r="G52" s="164"/>
    </row>
    <row r="53" spans="2:8">
      <c r="B53" s="145">
        <v>1903</v>
      </c>
      <c r="C53" s="163"/>
      <c r="D53" s="163"/>
      <c r="F53" s="164"/>
      <c r="G53" s="164"/>
    </row>
    <row r="54" spans="2:8">
      <c r="B54" s="145">
        <v>1904</v>
      </c>
      <c r="C54" s="163"/>
      <c r="D54" s="163"/>
      <c r="F54" s="164"/>
      <c r="G54" s="164"/>
    </row>
    <row r="55" spans="2:8">
      <c r="B55" s="145">
        <v>1905</v>
      </c>
      <c r="C55" s="163"/>
      <c r="D55" s="163"/>
      <c r="F55" s="164"/>
      <c r="G55" s="164"/>
    </row>
    <row r="56" spans="2:8">
      <c r="B56" s="145">
        <v>1906</v>
      </c>
      <c r="C56" s="163"/>
      <c r="D56" s="163"/>
      <c r="F56" s="164"/>
      <c r="G56" s="164"/>
    </row>
    <row r="57" spans="2:8">
      <c r="B57" s="145">
        <v>1907</v>
      </c>
      <c r="C57" s="165" t="str">
        <f>Deaths!V14</f>
        <v/>
      </c>
      <c r="D57" s="165" t="str">
        <f>Deaths!AR14</f>
        <v/>
      </c>
      <c r="E57" s="165" t="str">
        <f>Deaths!BN14</f>
        <v/>
      </c>
      <c r="F57" s="166" t="str">
        <f>Rates!V14</f>
        <v/>
      </c>
      <c r="G57" s="166" t="str">
        <f>Rates!AR14</f>
        <v/>
      </c>
      <c r="H57" s="166" t="str">
        <f>Rates!BN14</f>
        <v/>
      </c>
    </row>
    <row r="58" spans="2:8">
      <c r="B58" s="145">
        <v>1908</v>
      </c>
      <c r="C58" s="165" t="str">
        <f>Deaths!V15</f>
        <v/>
      </c>
      <c r="D58" s="165" t="str">
        <f>Deaths!AR15</f>
        <v/>
      </c>
      <c r="E58" s="165" t="str">
        <f>Deaths!BN15</f>
        <v/>
      </c>
      <c r="F58" s="166" t="str">
        <f>Rates!V15</f>
        <v/>
      </c>
      <c r="G58" s="166" t="str">
        <f>Rates!AR15</f>
        <v/>
      </c>
      <c r="H58" s="166" t="str">
        <f>Rates!BN15</f>
        <v/>
      </c>
    </row>
    <row r="59" spans="2:8">
      <c r="B59" s="145">
        <v>1909</v>
      </c>
      <c r="C59" s="165" t="str">
        <f>Deaths!V16</f>
        <v/>
      </c>
      <c r="D59" s="165" t="str">
        <f>Deaths!AR16</f>
        <v/>
      </c>
      <c r="E59" s="165" t="str">
        <f>Deaths!BN16</f>
        <v/>
      </c>
      <c r="F59" s="166" t="str">
        <f>Rates!V16</f>
        <v/>
      </c>
      <c r="G59" s="166" t="str">
        <f>Rates!AR16</f>
        <v/>
      </c>
      <c r="H59" s="166" t="str">
        <f>Rates!BN16</f>
        <v/>
      </c>
    </row>
    <row r="60" spans="2:8">
      <c r="B60" s="145">
        <v>1910</v>
      </c>
      <c r="C60" s="165" t="str">
        <f>Deaths!V17</f>
        <v/>
      </c>
      <c r="D60" s="165" t="str">
        <f>Deaths!AR17</f>
        <v/>
      </c>
      <c r="E60" s="165" t="str">
        <f>Deaths!BN17</f>
        <v/>
      </c>
      <c r="F60" s="166" t="str">
        <f>Rates!V17</f>
        <v/>
      </c>
      <c r="G60" s="166" t="str">
        <f>Rates!AR17</f>
        <v/>
      </c>
      <c r="H60" s="166" t="str">
        <f>Rates!BN17</f>
        <v/>
      </c>
    </row>
    <row r="61" spans="2:8">
      <c r="B61" s="145">
        <v>1911</v>
      </c>
      <c r="C61" s="165" t="str">
        <f>Deaths!V18</f>
        <v/>
      </c>
      <c r="D61" s="165" t="str">
        <f>Deaths!AR18</f>
        <v/>
      </c>
      <c r="E61" s="165" t="str">
        <f>Deaths!BN18</f>
        <v/>
      </c>
      <c r="F61" s="166" t="str">
        <f>Rates!V18</f>
        <v/>
      </c>
      <c r="G61" s="166" t="str">
        <f>Rates!AR18</f>
        <v/>
      </c>
      <c r="H61" s="166" t="str">
        <f>Rates!BN18</f>
        <v/>
      </c>
    </row>
    <row r="62" spans="2:8">
      <c r="B62" s="145">
        <v>1912</v>
      </c>
      <c r="C62" s="165" t="str">
        <f>Deaths!V19</f>
        <v/>
      </c>
      <c r="D62" s="165" t="str">
        <f>Deaths!AR19</f>
        <v/>
      </c>
      <c r="E62" s="165" t="str">
        <f>Deaths!BN19</f>
        <v/>
      </c>
      <c r="F62" s="166" t="str">
        <f>Rates!V19</f>
        <v/>
      </c>
      <c r="G62" s="166" t="str">
        <f>Rates!AR19</f>
        <v/>
      </c>
      <c r="H62" s="166" t="str">
        <f>Rates!BN19</f>
        <v/>
      </c>
    </row>
    <row r="63" spans="2:8">
      <c r="B63" s="145">
        <v>1913</v>
      </c>
      <c r="C63" s="165" t="str">
        <f>Deaths!V20</f>
        <v/>
      </c>
      <c r="D63" s="165" t="str">
        <f>Deaths!AR20</f>
        <v/>
      </c>
      <c r="E63" s="165" t="str">
        <f>Deaths!BN20</f>
        <v/>
      </c>
      <c r="F63" s="166" t="str">
        <f>Rates!V20</f>
        <v/>
      </c>
      <c r="G63" s="166" t="str">
        <f>Rates!AR20</f>
        <v/>
      </c>
      <c r="H63" s="166" t="str">
        <f>Rates!BN20</f>
        <v/>
      </c>
    </row>
    <row r="64" spans="2:8">
      <c r="B64" s="145">
        <v>1914</v>
      </c>
      <c r="C64" s="165" t="str">
        <f>Deaths!V21</f>
        <v/>
      </c>
      <c r="D64" s="165" t="str">
        <f>Deaths!AR21</f>
        <v/>
      </c>
      <c r="E64" s="165" t="str">
        <f>Deaths!BN21</f>
        <v/>
      </c>
      <c r="F64" s="166" t="str">
        <f>Rates!V21</f>
        <v/>
      </c>
      <c r="G64" s="166" t="str">
        <f>Rates!AR21</f>
        <v/>
      </c>
      <c r="H64" s="166" t="str">
        <f>Rates!BN21</f>
        <v/>
      </c>
    </row>
    <row r="65" spans="2:8">
      <c r="B65" s="145">
        <v>1915</v>
      </c>
      <c r="C65" s="165" t="str">
        <f>Deaths!V22</f>
        <v/>
      </c>
      <c r="D65" s="165" t="str">
        <f>Deaths!AR22</f>
        <v/>
      </c>
      <c r="E65" s="165" t="str">
        <f>Deaths!BN22</f>
        <v/>
      </c>
      <c r="F65" s="166" t="str">
        <f>Rates!V22</f>
        <v/>
      </c>
      <c r="G65" s="166" t="str">
        <f>Rates!AR22</f>
        <v/>
      </c>
      <c r="H65" s="166" t="str">
        <f>Rates!BN22</f>
        <v/>
      </c>
    </row>
    <row r="66" spans="2:8">
      <c r="B66" s="145">
        <v>1916</v>
      </c>
      <c r="C66" s="165" t="str">
        <f>Deaths!V23</f>
        <v/>
      </c>
      <c r="D66" s="165" t="str">
        <f>Deaths!AR23</f>
        <v/>
      </c>
      <c r="E66" s="165" t="str">
        <f>Deaths!BN23</f>
        <v/>
      </c>
      <c r="F66" s="166" t="str">
        <f>Rates!V23</f>
        <v/>
      </c>
      <c r="G66" s="166" t="str">
        <f>Rates!AR23</f>
        <v/>
      </c>
      <c r="H66" s="166" t="str">
        <f>Rates!BN23</f>
        <v/>
      </c>
    </row>
    <row r="67" spans="2:8">
      <c r="B67" s="145">
        <v>1917</v>
      </c>
      <c r="C67" s="165" t="str">
        <f>Deaths!V24</f>
        <v/>
      </c>
      <c r="D67" s="165" t="str">
        <f>Deaths!AR24</f>
        <v/>
      </c>
      <c r="E67" s="165" t="str">
        <f>Deaths!BN24</f>
        <v/>
      </c>
      <c r="F67" s="166" t="str">
        <f>Rates!V24</f>
        <v/>
      </c>
      <c r="G67" s="166" t="str">
        <f>Rates!AR24</f>
        <v/>
      </c>
      <c r="H67" s="166" t="str">
        <f>Rates!BN24</f>
        <v/>
      </c>
    </row>
    <row r="68" spans="2:8">
      <c r="B68" s="145">
        <v>1918</v>
      </c>
      <c r="C68" s="165" t="str">
        <f>Deaths!V25</f>
        <v/>
      </c>
      <c r="D68" s="165" t="str">
        <f>Deaths!AR25</f>
        <v/>
      </c>
      <c r="E68" s="165" t="str">
        <f>Deaths!BN25</f>
        <v/>
      </c>
      <c r="F68" s="166" t="str">
        <f>Rates!V25</f>
        <v/>
      </c>
      <c r="G68" s="166" t="str">
        <f>Rates!AR25</f>
        <v/>
      </c>
      <c r="H68" s="166" t="str">
        <f>Rates!BN25</f>
        <v/>
      </c>
    </row>
    <row r="69" spans="2:8">
      <c r="B69" s="145">
        <v>1919</v>
      </c>
      <c r="C69" s="165" t="str">
        <f>Deaths!V26</f>
        <v/>
      </c>
      <c r="D69" s="165" t="str">
        <f>Deaths!AR26</f>
        <v/>
      </c>
      <c r="E69" s="165" t="str">
        <f>Deaths!BN26</f>
        <v/>
      </c>
      <c r="F69" s="166" t="str">
        <f>Rates!V26</f>
        <v/>
      </c>
      <c r="G69" s="166" t="str">
        <f>Rates!AR26</f>
        <v/>
      </c>
      <c r="H69" s="166" t="str">
        <f>Rates!BN26</f>
        <v/>
      </c>
    </row>
    <row r="70" spans="2:8">
      <c r="B70" s="145">
        <v>1920</v>
      </c>
      <c r="C70" s="165" t="str">
        <f>Deaths!V27</f>
        <v/>
      </c>
      <c r="D70" s="165" t="str">
        <f>Deaths!AR27</f>
        <v/>
      </c>
      <c r="E70" s="165" t="str">
        <f>Deaths!BN27</f>
        <v/>
      </c>
      <c r="F70" s="166" t="str">
        <f>Rates!V27</f>
        <v/>
      </c>
      <c r="G70" s="166" t="str">
        <f>Rates!AR27</f>
        <v/>
      </c>
      <c r="H70" s="166" t="str">
        <f>Rates!BN27</f>
        <v/>
      </c>
    </row>
    <row r="71" spans="2:8">
      <c r="B71" s="145">
        <v>1921</v>
      </c>
      <c r="C71" s="165" t="str">
        <f>Deaths!V28</f>
        <v/>
      </c>
      <c r="D71" s="165" t="str">
        <f>Deaths!AR28</f>
        <v/>
      </c>
      <c r="E71" s="165" t="str">
        <f>Deaths!BN28</f>
        <v/>
      </c>
      <c r="F71" s="166" t="str">
        <f>Rates!V28</f>
        <v/>
      </c>
      <c r="G71" s="166" t="str">
        <f>Rates!AR28</f>
        <v/>
      </c>
      <c r="H71" s="166" t="str">
        <f>Rates!BN28</f>
        <v/>
      </c>
    </row>
    <row r="72" spans="2:8">
      <c r="B72" s="145">
        <v>1922</v>
      </c>
      <c r="C72" s="165" t="str">
        <f>Deaths!V29</f>
        <v/>
      </c>
      <c r="D72" s="165" t="str">
        <f>Deaths!AR29</f>
        <v/>
      </c>
      <c r="E72" s="165" t="str">
        <f>Deaths!BN29</f>
        <v/>
      </c>
      <c r="F72" s="166" t="str">
        <f>Rates!V29</f>
        <v/>
      </c>
      <c r="G72" s="166" t="str">
        <f>Rates!AR29</f>
        <v/>
      </c>
      <c r="H72" s="166" t="str">
        <f>Rates!BN29</f>
        <v/>
      </c>
    </row>
    <row r="73" spans="2:8">
      <c r="B73" s="145">
        <v>1923</v>
      </c>
      <c r="C73" s="165" t="str">
        <f>Deaths!V30</f>
        <v/>
      </c>
      <c r="D73" s="165" t="str">
        <f>Deaths!AR30</f>
        <v/>
      </c>
      <c r="E73" s="165" t="str">
        <f>Deaths!BN30</f>
        <v/>
      </c>
      <c r="F73" s="166" t="str">
        <f>Rates!V30</f>
        <v/>
      </c>
      <c r="G73" s="166" t="str">
        <f>Rates!AR30</f>
        <v/>
      </c>
      <c r="H73" s="166" t="str">
        <f>Rates!BN30</f>
        <v/>
      </c>
    </row>
    <row r="74" spans="2:8">
      <c r="B74" s="145">
        <v>1924</v>
      </c>
      <c r="C74" s="165" t="str">
        <f>Deaths!V31</f>
        <v/>
      </c>
      <c r="D74" s="165" t="str">
        <f>Deaths!AR31</f>
        <v/>
      </c>
      <c r="E74" s="165" t="str">
        <f>Deaths!BN31</f>
        <v/>
      </c>
      <c r="F74" s="166" t="str">
        <f>Rates!V31</f>
        <v/>
      </c>
      <c r="G74" s="166" t="str">
        <f>Rates!AR31</f>
        <v/>
      </c>
      <c r="H74" s="166" t="str">
        <f>Rates!BN31</f>
        <v/>
      </c>
    </row>
    <row r="75" spans="2:8">
      <c r="B75" s="145">
        <v>1925</v>
      </c>
      <c r="C75" s="165" t="str">
        <f>Deaths!V32</f>
        <v/>
      </c>
      <c r="D75" s="165" t="str">
        <f>Deaths!AR32</f>
        <v/>
      </c>
      <c r="E75" s="165" t="str">
        <f>Deaths!BN32</f>
        <v/>
      </c>
      <c r="F75" s="166" t="str">
        <f>Rates!V32</f>
        <v/>
      </c>
      <c r="G75" s="166" t="str">
        <f>Rates!AR32</f>
        <v/>
      </c>
      <c r="H75" s="166" t="str">
        <f>Rates!BN32</f>
        <v/>
      </c>
    </row>
    <row r="76" spans="2:8">
      <c r="B76" s="145">
        <v>1926</v>
      </c>
      <c r="C76" s="165" t="str">
        <f>Deaths!V33</f>
        <v/>
      </c>
      <c r="D76" s="165" t="str">
        <f>Deaths!AR33</f>
        <v/>
      </c>
      <c r="E76" s="165" t="str">
        <f>Deaths!BN33</f>
        <v/>
      </c>
      <c r="F76" s="166" t="str">
        <f>Rates!V33</f>
        <v/>
      </c>
      <c r="G76" s="166" t="str">
        <f>Rates!AR33</f>
        <v/>
      </c>
      <c r="H76" s="166" t="str">
        <f>Rates!BN33</f>
        <v/>
      </c>
    </row>
    <row r="77" spans="2:8">
      <c r="B77" s="145">
        <v>1927</v>
      </c>
      <c r="C77" s="165" t="str">
        <f>Deaths!V34</f>
        <v/>
      </c>
      <c r="D77" s="165" t="str">
        <f>Deaths!AR34</f>
        <v/>
      </c>
      <c r="E77" s="165" t="str">
        <f>Deaths!BN34</f>
        <v/>
      </c>
      <c r="F77" s="166" t="str">
        <f>Rates!V34</f>
        <v/>
      </c>
      <c r="G77" s="166" t="str">
        <f>Rates!AR34</f>
        <v/>
      </c>
      <c r="H77" s="166" t="str">
        <f>Rates!BN34</f>
        <v/>
      </c>
    </row>
    <row r="78" spans="2:8">
      <c r="B78" s="145">
        <v>1928</v>
      </c>
      <c r="C78" s="165" t="str">
        <f>Deaths!V35</f>
        <v/>
      </c>
      <c r="D78" s="165" t="str">
        <f>Deaths!AR35</f>
        <v/>
      </c>
      <c r="E78" s="165" t="str">
        <f>Deaths!BN35</f>
        <v/>
      </c>
      <c r="F78" s="166" t="str">
        <f>Rates!V35</f>
        <v/>
      </c>
      <c r="G78" s="166" t="str">
        <f>Rates!AR35</f>
        <v/>
      </c>
      <c r="H78" s="166" t="str">
        <f>Rates!BN35</f>
        <v/>
      </c>
    </row>
    <row r="79" spans="2:8">
      <c r="B79" s="145">
        <v>1929</v>
      </c>
      <c r="C79" s="165" t="str">
        <f>Deaths!V36</f>
        <v/>
      </c>
      <c r="D79" s="165" t="str">
        <f>Deaths!AR36</f>
        <v/>
      </c>
      <c r="E79" s="165" t="str">
        <f>Deaths!BN36</f>
        <v/>
      </c>
      <c r="F79" s="166" t="str">
        <f>Rates!V36</f>
        <v/>
      </c>
      <c r="G79" s="166" t="str">
        <f>Rates!AR36</f>
        <v/>
      </c>
      <c r="H79" s="166" t="str">
        <f>Rates!BN36</f>
        <v/>
      </c>
    </row>
    <row r="80" spans="2:8">
      <c r="B80" s="145">
        <v>1930</v>
      </c>
      <c r="C80" s="165" t="str">
        <f>Deaths!V37</f>
        <v/>
      </c>
      <c r="D80" s="165" t="str">
        <f>Deaths!AR37</f>
        <v/>
      </c>
      <c r="E80" s="165" t="str">
        <f>Deaths!BN37</f>
        <v/>
      </c>
      <c r="F80" s="166" t="str">
        <f>Rates!V37</f>
        <v/>
      </c>
      <c r="G80" s="166" t="str">
        <f>Rates!AR37</f>
        <v/>
      </c>
      <c r="H80" s="166" t="str">
        <f>Rates!BN37</f>
        <v/>
      </c>
    </row>
    <row r="81" spans="2:8">
      <c r="B81" s="145">
        <v>1931</v>
      </c>
      <c r="C81" s="165" t="str">
        <f>Deaths!V38</f>
        <v/>
      </c>
      <c r="D81" s="165" t="str">
        <f>Deaths!AR38</f>
        <v/>
      </c>
      <c r="E81" s="165" t="str">
        <f>Deaths!BN38</f>
        <v/>
      </c>
      <c r="F81" s="166" t="str">
        <f>Rates!V38</f>
        <v/>
      </c>
      <c r="G81" s="166" t="str">
        <f>Rates!AR38</f>
        <v/>
      </c>
      <c r="H81" s="166" t="str">
        <f>Rates!BN38</f>
        <v/>
      </c>
    </row>
    <row r="82" spans="2:8">
      <c r="B82" s="145">
        <v>1932</v>
      </c>
      <c r="C82" s="165" t="str">
        <f>Deaths!V39</f>
        <v/>
      </c>
      <c r="D82" s="165" t="str">
        <f>Deaths!AR39</f>
        <v/>
      </c>
      <c r="E82" s="165" t="str">
        <f>Deaths!BN39</f>
        <v/>
      </c>
      <c r="F82" s="166" t="str">
        <f>Rates!V39</f>
        <v/>
      </c>
      <c r="G82" s="166" t="str">
        <f>Rates!AR39</f>
        <v/>
      </c>
      <c r="H82" s="166" t="str">
        <f>Rates!BN39</f>
        <v/>
      </c>
    </row>
    <row r="83" spans="2:8">
      <c r="B83" s="145">
        <v>1933</v>
      </c>
      <c r="C83" s="165" t="str">
        <f>Deaths!V40</f>
        <v/>
      </c>
      <c r="D83" s="165" t="str">
        <f>Deaths!AR40</f>
        <v/>
      </c>
      <c r="E83" s="165" t="str">
        <f>Deaths!BN40</f>
        <v/>
      </c>
      <c r="F83" s="166" t="str">
        <f>Rates!V40</f>
        <v/>
      </c>
      <c r="G83" s="166" t="str">
        <f>Rates!AR40</f>
        <v/>
      </c>
      <c r="H83" s="166" t="str">
        <f>Rates!BN40</f>
        <v/>
      </c>
    </row>
    <row r="84" spans="2:8">
      <c r="B84" s="145">
        <v>1934</v>
      </c>
      <c r="C84" s="165" t="str">
        <f>Deaths!V41</f>
        <v/>
      </c>
      <c r="D84" s="165" t="str">
        <f>Deaths!AR41</f>
        <v/>
      </c>
      <c r="E84" s="165" t="str">
        <f>Deaths!BN41</f>
        <v/>
      </c>
      <c r="F84" s="166" t="str">
        <f>Rates!V41</f>
        <v/>
      </c>
      <c r="G84" s="166" t="str">
        <f>Rates!AR41</f>
        <v/>
      </c>
      <c r="H84" s="166" t="str">
        <f>Rates!BN41</f>
        <v/>
      </c>
    </row>
    <row r="85" spans="2:8">
      <c r="B85" s="145">
        <v>1935</v>
      </c>
      <c r="C85" s="165" t="str">
        <f>Deaths!V42</f>
        <v/>
      </c>
      <c r="D85" s="165" t="str">
        <f>Deaths!AR42</f>
        <v/>
      </c>
      <c r="E85" s="165" t="str">
        <f>Deaths!BN42</f>
        <v/>
      </c>
      <c r="F85" s="166" t="str">
        <f>Rates!V42</f>
        <v/>
      </c>
      <c r="G85" s="166" t="str">
        <f>Rates!AR42</f>
        <v/>
      </c>
      <c r="H85" s="166" t="str">
        <f>Rates!BN42</f>
        <v/>
      </c>
    </row>
    <row r="86" spans="2:8">
      <c r="B86" s="145">
        <v>1936</v>
      </c>
      <c r="C86" s="165" t="str">
        <f>Deaths!V43</f>
        <v/>
      </c>
      <c r="D86" s="165" t="str">
        <f>Deaths!AR43</f>
        <v/>
      </c>
      <c r="E86" s="165" t="str">
        <f>Deaths!BN43</f>
        <v/>
      </c>
      <c r="F86" s="166" t="str">
        <f>Rates!V43</f>
        <v/>
      </c>
      <c r="G86" s="166" t="str">
        <f>Rates!AR43</f>
        <v/>
      </c>
      <c r="H86" s="166" t="str">
        <f>Rates!BN43</f>
        <v/>
      </c>
    </row>
    <row r="87" spans="2:8">
      <c r="B87" s="145">
        <v>1937</v>
      </c>
      <c r="C87" s="165" t="str">
        <f>Deaths!V44</f>
        <v/>
      </c>
      <c r="D87" s="165" t="str">
        <f>Deaths!AR44</f>
        <v/>
      </c>
      <c r="E87" s="165" t="str">
        <f>Deaths!BN44</f>
        <v/>
      </c>
      <c r="F87" s="166" t="str">
        <f>Rates!V44</f>
        <v/>
      </c>
      <c r="G87" s="166" t="str">
        <f>Rates!AR44</f>
        <v/>
      </c>
      <c r="H87" s="166" t="str">
        <f>Rates!BN44</f>
        <v/>
      </c>
    </row>
    <row r="88" spans="2:8">
      <c r="B88" s="145">
        <v>1938</v>
      </c>
      <c r="C88" s="165" t="str">
        <f>Deaths!V45</f>
        <v/>
      </c>
      <c r="D88" s="165" t="str">
        <f>Deaths!AR45</f>
        <v/>
      </c>
      <c r="E88" s="165" t="str">
        <f>Deaths!BN45</f>
        <v/>
      </c>
      <c r="F88" s="166" t="str">
        <f>Rates!V45</f>
        <v/>
      </c>
      <c r="G88" s="166" t="str">
        <f>Rates!AR45</f>
        <v/>
      </c>
      <c r="H88" s="166" t="str">
        <f>Rates!BN45</f>
        <v/>
      </c>
    </row>
    <row r="89" spans="2:8">
      <c r="B89" s="145">
        <v>1939</v>
      </c>
      <c r="C89" s="165" t="str">
        <f>Deaths!V46</f>
        <v/>
      </c>
      <c r="D89" s="165" t="str">
        <f>Deaths!AR46</f>
        <v/>
      </c>
      <c r="E89" s="165" t="str">
        <f>Deaths!BN46</f>
        <v/>
      </c>
      <c r="F89" s="166" t="str">
        <f>Rates!V46</f>
        <v/>
      </c>
      <c r="G89" s="166" t="str">
        <f>Rates!AR46</f>
        <v/>
      </c>
      <c r="H89" s="166" t="str">
        <f>Rates!BN46</f>
        <v/>
      </c>
    </row>
    <row r="90" spans="2:8">
      <c r="B90" s="145">
        <v>1940</v>
      </c>
      <c r="C90" s="165" t="str">
        <f>Deaths!V47</f>
        <v/>
      </c>
      <c r="D90" s="165" t="str">
        <f>Deaths!AR47</f>
        <v/>
      </c>
      <c r="E90" s="165" t="str">
        <f>Deaths!BN47</f>
        <v/>
      </c>
      <c r="F90" s="166" t="str">
        <f>Rates!V47</f>
        <v/>
      </c>
      <c r="G90" s="166" t="str">
        <f>Rates!AR47</f>
        <v/>
      </c>
      <c r="H90" s="166" t="str">
        <f>Rates!BN47</f>
        <v/>
      </c>
    </row>
    <row r="91" spans="2:8">
      <c r="B91" s="145">
        <v>1941</v>
      </c>
      <c r="C91" s="165" t="str">
        <f>Deaths!V48</f>
        <v/>
      </c>
      <c r="D91" s="165" t="str">
        <f>Deaths!AR48</f>
        <v/>
      </c>
      <c r="E91" s="165" t="str">
        <f>Deaths!BN48</f>
        <v/>
      </c>
      <c r="F91" s="166" t="str">
        <f>Rates!V48</f>
        <v/>
      </c>
      <c r="G91" s="166" t="str">
        <f>Rates!AR48</f>
        <v/>
      </c>
      <c r="H91" s="166" t="str">
        <f>Rates!BN48</f>
        <v/>
      </c>
    </row>
    <row r="92" spans="2:8">
      <c r="B92" s="145">
        <v>1942</v>
      </c>
      <c r="C92" s="165" t="str">
        <f>Deaths!V49</f>
        <v/>
      </c>
      <c r="D92" s="165" t="str">
        <f>Deaths!AR49</f>
        <v/>
      </c>
      <c r="E92" s="165" t="str">
        <f>Deaths!BN49</f>
        <v/>
      </c>
      <c r="F92" s="166" t="str">
        <f>Rates!V49</f>
        <v/>
      </c>
      <c r="G92" s="166" t="str">
        <f>Rates!AR49</f>
        <v/>
      </c>
      <c r="H92" s="166" t="str">
        <f>Rates!BN49</f>
        <v/>
      </c>
    </row>
    <row r="93" spans="2:8">
      <c r="B93" s="145">
        <v>1943</v>
      </c>
      <c r="C93" s="165" t="str">
        <f>Deaths!V50</f>
        <v/>
      </c>
      <c r="D93" s="165" t="str">
        <f>Deaths!AR50</f>
        <v/>
      </c>
      <c r="E93" s="165" t="str">
        <f>Deaths!BN50</f>
        <v/>
      </c>
      <c r="F93" s="166" t="str">
        <f>Rates!V50</f>
        <v/>
      </c>
      <c r="G93" s="166" t="str">
        <f>Rates!AR50</f>
        <v/>
      </c>
      <c r="H93" s="166" t="str">
        <f>Rates!BN50</f>
        <v/>
      </c>
    </row>
    <row r="94" spans="2:8">
      <c r="B94" s="145">
        <v>1944</v>
      </c>
      <c r="C94" s="165" t="str">
        <f>Deaths!V51</f>
        <v/>
      </c>
      <c r="D94" s="165" t="str">
        <f>Deaths!AR51</f>
        <v/>
      </c>
      <c r="E94" s="165" t="str">
        <f>Deaths!BN51</f>
        <v/>
      </c>
      <c r="F94" s="166" t="str">
        <f>Rates!V51</f>
        <v/>
      </c>
      <c r="G94" s="166" t="str">
        <f>Rates!AR51</f>
        <v/>
      </c>
      <c r="H94" s="166" t="str">
        <f>Rates!BN51</f>
        <v/>
      </c>
    </row>
    <row r="95" spans="2:8">
      <c r="B95" s="145">
        <v>1945</v>
      </c>
      <c r="C95" s="165" t="str">
        <f>Deaths!V52</f>
        <v/>
      </c>
      <c r="D95" s="165" t="str">
        <f>Deaths!AR52</f>
        <v/>
      </c>
      <c r="E95" s="165" t="str">
        <f>Deaths!BN52</f>
        <v/>
      </c>
      <c r="F95" s="166" t="str">
        <f>Rates!V52</f>
        <v/>
      </c>
      <c r="G95" s="166" t="str">
        <f>Rates!AR52</f>
        <v/>
      </c>
      <c r="H95" s="166" t="str">
        <f>Rates!BN52</f>
        <v/>
      </c>
    </row>
    <row r="96" spans="2:8">
      <c r="B96" s="145">
        <v>1946</v>
      </c>
      <c r="C96" s="165" t="str">
        <f>Deaths!V53</f>
        <v/>
      </c>
      <c r="D96" s="165" t="str">
        <f>Deaths!AR53</f>
        <v/>
      </c>
      <c r="E96" s="165" t="str">
        <f>Deaths!BN53</f>
        <v/>
      </c>
      <c r="F96" s="166" t="str">
        <f>Rates!V53</f>
        <v/>
      </c>
      <c r="G96" s="166" t="str">
        <f>Rates!AR53</f>
        <v/>
      </c>
      <c r="H96" s="166" t="str">
        <f>Rates!BN53</f>
        <v/>
      </c>
    </row>
    <row r="97" spans="2:8">
      <c r="B97" s="145">
        <v>1947</v>
      </c>
      <c r="C97" s="165" t="str">
        <f>Deaths!V54</f>
        <v/>
      </c>
      <c r="D97" s="165" t="str">
        <f>Deaths!AR54</f>
        <v/>
      </c>
      <c r="E97" s="165" t="str">
        <f>Deaths!BN54</f>
        <v/>
      </c>
      <c r="F97" s="166" t="str">
        <f>Rates!V54</f>
        <v/>
      </c>
      <c r="G97" s="166" t="str">
        <f>Rates!AR54</f>
        <v/>
      </c>
      <c r="H97" s="166" t="str">
        <f>Rates!BN54</f>
        <v/>
      </c>
    </row>
    <row r="98" spans="2:8">
      <c r="B98" s="145">
        <v>1948</v>
      </c>
      <c r="C98" s="165" t="str">
        <f>Deaths!V55</f>
        <v/>
      </c>
      <c r="D98" s="165" t="str">
        <f>Deaths!AR55</f>
        <v/>
      </c>
      <c r="E98" s="165" t="str">
        <f>Deaths!BN55</f>
        <v/>
      </c>
      <c r="F98" s="166" t="str">
        <f>Rates!V55</f>
        <v/>
      </c>
      <c r="G98" s="166" t="str">
        <f>Rates!AR55</f>
        <v/>
      </c>
      <c r="H98" s="166" t="str">
        <f>Rates!BN55</f>
        <v/>
      </c>
    </row>
    <row r="99" spans="2:8">
      <c r="B99" s="145">
        <v>1949</v>
      </c>
      <c r="C99" s="165" t="str">
        <f>Deaths!V56</f>
        <v/>
      </c>
      <c r="D99" s="165" t="str">
        <f>Deaths!AR56</f>
        <v/>
      </c>
      <c r="E99" s="165" t="str">
        <f>Deaths!BN56</f>
        <v/>
      </c>
      <c r="F99" s="166" t="str">
        <f>Rates!V56</f>
        <v/>
      </c>
      <c r="G99" s="166" t="str">
        <f>Rates!AR56</f>
        <v/>
      </c>
      <c r="H99" s="166" t="str">
        <f>Rates!BN56</f>
        <v/>
      </c>
    </row>
    <row r="100" spans="2:8">
      <c r="B100" s="145">
        <v>1950</v>
      </c>
      <c r="C100" s="165" t="str">
        <f>Deaths!V57</f>
        <v/>
      </c>
      <c r="D100" s="165" t="str">
        <f>Deaths!AR57</f>
        <v/>
      </c>
      <c r="E100" s="165" t="str">
        <f>Deaths!BN57</f>
        <v/>
      </c>
      <c r="F100" s="166" t="str">
        <f>Rates!V57</f>
        <v/>
      </c>
      <c r="G100" s="166" t="str">
        <f>Rates!AR57</f>
        <v/>
      </c>
      <c r="H100" s="166" t="str">
        <f>Rates!BN57</f>
        <v/>
      </c>
    </row>
    <row r="101" spans="2:8">
      <c r="B101" s="145">
        <v>1951</v>
      </c>
      <c r="C101" s="165" t="str">
        <f>Deaths!V58</f>
        <v/>
      </c>
      <c r="D101" s="165" t="str">
        <f>Deaths!AR58</f>
        <v/>
      </c>
      <c r="E101" s="165" t="str">
        <f>Deaths!BN58</f>
        <v/>
      </c>
      <c r="F101" s="166" t="str">
        <f>Rates!V58</f>
        <v/>
      </c>
      <c r="G101" s="166" t="str">
        <f>Rates!AR58</f>
        <v/>
      </c>
      <c r="H101" s="166" t="str">
        <f>Rates!BN58</f>
        <v/>
      </c>
    </row>
    <row r="102" spans="2:8">
      <c r="B102" s="145">
        <v>1952</v>
      </c>
      <c r="C102" s="165" t="str">
        <f>Deaths!V59</f>
        <v/>
      </c>
      <c r="D102" s="165" t="str">
        <f>Deaths!AR59</f>
        <v/>
      </c>
      <c r="E102" s="165" t="str">
        <f>Deaths!BN59</f>
        <v/>
      </c>
      <c r="F102" s="166" t="str">
        <f>Rates!V59</f>
        <v/>
      </c>
      <c r="G102" s="166" t="str">
        <f>Rates!AR59</f>
        <v/>
      </c>
      <c r="H102" s="166" t="str">
        <f>Rates!BN59</f>
        <v/>
      </c>
    </row>
    <row r="103" spans="2:8">
      <c r="B103" s="145">
        <v>1953</v>
      </c>
      <c r="C103" s="165" t="str">
        <f>Deaths!V60</f>
        <v/>
      </c>
      <c r="D103" s="165" t="str">
        <f>Deaths!AR60</f>
        <v/>
      </c>
      <c r="E103" s="165" t="str">
        <f>Deaths!BN60</f>
        <v/>
      </c>
      <c r="F103" s="166" t="str">
        <f>Rates!V60</f>
        <v/>
      </c>
      <c r="G103" s="166" t="str">
        <f>Rates!AR60</f>
        <v/>
      </c>
      <c r="H103" s="166" t="str">
        <f>Rates!BN60</f>
        <v/>
      </c>
    </row>
    <row r="104" spans="2:8">
      <c r="B104" s="145">
        <v>1954</v>
      </c>
      <c r="C104" s="165" t="str">
        <f>Deaths!V61</f>
        <v/>
      </c>
      <c r="D104" s="165" t="str">
        <f>Deaths!AR61</f>
        <v/>
      </c>
      <c r="E104" s="165" t="str">
        <f>Deaths!BN61</f>
        <v/>
      </c>
      <c r="F104" s="166" t="str">
        <f>Rates!V61</f>
        <v/>
      </c>
      <c r="G104" s="166" t="str">
        <f>Rates!AR61</f>
        <v/>
      </c>
      <c r="H104" s="166" t="str">
        <f>Rates!BN61</f>
        <v/>
      </c>
    </row>
    <row r="105" spans="2:8">
      <c r="B105" s="145">
        <v>1955</v>
      </c>
      <c r="C105" s="165" t="str">
        <f>Deaths!V62</f>
        <v/>
      </c>
      <c r="D105" s="165" t="str">
        <f>Deaths!AR62</f>
        <v/>
      </c>
      <c r="E105" s="165" t="str">
        <f>Deaths!BN62</f>
        <v/>
      </c>
      <c r="F105" s="166" t="str">
        <f>Rates!V62</f>
        <v/>
      </c>
      <c r="G105" s="166" t="str">
        <f>Rates!AR62</f>
        <v/>
      </c>
      <c r="H105" s="166" t="str">
        <f>Rates!BN62</f>
        <v/>
      </c>
    </row>
    <row r="106" spans="2:8">
      <c r="B106" s="145">
        <v>1956</v>
      </c>
      <c r="C106" s="165" t="str">
        <f>Deaths!V63</f>
        <v/>
      </c>
      <c r="D106" s="165" t="str">
        <f>Deaths!AR63</f>
        <v/>
      </c>
      <c r="E106" s="165" t="str">
        <f>Deaths!BN63</f>
        <v/>
      </c>
      <c r="F106" s="166" t="str">
        <f>Rates!V63</f>
        <v/>
      </c>
      <c r="G106" s="166" t="str">
        <f>Rates!AR63</f>
        <v/>
      </c>
      <c r="H106" s="166" t="str">
        <f>Rates!BN63</f>
        <v/>
      </c>
    </row>
    <row r="107" spans="2:8">
      <c r="B107" s="145">
        <v>1957</v>
      </c>
      <c r="C107" s="165" t="str">
        <f>Deaths!V64</f>
        <v/>
      </c>
      <c r="D107" s="165" t="str">
        <f>Deaths!AR64</f>
        <v/>
      </c>
      <c r="E107" s="165" t="str">
        <f>Deaths!BN64</f>
        <v/>
      </c>
      <c r="F107" s="166" t="str">
        <f>Rates!V64</f>
        <v/>
      </c>
      <c r="G107" s="166" t="str">
        <f>Rates!AR64</f>
        <v/>
      </c>
      <c r="H107" s="166" t="str">
        <f>Rates!BN64</f>
        <v/>
      </c>
    </row>
    <row r="108" spans="2:8">
      <c r="B108" s="145">
        <v>1958</v>
      </c>
      <c r="C108" s="165" t="str">
        <f>Deaths!V65</f>
        <v/>
      </c>
      <c r="D108" s="165" t="str">
        <f>Deaths!AR65</f>
        <v/>
      </c>
      <c r="E108" s="165" t="str">
        <f>Deaths!BN65</f>
        <v/>
      </c>
      <c r="F108" s="166" t="str">
        <f>Rates!V65</f>
        <v/>
      </c>
      <c r="G108" s="166" t="str">
        <f>Rates!AR65</f>
        <v/>
      </c>
      <c r="H108" s="166" t="str">
        <f>Rates!BN65</f>
        <v/>
      </c>
    </row>
    <row r="109" spans="2:8">
      <c r="B109" s="145">
        <v>1959</v>
      </c>
      <c r="C109" s="165" t="str">
        <f>Deaths!V66</f>
        <v/>
      </c>
      <c r="D109" s="165" t="str">
        <f>Deaths!AR66</f>
        <v/>
      </c>
      <c r="E109" s="165" t="str">
        <f>Deaths!BN66</f>
        <v/>
      </c>
      <c r="F109" s="166" t="str">
        <f>Rates!V66</f>
        <v/>
      </c>
      <c r="G109" s="166" t="str">
        <f>Rates!AR66</f>
        <v/>
      </c>
      <c r="H109" s="166" t="str">
        <f>Rates!BN66</f>
        <v/>
      </c>
    </row>
    <row r="110" spans="2:8">
      <c r="B110" s="145">
        <v>1960</v>
      </c>
      <c r="C110" s="165" t="str">
        <f>Deaths!V67</f>
        <v/>
      </c>
      <c r="D110" s="165" t="str">
        <f>Deaths!AR67</f>
        <v/>
      </c>
      <c r="E110" s="165" t="str">
        <f>Deaths!BN67</f>
        <v/>
      </c>
      <c r="F110" s="166" t="str">
        <f>Rates!V67</f>
        <v/>
      </c>
      <c r="G110" s="166" t="str">
        <f>Rates!AR67</f>
        <v/>
      </c>
      <c r="H110" s="166" t="str">
        <f>Rates!BN67</f>
        <v/>
      </c>
    </row>
    <row r="111" spans="2:8">
      <c r="B111" s="145">
        <v>1961</v>
      </c>
      <c r="C111" s="165" t="str">
        <f>Deaths!V68</f>
        <v/>
      </c>
      <c r="D111" s="165" t="str">
        <f>Deaths!AR68</f>
        <v/>
      </c>
      <c r="E111" s="165" t="str">
        <f>Deaths!BN68</f>
        <v/>
      </c>
      <c r="F111" s="166" t="str">
        <f>Rates!V68</f>
        <v/>
      </c>
      <c r="G111" s="166" t="str">
        <f>Rates!AR68</f>
        <v/>
      </c>
      <c r="H111" s="166" t="str">
        <f>Rates!BN68</f>
        <v/>
      </c>
    </row>
    <row r="112" spans="2:8">
      <c r="B112" s="145">
        <v>1962</v>
      </c>
      <c r="C112" s="165" t="str">
        <f>Deaths!V69</f>
        <v/>
      </c>
      <c r="D112" s="165" t="str">
        <f>Deaths!AR69</f>
        <v/>
      </c>
      <c r="E112" s="165" t="str">
        <f>Deaths!BN69</f>
        <v/>
      </c>
      <c r="F112" s="166" t="str">
        <f>Rates!V69</f>
        <v/>
      </c>
      <c r="G112" s="166" t="str">
        <f>Rates!AR69</f>
        <v/>
      </c>
      <c r="H112" s="166" t="str">
        <f>Rates!BN69</f>
        <v/>
      </c>
    </row>
    <row r="113" spans="2:8">
      <c r="B113" s="145">
        <v>1963</v>
      </c>
      <c r="C113" s="165" t="str">
        <f>Deaths!V70</f>
        <v/>
      </c>
      <c r="D113" s="165" t="str">
        <f>Deaths!AR70</f>
        <v/>
      </c>
      <c r="E113" s="165" t="str">
        <f>Deaths!BN70</f>
        <v/>
      </c>
      <c r="F113" s="166" t="str">
        <f>Rates!V70</f>
        <v/>
      </c>
      <c r="G113" s="166" t="str">
        <f>Rates!AR70</f>
        <v/>
      </c>
      <c r="H113" s="166" t="str">
        <f>Rates!BN70</f>
        <v/>
      </c>
    </row>
    <row r="114" spans="2:8">
      <c r="B114" s="145">
        <v>1964</v>
      </c>
      <c r="C114" s="165" t="str">
        <f>Deaths!V71</f>
        <v/>
      </c>
      <c r="D114" s="165" t="str">
        <f>Deaths!AR71</f>
        <v/>
      </c>
      <c r="E114" s="165" t="str">
        <f>Deaths!BN71</f>
        <v/>
      </c>
      <c r="F114" s="166" t="str">
        <f>Rates!V71</f>
        <v/>
      </c>
      <c r="G114" s="166" t="str">
        <f>Rates!AR71</f>
        <v/>
      </c>
      <c r="H114" s="166" t="str">
        <f>Rates!BN71</f>
        <v/>
      </c>
    </row>
    <row r="115" spans="2:8">
      <c r="B115" s="145">
        <v>1965</v>
      </c>
      <c r="C115" s="165" t="str">
        <f>Deaths!V72</f>
        <v/>
      </c>
      <c r="D115" s="165" t="str">
        <f>Deaths!AR72</f>
        <v/>
      </c>
      <c r="E115" s="165" t="str">
        <f>Deaths!BN72</f>
        <v/>
      </c>
      <c r="F115" s="166" t="str">
        <f>Rates!V72</f>
        <v/>
      </c>
      <c r="G115" s="166" t="str">
        <f>Rates!AR72</f>
        <v/>
      </c>
      <c r="H115" s="166" t="str">
        <f>Rates!BN72</f>
        <v/>
      </c>
    </row>
    <row r="116" spans="2:8">
      <c r="B116" s="145">
        <v>1966</v>
      </c>
      <c r="C116" s="165" t="str">
        <f>Deaths!V73</f>
        <v/>
      </c>
      <c r="D116" s="165" t="str">
        <f>Deaths!AR73</f>
        <v/>
      </c>
      <c r="E116" s="165" t="str">
        <f>Deaths!BN73</f>
        <v/>
      </c>
      <c r="F116" s="166" t="str">
        <f>Rates!V73</f>
        <v/>
      </c>
      <c r="G116" s="166" t="str">
        <f>Rates!AR73</f>
        <v/>
      </c>
      <c r="H116" s="166" t="str">
        <f>Rates!BN73</f>
        <v/>
      </c>
    </row>
    <row r="117" spans="2:8">
      <c r="B117" s="145">
        <v>1967</v>
      </c>
      <c r="C117" s="165" t="str">
        <f>Deaths!V74</f>
        <v/>
      </c>
      <c r="D117" s="165" t="str">
        <f>Deaths!AR74</f>
        <v/>
      </c>
      <c r="E117" s="165" t="str">
        <f>Deaths!BN74</f>
        <v/>
      </c>
      <c r="F117" s="166" t="str">
        <f>Rates!V74</f>
        <v/>
      </c>
      <c r="G117" s="166" t="str">
        <f>Rates!AR74</f>
        <v/>
      </c>
      <c r="H117" s="166" t="str">
        <f>Rates!BN74</f>
        <v/>
      </c>
    </row>
    <row r="118" spans="2:8">
      <c r="B118" s="145">
        <v>1968</v>
      </c>
      <c r="C118" s="165" t="str">
        <f>Deaths!V75</f>
        <v/>
      </c>
      <c r="D118" s="165" t="str">
        <f>Deaths!AR75</f>
        <v/>
      </c>
      <c r="E118" s="165" t="str">
        <f>Deaths!BN75</f>
        <v/>
      </c>
      <c r="F118" s="166" t="str">
        <f>Rates!V75</f>
        <v/>
      </c>
      <c r="G118" s="166" t="str">
        <f>Rates!AR75</f>
        <v/>
      </c>
      <c r="H118" s="166" t="str">
        <f>Rates!BN75</f>
        <v/>
      </c>
    </row>
    <row r="119" spans="2:8">
      <c r="B119" s="145">
        <v>1969</v>
      </c>
      <c r="C119" s="165" t="str">
        <f>Deaths!V76</f>
        <v/>
      </c>
      <c r="D119" s="165" t="str">
        <f>Deaths!AR76</f>
        <v/>
      </c>
      <c r="E119" s="165" t="str">
        <f>Deaths!BN76</f>
        <v/>
      </c>
      <c r="F119" s="166" t="str">
        <f>Rates!V76</f>
        <v/>
      </c>
      <c r="G119" s="166" t="str">
        <f>Rates!AR76</f>
        <v/>
      </c>
      <c r="H119" s="166" t="str">
        <f>Rates!BN76</f>
        <v/>
      </c>
    </row>
    <row r="120" spans="2:8">
      <c r="B120" s="145">
        <v>1970</v>
      </c>
      <c r="C120" s="165" t="str">
        <f>Deaths!V77</f>
        <v/>
      </c>
      <c r="D120" s="165" t="str">
        <f>Deaths!AR77</f>
        <v/>
      </c>
      <c r="E120" s="165" t="str">
        <f>Deaths!BN77</f>
        <v/>
      </c>
      <c r="F120" s="166" t="str">
        <f>Rates!V77</f>
        <v/>
      </c>
      <c r="G120" s="166" t="str">
        <f>Rates!AR77</f>
        <v/>
      </c>
      <c r="H120" s="166" t="str">
        <f>Rates!BN77</f>
        <v/>
      </c>
    </row>
    <row r="121" spans="2:8">
      <c r="B121" s="145">
        <v>1971</v>
      </c>
      <c r="C121" s="165" t="str">
        <f>Deaths!V78</f>
        <v/>
      </c>
      <c r="D121" s="165" t="str">
        <f>Deaths!AR78</f>
        <v/>
      </c>
      <c r="E121" s="165" t="str">
        <f>Deaths!BN78</f>
        <v/>
      </c>
      <c r="F121" s="166" t="str">
        <f>Rates!V78</f>
        <v/>
      </c>
      <c r="G121" s="166" t="str">
        <f>Rates!AR78</f>
        <v/>
      </c>
      <c r="H121" s="166" t="str">
        <f>Rates!BN78</f>
        <v/>
      </c>
    </row>
    <row r="122" spans="2:8">
      <c r="B122" s="145">
        <v>1972</v>
      </c>
      <c r="C122" s="165" t="str">
        <f>Deaths!V79</f>
        <v/>
      </c>
      <c r="D122" s="165" t="str">
        <f>Deaths!AR79</f>
        <v/>
      </c>
      <c r="E122" s="165" t="str">
        <f>Deaths!BN79</f>
        <v/>
      </c>
      <c r="F122" s="166" t="str">
        <f>Rates!V79</f>
        <v/>
      </c>
      <c r="G122" s="166" t="str">
        <f>Rates!AR79</f>
        <v/>
      </c>
      <c r="H122" s="166" t="str">
        <f>Rates!BN79</f>
        <v/>
      </c>
    </row>
    <row r="123" spans="2:8">
      <c r="B123" s="145">
        <v>1973</v>
      </c>
      <c r="C123" s="165" t="str">
        <f>Deaths!V80</f>
        <v/>
      </c>
      <c r="D123" s="165" t="str">
        <f>Deaths!AR80</f>
        <v/>
      </c>
      <c r="E123" s="165" t="str">
        <f>Deaths!BN80</f>
        <v/>
      </c>
      <c r="F123" s="166" t="str">
        <f>Rates!V80</f>
        <v/>
      </c>
      <c r="G123" s="166" t="str">
        <f>Rates!AR80</f>
        <v/>
      </c>
      <c r="H123" s="166" t="str">
        <f>Rates!BN80</f>
        <v/>
      </c>
    </row>
    <row r="124" spans="2:8">
      <c r="B124" s="145">
        <v>1974</v>
      </c>
      <c r="C124" s="165" t="str">
        <f>Deaths!V81</f>
        <v/>
      </c>
      <c r="D124" s="165" t="str">
        <f>Deaths!AR81</f>
        <v/>
      </c>
      <c r="E124" s="165" t="str">
        <f>Deaths!BN81</f>
        <v/>
      </c>
      <c r="F124" s="166" t="str">
        <f>Rates!V81</f>
        <v/>
      </c>
      <c r="G124" s="166" t="str">
        <f>Rates!AR81</f>
        <v/>
      </c>
      <c r="H124" s="166" t="str">
        <f>Rates!BN81</f>
        <v/>
      </c>
    </row>
    <row r="125" spans="2:8">
      <c r="B125" s="145">
        <v>1975</v>
      </c>
      <c r="C125" s="165" t="str">
        <f>Deaths!V82</f>
        <v/>
      </c>
      <c r="D125" s="165" t="str">
        <f>Deaths!AR82</f>
        <v/>
      </c>
      <c r="E125" s="165" t="str">
        <f>Deaths!BN82</f>
        <v/>
      </c>
      <c r="F125" s="166" t="str">
        <f>Rates!V82</f>
        <v/>
      </c>
      <c r="G125" s="166" t="str">
        <f>Rates!AR82</f>
        <v/>
      </c>
      <c r="H125" s="166" t="str">
        <f>Rates!BN82</f>
        <v/>
      </c>
    </row>
    <row r="126" spans="2:8">
      <c r="B126" s="145">
        <v>1976</v>
      </c>
      <c r="C126" s="165" t="str">
        <f>Deaths!V83</f>
        <v/>
      </c>
      <c r="D126" s="165" t="str">
        <f>Deaths!AR83</f>
        <v/>
      </c>
      <c r="E126" s="165" t="str">
        <f>Deaths!BN83</f>
        <v/>
      </c>
      <c r="F126" s="166" t="str">
        <f>Rates!V83</f>
        <v/>
      </c>
      <c r="G126" s="166" t="str">
        <f>Rates!AR83</f>
        <v/>
      </c>
      <c r="H126" s="166" t="str">
        <f>Rates!BN83</f>
        <v/>
      </c>
    </row>
    <row r="127" spans="2:8">
      <c r="B127" s="145">
        <v>1977</v>
      </c>
      <c r="C127" s="165" t="str">
        <f>Deaths!V84</f>
        <v/>
      </c>
      <c r="D127" s="165" t="str">
        <f>Deaths!AR84</f>
        <v/>
      </c>
      <c r="E127" s="165" t="str">
        <f>Deaths!BN84</f>
        <v/>
      </c>
      <c r="F127" s="166" t="str">
        <f>Rates!V84</f>
        <v/>
      </c>
      <c r="G127" s="166" t="str">
        <f>Rates!AR84</f>
        <v/>
      </c>
      <c r="H127" s="166" t="str">
        <f>Rates!BN84</f>
        <v/>
      </c>
    </row>
    <row r="128" spans="2:8">
      <c r="B128" s="145">
        <v>1978</v>
      </c>
      <c r="C128" s="165" t="str">
        <f>Deaths!V85</f>
        <v/>
      </c>
      <c r="D128" s="165" t="str">
        <f>Deaths!AR85</f>
        <v/>
      </c>
      <c r="E128" s="165" t="str">
        <f>Deaths!BN85</f>
        <v/>
      </c>
      <c r="F128" s="166" t="str">
        <f>Rates!V85</f>
        <v/>
      </c>
      <c r="G128" s="166" t="str">
        <f>Rates!AR85</f>
        <v/>
      </c>
      <c r="H128" s="166" t="str">
        <f>Rates!BN85</f>
        <v/>
      </c>
    </row>
    <row r="129" spans="2:8">
      <c r="B129" s="145">
        <v>1979</v>
      </c>
      <c r="C129" s="165">
        <f>Deaths!V86</f>
        <v>4916</v>
      </c>
      <c r="D129" s="165">
        <f>Deaths!AR86</f>
        <v>6773</v>
      </c>
      <c r="E129" s="165">
        <f>Deaths!BN86</f>
        <v>11689</v>
      </c>
      <c r="F129" s="166">
        <f>Rates!V86</f>
        <v>129.75371000000001</v>
      </c>
      <c r="G129" s="166">
        <f>Rates!AR86</f>
        <v>119.24235</v>
      </c>
      <c r="H129" s="166">
        <f>Rates!BN86</f>
        <v>124.38459</v>
      </c>
    </row>
    <row r="130" spans="2:8">
      <c r="B130" s="145">
        <v>1980</v>
      </c>
      <c r="C130" s="165">
        <f>Deaths!V87</f>
        <v>5109</v>
      </c>
      <c r="D130" s="165">
        <f>Deaths!AR87</f>
        <v>6957</v>
      </c>
      <c r="E130" s="165">
        <f>Deaths!BN87</f>
        <v>12066</v>
      </c>
      <c r="F130" s="166">
        <f>Rates!V87</f>
        <v>130.09392</v>
      </c>
      <c r="G130" s="166">
        <f>Rates!AR87</f>
        <v>119.06634</v>
      </c>
      <c r="H130" s="166">
        <f>Rates!BN87</f>
        <v>125.05229</v>
      </c>
    </row>
    <row r="131" spans="2:8">
      <c r="B131" s="145">
        <v>1981</v>
      </c>
      <c r="C131" s="165">
        <f>Deaths!V88</f>
        <v>4981</v>
      </c>
      <c r="D131" s="165">
        <f>Deaths!AR88</f>
        <v>7094</v>
      </c>
      <c r="E131" s="165">
        <f>Deaths!BN88</f>
        <v>12075</v>
      </c>
      <c r="F131" s="166">
        <f>Rates!V88</f>
        <v>127.26786</v>
      </c>
      <c r="G131" s="166">
        <f>Rates!AR88</f>
        <v>117.41094</v>
      </c>
      <c r="H131" s="166">
        <f>Rates!BN88</f>
        <v>122.40492</v>
      </c>
    </row>
    <row r="132" spans="2:8">
      <c r="B132" s="145">
        <v>1982</v>
      </c>
      <c r="C132" s="165">
        <f>Deaths!V89</f>
        <v>5061</v>
      </c>
      <c r="D132" s="165">
        <f>Deaths!AR89</f>
        <v>7306</v>
      </c>
      <c r="E132" s="165">
        <f>Deaths!BN89</f>
        <v>12367</v>
      </c>
      <c r="F132" s="166">
        <f>Rates!V89</f>
        <v>124.82992</v>
      </c>
      <c r="G132" s="166">
        <f>Rates!AR89</f>
        <v>117.14731999999999</v>
      </c>
      <c r="H132" s="166">
        <f>Rates!BN89</f>
        <v>121.73111</v>
      </c>
    </row>
    <row r="133" spans="2:8">
      <c r="B133" s="145">
        <v>1983</v>
      </c>
      <c r="C133" s="165">
        <f>Deaths!V90</f>
        <v>4520</v>
      </c>
      <c r="D133" s="165">
        <f>Deaths!AR90</f>
        <v>6518</v>
      </c>
      <c r="E133" s="165">
        <f>Deaths!BN90</f>
        <v>11038</v>
      </c>
      <c r="F133" s="166">
        <f>Rates!V90</f>
        <v>107.81168</v>
      </c>
      <c r="G133" s="166">
        <f>Rates!AR90</f>
        <v>101.2268</v>
      </c>
      <c r="H133" s="166">
        <f>Rates!BN90</f>
        <v>105.143</v>
      </c>
    </row>
    <row r="134" spans="2:8">
      <c r="B134" s="145">
        <v>1984</v>
      </c>
      <c r="C134" s="165">
        <f>Deaths!V91</f>
        <v>4379</v>
      </c>
      <c r="D134" s="165">
        <f>Deaths!AR91</f>
        <v>6346</v>
      </c>
      <c r="E134" s="165">
        <f>Deaths!BN91</f>
        <v>10725</v>
      </c>
      <c r="F134" s="166">
        <f>Rates!V91</f>
        <v>100.92907</v>
      </c>
      <c r="G134" s="166">
        <f>Rates!AR91</f>
        <v>95.439413999999999</v>
      </c>
      <c r="H134" s="166">
        <f>Rates!BN91</f>
        <v>98.893794</v>
      </c>
    </row>
    <row r="135" spans="2:8">
      <c r="B135" s="145">
        <v>1985</v>
      </c>
      <c r="C135" s="165">
        <f>Deaths!V92</f>
        <v>4462</v>
      </c>
      <c r="D135" s="165">
        <f>Deaths!AR92</f>
        <v>6758</v>
      </c>
      <c r="E135" s="165">
        <f>Deaths!BN92</f>
        <v>11220</v>
      </c>
      <c r="F135" s="166">
        <f>Rates!V92</f>
        <v>100.44917</v>
      </c>
      <c r="G135" s="166">
        <f>Rates!AR92</f>
        <v>97.703535000000002</v>
      </c>
      <c r="H135" s="166">
        <f>Rates!BN92</f>
        <v>100.11244000000001</v>
      </c>
    </row>
    <row r="136" spans="2:8">
      <c r="B136" s="145">
        <v>1986</v>
      </c>
      <c r="C136" s="165">
        <f>Deaths!V93</f>
        <v>4297</v>
      </c>
      <c r="D136" s="165">
        <f>Deaths!AR93</f>
        <v>6385</v>
      </c>
      <c r="E136" s="165">
        <f>Deaths!BN93</f>
        <v>10682</v>
      </c>
      <c r="F136" s="166">
        <f>Rates!V93</f>
        <v>92.435744</v>
      </c>
      <c r="G136" s="166">
        <f>Rates!AR93</f>
        <v>88.502315999999993</v>
      </c>
      <c r="H136" s="166">
        <f>Rates!BN93</f>
        <v>91.257277999999999</v>
      </c>
    </row>
    <row r="137" spans="2:8">
      <c r="B137" s="145">
        <v>1987</v>
      </c>
      <c r="C137" s="165">
        <f>Deaths!V94</f>
        <v>4328</v>
      </c>
      <c r="D137" s="165">
        <f>Deaths!AR94</f>
        <v>6265</v>
      </c>
      <c r="E137" s="165">
        <f>Deaths!BN94</f>
        <v>10593</v>
      </c>
      <c r="F137" s="166">
        <f>Rates!V94</f>
        <v>91.682919999999996</v>
      </c>
      <c r="G137" s="166">
        <f>Rates!AR94</f>
        <v>84.662988999999996</v>
      </c>
      <c r="H137" s="166">
        <f>Rates!BN94</f>
        <v>88.516149999999996</v>
      </c>
    </row>
    <row r="138" spans="2:8">
      <c r="B138" s="145">
        <v>1988</v>
      </c>
      <c r="C138" s="165">
        <f>Deaths!V95</f>
        <v>4301</v>
      </c>
      <c r="D138" s="165">
        <f>Deaths!AR95</f>
        <v>6217</v>
      </c>
      <c r="E138" s="165">
        <f>Deaths!BN95</f>
        <v>10518</v>
      </c>
      <c r="F138" s="166">
        <f>Rates!V95</f>
        <v>88.482016000000002</v>
      </c>
      <c r="G138" s="166">
        <f>Rates!AR95</f>
        <v>81.548756999999995</v>
      </c>
      <c r="H138" s="166">
        <f>Rates!BN95</f>
        <v>85.137179000000003</v>
      </c>
    </row>
    <row r="139" spans="2:8">
      <c r="B139" s="145">
        <v>1989</v>
      </c>
      <c r="C139" s="165">
        <f>Deaths!V96</f>
        <v>4306</v>
      </c>
      <c r="D139" s="165">
        <f>Deaths!AR96</f>
        <v>6295</v>
      </c>
      <c r="E139" s="165">
        <f>Deaths!BN96</f>
        <v>10601</v>
      </c>
      <c r="F139" s="166">
        <f>Rates!V96</f>
        <v>85.378001999999995</v>
      </c>
      <c r="G139" s="166">
        <f>Rates!AR96</f>
        <v>80.256234000000006</v>
      </c>
      <c r="H139" s="166">
        <f>Rates!BN96</f>
        <v>83.325486999999995</v>
      </c>
    </row>
    <row r="140" spans="2:8">
      <c r="B140" s="145">
        <v>1990</v>
      </c>
      <c r="C140" s="165">
        <f>Deaths!V97</f>
        <v>4143</v>
      </c>
      <c r="D140" s="165">
        <f>Deaths!AR97</f>
        <v>6274</v>
      </c>
      <c r="E140" s="165">
        <f>Deaths!BN97</f>
        <v>10417</v>
      </c>
      <c r="F140" s="166">
        <f>Rates!V97</f>
        <v>79.555403999999996</v>
      </c>
      <c r="G140" s="166">
        <f>Rates!AR97</f>
        <v>77.993561</v>
      </c>
      <c r="H140" s="166">
        <f>Rates!BN97</f>
        <v>79.945612999999994</v>
      </c>
    </row>
    <row r="141" spans="2:8">
      <c r="B141" s="145">
        <v>1991</v>
      </c>
      <c r="C141" s="165">
        <f>Deaths!V98</f>
        <v>4169</v>
      </c>
      <c r="D141" s="165">
        <f>Deaths!AR98</f>
        <v>6086</v>
      </c>
      <c r="E141" s="165">
        <f>Deaths!BN98</f>
        <v>10255</v>
      </c>
      <c r="F141" s="166">
        <f>Rates!V98</f>
        <v>77.713357000000002</v>
      </c>
      <c r="G141" s="166">
        <f>Rates!AR98</f>
        <v>73.200433000000004</v>
      </c>
      <c r="H141" s="166">
        <f>Rates!BN98</f>
        <v>76.057963999999998</v>
      </c>
    </row>
    <row r="142" spans="2:8">
      <c r="B142" s="145">
        <v>1992</v>
      </c>
      <c r="C142" s="165">
        <f>Deaths!V99</f>
        <v>4215</v>
      </c>
      <c r="D142" s="165">
        <f>Deaths!AR99</f>
        <v>6131</v>
      </c>
      <c r="E142" s="165">
        <f>Deaths!BN99</f>
        <v>10346</v>
      </c>
      <c r="F142" s="166">
        <f>Rates!V99</f>
        <v>76.010222999999996</v>
      </c>
      <c r="G142" s="166">
        <f>Rates!AR99</f>
        <v>71.194488000000007</v>
      </c>
      <c r="H142" s="166">
        <f>Rates!BN99</f>
        <v>74.147008999999997</v>
      </c>
    </row>
    <row r="143" spans="2:8">
      <c r="B143" s="145">
        <v>1993</v>
      </c>
      <c r="C143" s="165">
        <f>Deaths!V100</f>
        <v>4179</v>
      </c>
      <c r="D143" s="165">
        <f>Deaths!AR100</f>
        <v>6312</v>
      </c>
      <c r="E143" s="165">
        <f>Deaths!BN100</f>
        <v>10491</v>
      </c>
      <c r="F143" s="166">
        <f>Rates!V100</f>
        <v>73.656806000000003</v>
      </c>
      <c r="G143" s="166">
        <f>Rates!AR100</f>
        <v>70.610951</v>
      </c>
      <c r="H143" s="166">
        <f>Rates!BN100</f>
        <v>72.804199999999994</v>
      </c>
    </row>
    <row r="144" spans="2:8">
      <c r="B144" s="145">
        <v>1994</v>
      </c>
      <c r="C144" s="165">
        <f>Deaths!V101</f>
        <v>4457</v>
      </c>
      <c r="D144" s="165">
        <f>Deaths!AR101</f>
        <v>6459</v>
      </c>
      <c r="E144" s="165">
        <f>Deaths!BN101</f>
        <v>10916</v>
      </c>
      <c r="F144" s="166">
        <f>Rates!V101</f>
        <v>76.873761999999999</v>
      </c>
      <c r="G144" s="166">
        <f>Rates!AR101</f>
        <v>69.747144000000006</v>
      </c>
      <c r="H144" s="166">
        <f>Rates!BN101</f>
        <v>73.426732000000001</v>
      </c>
    </row>
    <row r="145" spans="2:8">
      <c r="B145" s="145">
        <v>1995</v>
      </c>
      <c r="C145" s="165">
        <f>Deaths!V102</f>
        <v>4348</v>
      </c>
      <c r="D145" s="165">
        <f>Deaths!AR102</f>
        <v>6455</v>
      </c>
      <c r="E145" s="165">
        <f>Deaths!BN102</f>
        <v>10803</v>
      </c>
      <c r="F145" s="166">
        <f>Rates!V102</f>
        <v>71.934939999999997</v>
      </c>
      <c r="G145" s="166">
        <f>Rates!AR102</f>
        <v>67.270272000000006</v>
      </c>
      <c r="H145" s="166">
        <f>Rates!BN102</f>
        <v>70.037257999999994</v>
      </c>
    </row>
    <row r="146" spans="2:8">
      <c r="B146" s="145">
        <v>1996</v>
      </c>
      <c r="C146" s="165">
        <f>Deaths!V103</f>
        <v>4427</v>
      </c>
      <c r="D146" s="165">
        <f>Deaths!AR103</f>
        <v>6575</v>
      </c>
      <c r="E146" s="165">
        <f>Deaths!BN103</f>
        <v>11002</v>
      </c>
      <c r="F146" s="166">
        <f>Rates!V103</f>
        <v>71.050928999999996</v>
      </c>
      <c r="G146" s="166">
        <f>Rates!AR103</f>
        <v>66.160691999999997</v>
      </c>
      <c r="H146" s="166">
        <f>Rates!BN103</f>
        <v>68.876052000000001</v>
      </c>
    </row>
    <row r="147" spans="2:8">
      <c r="B147" s="145">
        <v>1997</v>
      </c>
      <c r="C147" s="165">
        <f>Deaths!V104</f>
        <v>3745</v>
      </c>
      <c r="D147" s="165">
        <f>Deaths!AR104</f>
        <v>5381</v>
      </c>
      <c r="E147" s="165">
        <f>Deaths!BN104</f>
        <v>9126</v>
      </c>
      <c r="F147" s="166">
        <f>Rates!V104</f>
        <v>57.276201999999998</v>
      </c>
      <c r="G147" s="166">
        <f>Rates!AR104</f>
        <v>52.154922999999997</v>
      </c>
      <c r="H147" s="166">
        <f>Rates!BN104</f>
        <v>54.923836999999999</v>
      </c>
    </row>
    <row r="148" spans="2:8">
      <c r="B148" s="145">
        <v>1998</v>
      </c>
      <c r="C148" s="165">
        <f>Deaths!V105</f>
        <v>3688</v>
      </c>
      <c r="D148" s="165">
        <f>Deaths!AR105</f>
        <v>5391</v>
      </c>
      <c r="E148" s="165">
        <f>Deaths!BN105</f>
        <v>9079</v>
      </c>
      <c r="F148" s="166">
        <f>Rates!V105</f>
        <v>54.823399999999999</v>
      </c>
      <c r="G148" s="166">
        <f>Rates!AR105</f>
        <v>50.579690999999997</v>
      </c>
      <c r="H148" s="166">
        <f>Rates!BN105</f>
        <v>52.827750000000002</v>
      </c>
    </row>
    <row r="149" spans="2:8">
      <c r="B149" s="145">
        <v>1999</v>
      </c>
      <c r="C149" s="165">
        <f>Deaths!V106</f>
        <v>3673</v>
      </c>
      <c r="D149" s="165">
        <f>Deaths!AR106</f>
        <v>5466</v>
      </c>
      <c r="E149" s="165">
        <f>Deaths!BN106</f>
        <v>9139</v>
      </c>
      <c r="F149" s="166">
        <f>Rates!V106</f>
        <v>52.854747000000003</v>
      </c>
      <c r="G149" s="166">
        <f>Rates!AR106</f>
        <v>49.378269000000003</v>
      </c>
      <c r="H149" s="166">
        <f>Rates!BN106</f>
        <v>51.337062000000003</v>
      </c>
    </row>
    <row r="150" spans="2:8">
      <c r="B150" s="145">
        <v>2000</v>
      </c>
      <c r="C150" s="165">
        <f>Deaths!V107</f>
        <v>3638</v>
      </c>
      <c r="D150" s="165">
        <f>Deaths!AR107</f>
        <v>5367</v>
      </c>
      <c r="E150" s="165">
        <f>Deaths!BN107</f>
        <v>9005</v>
      </c>
      <c r="F150" s="166">
        <f>Rates!V107</f>
        <v>50.495812999999998</v>
      </c>
      <c r="G150" s="166">
        <f>Rates!AR107</f>
        <v>46.560760000000002</v>
      </c>
      <c r="H150" s="166">
        <f>Rates!BN107</f>
        <v>48.636066999999997</v>
      </c>
    </row>
    <row r="151" spans="2:8">
      <c r="B151" s="145">
        <v>2001</v>
      </c>
      <c r="C151" s="165">
        <f>Deaths!V108</f>
        <v>3530</v>
      </c>
      <c r="D151" s="165">
        <f>Deaths!AR108</f>
        <v>5194</v>
      </c>
      <c r="E151" s="165">
        <f>Deaths!BN108</f>
        <v>8724</v>
      </c>
      <c r="F151" s="166">
        <f>Rates!V108</f>
        <v>46.943474000000002</v>
      </c>
      <c r="G151" s="166">
        <f>Rates!AR108</f>
        <v>43.333281999999997</v>
      </c>
      <c r="H151" s="166">
        <f>Rates!BN108</f>
        <v>45.243844000000003</v>
      </c>
    </row>
    <row r="152" spans="2:8">
      <c r="B152" s="145">
        <v>2002</v>
      </c>
      <c r="C152" s="165">
        <f>Deaths!V109</f>
        <v>3575</v>
      </c>
      <c r="D152" s="165">
        <f>Deaths!AR109</f>
        <v>5403</v>
      </c>
      <c r="E152" s="165">
        <f>Deaths!BN109</f>
        <v>8978</v>
      </c>
      <c r="F152" s="166">
        <f>Rates!V109</f>
        <v>45.917274999999997</v>
      </c>
      <c r="G152" s="166">
        <f>Rates!AR109</f>
        <v>43.645203000000002</v>
      </c>
      <c r="H152" s="166">
        <f>Rates!BN109</f>
        <v>45.144072999999999</v>
      </c>
    </row>
    <row r="153" spans="2:8">
      <c r="B153" s="145">
        <v>2003</v>
      </c>
      <c r="C153" s="165">
        <f>Deaths!V110</f>
        <v>3605</v>
      </c>
      <c r="D153" s="165">
        <f>Deaths!AR110</f>
        <v>5401</v>
      </c>
      <c r="E153" s="165">
        <f>Deaths!BN110</f>
        <v>9006</v>
      </c>
      <c r="F153" s="166">
        <f>Rates!V110</f>
        <v>44.964329999999997</v>
      </c>
      <c r="G153" s="166">
        <f>Rates!AR110</f>
        <v>42.566684000000002</v>
      </c>
      <c r="H153" s="166">
        <f>Rates!BN110</f>
        <v>44.127879</v>
      </c>
    </row>
    <row r="154" spans="2:8">
      <c r="B154" s="145">
        <v>2004</v>
      </c>
      <c r="C154" s="165">
        <f>Deaths!V111</f>
        <v>3510</v>
      </c>
      <c r="D154" s="165">
        <f>Deaths!AR111</f>
        <v>5236</v>
      </c>
      <c r="E154" s="165">
        <f>Deaths!BN111</f>
        <v>8746</v>
      </c>
      <c r="F154" s="166">
        <f>Rates!V111</f>
        <v>42.733198999999999</v>
      </c>
      <c r="G154" s="166">
        <f>Rates!AR111</f>
        <v>40.300415999999998</v>
      </c>
      <c r="H154" s="166">
        <f>Rates!BN111</f>
        <v>41.769229000000003</v>
      </c>
    </row>
    <row r="155" spans="2:8">
      <c r="B155" s="145">
        <v>2005</v>
      </c>
      <c r="C155" s="165">
        <f>Deaths!V112</f>
        <v>3347</v>
      </c>
      <c r="D155" s="165">
        <f>Deaths!AR112</f>
        <v>4848</v>
      </c>
      <c r="E155" s="165">
        <f>Deaths!BN112</f>
        <v>8195</v>
      </c>
      <c r="F155" s="166">
        <f>Rates!V112</f>
        <v>38.975903000000002</v>
      </c>
      <c r="G155" s="166">
        <f>Rates!AR112</f>
        <v>36.218263999999998</v>
      </c>
      <c r="H155" s="166">
        <f>Rates!BN112</f>
        <v>37.786335999999999</v>
      </c>
    </row>
    <row r="156" spans="2:8">
      <c r="B156" s="145">
        <v>2006</v>
      </c>
      <c r="C156" s="165">
        <f>Deaths!V113</f>
        <v>3348</v>
      </c>
      <c r="D156" s="165">
        <f>Deaths!AR113</f>
        <v>5147</v>
      </c>
      <c r="E156" s="165">
        <f>Deaths!BN113</f>
        <v>8495</v>
      </c>
      <c r="F156" s="166">
        <f>Rates!V113</f>
        <v>37.508758999999998</v>
      </c>
      <c r="G156" s="166">
        <f>Rates!AR113</f>
        <v>37.407504000000003</v>
      </c>
      <c r="H156" s="166">
        <f>Rates!BN113</f>
        <v>37.903412000000003</v>
      </c>
    </row>
    <row r="157" spans="2:8">
      <c r="B157" s="145">
        <v>2007</v>
      </c>
      <c r="C157" s="165">
        <f>Deaths!V114</f>
        <v>3469</v>
      </c>
      <c r="D157" s="165">
        <f>Deaths!AR114</f>
        <v>5162</v>
      </c>
      <c r="E157" s="165">
        <f>Deaths!BN114</f>
        <v>8631</v>
      </c>
      <c r="F157" s="166">
        <f>Rates!V114</f>
        <v>37.356797</v>
      </c>
      <c r="G157" s="166">
        <f>Rates!AR114</f>
        <v>36.060746000000002</v>
      </c>
      <c r="H157" s="166">
        <f>Rates!BN114</f>
        <v>37.032682000000001</v>
      </c>
    </row>
    <row r="158" spans="2:8">
      <c r="B158" s="145">
        <v>2008</v>
      </c>
      <c r="C158" s="165">
        <f>Deaths!V115</f>
        <v>3473</v>
      </c>
      <c r="D158" s="165">
        <f>Deaths!AR115</f>
        <v>5319</v>
      </c>
      <c r="E158" s="165">
        <f>Deaths!BN115</f>
        <v>8792</v>
      </c>
      <c r="F158" s="166">
        <f>Rates!V115</f>
        <v>36.166617000000002</v>
      </c>
      <c r="G158" s="166">
        <f>Rates!AR115</f>
        <v>35.967404999999999</v>
      </c>
      <c r="H158" s="166">
        <f>Rates!BN115</f>
        <v>36.516784999999999</v>
      </c>
    </row>
    <row r="159" spans="2:8">
      <c r="B159" s="145">
        <v>2009</v>
      </c>
      <c r="C159" s="165">
        <f>Deaths!V116</f>
        <v>3294</v>
      </c>
      <c r="D159" s="165">
        <f>Deaths!AR116</f>
        <v>4973</v>
      </c>
      <c r="E159" s="165">
        <f>Deaths!BN116</f>
        <v>8267</v>
      </c>
      <c r="F159" s="166">
        <f>Rates!V116</f>
        <v>33.055205999999998</v>
      </c>
      <c r="G159" s="166">
        <f>Rates!AR116</f>
        <v>32.606107000000002</v>
      </c>
      <c r="H159" s="166">
        <f>Rates!BN116</f>
        <v>33.253579000000002</v>
      </c>
    </row>
    <row r="160" spans="2:8">
      <c r="B160" s="145">
        <v>2010</v>
      </c>
      <c r="C160" s="165">
        <f>Deaths!V117</f>
        <v>3246</v>
      </c>
      <c r="D160" s="165">
        <f>Deaths!AR117</f>
        <v>5052</v>
      </c>
      <c r="E160" s="165">
        <f>Deaths!BN117</f>
        <v>8298</v>
      </c>
      <c r="F160" s="166">
        <f>Rates!V117</f>
        <v>31.324314999999999</v>
      </c>
      <c r="G160" s="166">
        <f>Rates!AR117</f>
        <v>32.106076000000002</v>
      </c>
      <c r="H160" s="166">
        <f>Rates!BN117</f>
        <v>32.192388999999999</v>
      </c>
    </row>
    <row r="161" spans="2:8">
      <c r="B161" s="145">
        <v>2011</v>
      </c>
      <c r="C161" s="165">
        <f>Deaths!V118</f>
        <v>3453</v>
      </c>
      <c r="D161" s="165">
        <f>Deaths!AR118</f>
        <v>5364</v>
      </c>
      <c r="E161" s="165">
        <f>Deaths!BN118</f>
        <v>8817</v>
      </c>
      <c r="F161" s="166">
        <f>Rates!V118</f>
        <v>32.242716000000001</v>
      </c>
      <c r="G161" s="166">
        <f>Rates!AR118</f>
        <v>32.952604999999998</v>
      </c>
      <c r="H161" s="166">
        <f>Rates!BN118</f>
        <v>33.089860999999999</v>
      </c>
    </row>
    <row r="162" spans="2:8">
      <c r="B162" s="156">
        <f>IF($D$8&gt;=2012,2012,"")</f>
        <v>2012</v>
      </c>
      <c r="C162" s="165">
        <f>Deaths!V119</f>
        <v>3296</v>
      </c>
      <c r="D162" s="165">
        <f>Deaths!AR119</f>
        <v>5045</v>
      </c>
      <c r="E162" s="165">
        <f>Deaths!BN119</f>
        <v>8341</v>
      </c>
      <c r="F162" s="166">
        <f>Rates!V119</f>
        <v>29.587613999999999</v>
      </c>
      <c r="G162" s="166">
        <f>Rates!AR119</f>
        <v>30.448391999999998</v>
      </c>
      <c r="H162" s="166">
        <f>Rates!BN119</f>
        <v>30.399211000000001</v>
      </c>
    </row>
    <row r="163" spans="2:8">
      <c r="B163" s="156">
        <f>IF($D$8&gt;=2013,2013,"")</f>
        <v>2013</v>
      </c>
      <c r="C163" s="167">
        <f>Deaths!V120</f>
        <v>3158</v>
      </c>
      <c r="D163" s="165">
        <f>Deaths!AR120</f>
        <v>4945</v>
      </c>
      <c r="E163" s="165">
        <f>Deaths!BN120</f>
        <v>8103</v>
      </c>
      <c r="F163" s="166">
        <f>Rates!V120</f>
        <v>27.304317000000001</v>
      </c>
      <c r="G163" s="166">
        <f>Rates!AR120</f>
        <v>28.925214</v>
      </c>
      <c r="H163" s="166">
        <f>Rates!BN120</f>
        <v>28.535836</v>
      </c>
    </row>
    <row r="164" spans="2:8">
      <c r="B164" s="156">
        <f>IF($D$8&gt;=2014,2014,"")</f>
        <v>2014</v>
      </c>
      <c r="C164" s="167">
        <f>Deaths!V121</f>
        <v>3303</v>
      </c>
      <c r="D164" s="165">
        <f>Deaths!AR121</f>
        <v>4983</v>
      </c>
      <c r="E164" s="165">
        <f>Deaths!BN121</f>
        <v>8286</v>
      </c>
      <c r="F164" s="166">
        <f>Rates!V121</f>
        <v>27.590803000000001</v>
      </c>
      <c r="G164" s="166">
        <f>Rates!AR121</f>
        <v>28.383278000000001</v>
      </c>
      <c r="H164" s="166">
        <f>Rates!BN121</f>
        <v>28.366589000000001</v>
      </c>
    </row>
    <row r="165" spans="2:8">
      <c r="B165" s="156" t="str">
        <f>IF($D$8&gt;=2015,2015,"")</f>
        <v/>
      </c>
      <c r="C165" s="167" t="str">
        <f>Deaths!V122</f>
        <v/>
      </c>
      <c r="D165" s="165" t="str">
        <f>Deaths!AR122</f>
        <v/>
      </c>
      <c r="E165" s="165" t="str">
        <f>Deaths!BN122</f>
        <v/>
      </c>
      <c r="F165" s="166" t="str">
        <f>Rates!V122</f>
        <v/>
      </c>
      <c r="G165" s="166" t="str">
        <f>Rates!AR122</f>
        <v/>
      </c>
      <c r="H165" s="166" t="str">
        <f>Rates!BN122</f>
        <v/>
      </c>
    </row>
    <row r="166" spans="2:8">
      <c r="B166" s="156" t="str">
        <f>IF($D$8&gt;=2016,2016,"")</f>
        <v/>
      </c>
      <c r="C166" s="167" t="str">
        <f>Deaths!V123</f>
        <v/>
      </c>
      <c r="D166" s="165" t="str">
        <f>Deaths!AR123</f>
        <v/>
      </c>
      <c r="E166" s="165" t="str">
        <f>Deaths!BN123</f>
        <v/>
      </c>
      <c r="F166" s="166" t="str">
        <f>Rates!V123</f>
        <v/>
      </c>
      <c r="G166" s="166" t="str">
        <f>Rates!AR123</f>
        <v/>
      </c>
      <c r="H166" s="166" t="str">
        <f>Rates!BN123</f>
        <v/>
      </c>
    </row>
    <row r="167" spans="2:8">
      <c r="B167" s="156" t="str">
        <f>IF($D$8&gt;=2017,2017,"")</f>
        <v/>
      </c>
      <c r="C167" s="167" t="str">
        <f>Deaths!V124</f>
        <v/>
      </c>
      <c r="D167" s="165" t="str">
        <f>Deaths!AR124</f>
        <v/>
      </c>
      <c r="E167" s="165" t="str">
        <f>Deaths!BN124</f>
        <v/>
      </c>
      <c r="F167" s="166" t="str">
        <f>Rates!V124</f>
        <v/>
      </c>
      <c r="G167" s="166" t="str">
        <f>Rates!AR124</f>
        <v/>
      </c>
      <c r="H167" s="166" t="str">
        <f>Rates!BN124</f>
        <v/>
      </c>
    </row>
    <row r="168" spans="2:8">
      <c r="B168" s="156" t="str">
        <f>IF($D$8&gt;=2018,2018,"")</f>
        <v/>
      </c>
      <c r="C168" s="167" t="str">
        <f>Deaths!V125</f>
        <v/>
      </c>
      <c r="D168" s="165" t="str">
        <f>Deaths!AR125</f>
        <v/>
      </c>
      <c r="E168" s="165" t="str">
        <f>Deaths!BN125</f>
        <v/>
      </c>
      <c r="F168" s="166" t="str">
        <f>Rates!V125</f>
        <v/>
      </c>
      <c r="G168" s="166" t="str">
        <f>Rates!AR125</f>
        <v/>
      </c>
      <c r="H168" s="166" t="str">
        <f>Rates!BN125</f>
        <v/>
      </c>
    </row>
    <row r="169" spans="2:8">
      <c r="B169" s="156" t="str">
        <f>IF($D$8&gt;=2019,2019,"")</f>
        <v/>
      </c>
      <c r="C169" s="167" t="str">
        <f>Deaths!V126</f>
        <v/>
      </c>
      <c r="D169" s="165" t="str">
        <f>Deaths!AR126</f>
        <v/>
      </c>
      <c r="E169" s="165" t="str">
        <f>Deaths!BN126</f>
        <v/>
      </c>
      <c r="F169" s="166" t="str">
        <f>Rates!V126</f>
        <v/>
      </c>
      <c r="G169" s="166" t="str">
        <f>Rates!AR126</f>
        <v/>
      </c>
      <c r="H169" s="166" t="str">
        <f>Rates!BN126</f>
        <v/>
      </c>
    </row>
    <row r="170" spans="2:8">
      <c r="B170" s="156" t="str">
        <f>IF($D$8&gt;=2020,2020,"")</f>
        <v/>
      </c>
      <c r="C170" s="167" t="str">
        <f>Deaths!V127</f>
        <v/>
      </c>
      <c r="D170" s="165" t="str">
        <f>Deaths!AR127</f>
        <v/>
      </c>
      <c r="E170" s="165" t="str">
        <f>Deaths!BN127</f>
        <v/>
      </c>
      <c r="F170" s="166" t="str">
        <f>Rates!V127</f>
        <v/>
      </c>
      <c r="G170" s="166" t="str">
        <f>Rates!AR127</f>
        <v/>
      </c>
      <c r="H170" s="166" t="str">
        <f>Rates!BN127</f>
        <v/>
      </c>
    </row>
    <row r="171" spans="2:8">
      <c r="B171" s="156" t="str">
        <f>IF($D$8&gt;=2021,2021,"")</f>
        <v/>
      </c>
      <c r="C171" s="167" t="str">
        <f>Deaths!V128</f>
        <v/>
      </c>
      <c r="D171" s="165" t="str">
        <f>Deaths!AR128</f>
        <v/>
      </c>
      <c r="E171" s="165" t="str">
        <f>Deaths!BN128</f>
        <v/>
      </c>
      <c r="F171" s="166" t="str">
        <f>Rates!V128</f>
        <v/>
      </c>
      <c r="G171" s="166" t="str">
        <f>Rates!AR128</f>
        <v/>
      </c>
      <c r="H171" s="166" t="str">
        <f>Rates!BN128</f>
        <v/>
      </c>
    </row>
    <row r="172" spans="2:8">
      <c r="B172" s="156" t="str">
        <f>IF($D$8&gt;=2022,2022,"")</f>
        <v/>
      </c>
      <c r="C172" s="167" t="str">
        <f>Deaths!V129</f>
        <v/>
      </c>
      <c r="D172" s="165" t="str">
        <f>Deaths!AR129</f>
        <v/>
      </c>
      <c r="E172" s="165" t="str">
        <f>Deaths!BN129</f>
        <v/>
      </c>
      <c r="F172" s="166" t="str">
        <f>Rates!V129</f>
        <v/>
      </c>
      <c r="G172" s="166" t="str">
        <f>Rates!AR129</f>
        <v/>
      </c>
      <c r="H172" s="166" t="str">
        <f>Rates!BN129</f>
        <v/>
      </c>
    </row>
    <row r="173" spans="2:8">
      <c r="B173" s="156" t="str">
        <f>IF($D$8&gt;=2023,2023,"")</f>
        <v/>
      </c>
      <c r="C173" s="167" t="str">
        <f>Deaths!V130</f>
        <v/>
      </c>
      <c r="D173" s="165" t="str">
        <f>Deaths!AR130</f>
        <v/>
      </c>
      <c r="E173" s="165" t="str">
        <f>Deaths!BN130</f>
        <v/>
      </c>
      <c r="F173" s="166" t="str">
        <f>Rates!V130</f>
        <v/>
      </c>
      <c r="G173" s="166" t="str">
        <f>Rates!AR130</f>
        <v/>
      </c>
      <c r="H173" s="166" t="str">
        <f>Rates!BN130</f>
        <v/>
      </c>
    </row>
    <row r="174" spans="2:8">
      <c r="B174" s="156" t="str">
        <f>IF($D$8&gt;=2024,2024,"")</f>
        <v/>
      </c>
      <c r="C174" s="167" t="str">
        <f>Deaths!V131</f>
        <v/>
      </c>
      <c r="D174" s="165" t="str">
        <f>Deaths!AR131</f>
        <v/>
      </c>
      <c r="E174" s="165" t="str">
        <f>Deaths!BN131</f>
        <v/>
      </c>
      <c r="F174" s="166" t="str">
        <f>Rates!V131</f>
        <v/>
      </c>
      <c r="G174" s="166" t="str">
        <f>Rates!AR131</f>
        <v/>
      </c>
      <c r="H174" s="166" t="str">
        <f>Rates!BN131</f>
        <v/>
      </c>
    </row>
    <row r="175" spans="2:8">
      <c r="B175" s="156" t="str">
        <f>IF($D$8&gt;=2025,2025,"")</f>
        <v/>
      </c>
      <c r="C175" s="167" t="str">
        <f>Deaths!V132</f>
        <v/>
      </c>
      <c r="D175" s="165" t="str">
        <f>Deaths!AR132</f>
        <v/>
      </c>
      <c r="E175" s="165" t="str">
        <f>Deaths!BN132</f>
        <v/>
      </c>
      <c r="F175" s="166" t="str">
        <f>Rates!V132</f>
        <v/>
      </c>
      <c r="G175" s="166" t="str">
        <f>Rates!AR132</f>
        <v/>
      </c>
      <c r="H175" s="166" t="str">
        <f>Rates!BN132</f>
        <v/>
      </c>
    </row>
    <row r="176" spans="2:8">
      <c r="B176" s="145"/>
      <c r="C176" s="168" t="s">
        <v>152</v>
      </c>
    </row>
    <row r="177" spans="2:8">
      <c r="B177" s="87"/>
    </row>
    <row r="178" spans="2:8">
      <c r="B178" s="87" t="s">
        <v>72</v>
      </c>
    </row>
    <row r="179" spans="2:8">
      <c r="B179" s="87"/>
    </row>
    <row r="180" spans="2:8">
      <c r="B180" s="169"/>
      <c r="C180" s="170"/>
      <c r="D180" s="170"/>
      <c r="E180" s="170"/>
      <c r="F180" s="170"/>
      <c r="G180" s="170"/>
      <c r="H180" s="170"/>
    </row>
    <row r="181" spans="2:8">
      <c r="B181" s="171" t="s">
        <v>118</v>
      </c>
      <c r="C181" s="172"/>
      <c r="D181" s="172"/>
      <c r="E181" s="172"/>
      <c r="F181" s="172"/>
      <c r="G181" s="172"/>
      <c r="H181" s="172"/>
    </row>
    <row r="182" spans="2:8">
      <c r="B182" s="172"/>
      <c r="C182" s="172"/>
      <c r="D182" s="172"/>
      <c r="E182" s="172"/>
      <c r="F182" s="172"/>
      <c r="G182" s="172"/>
      <c r="H182" s="172"/>
    </row>
    <row r="183" spans="2:8">
      <c r="B183" s="172"/>
      <c r="C183" s="172"/>
      <c r="D183" s="172"/>
      <c r="E183" s="172"/>
      <c r="F183" s="173" t="s">
        <v>1</v>
      </c>
      <c r="G183" s="173" t="s">
        <v>3</v>
      </c>
      <c r="H183" s="173" t="s">
        <v>4</v>
      </c>
    </row>
    <row r="184" spans="2:8">
      <c r="B184" s="174" t="s">
        <v>68</v>
      </c>
      <c r="C184" s="175">
        <f>'Interactive summary tables'!$C$10</f>
        <v>1979</v>
      </c>
      <c r="D184" s="172"/>
      <c r="E184" s="174" t="s">
        <v>73</v>
      </c>
      <c r="F184" s="176">
        <f>INDEX($B$57:$H$175,MATCH($C$184,$B$57:$B$175,0),5)</f>
        <v>129.75371000000001</v>
      </c>
      <c r="G184" s="176">
        <f>INDEX($B$57:$H$175,MATCH($C$184,$B$57:$B$175,0),6)</f>
        <v>119.24235</v>
      </c>
      <c r="H184" s="176">
        <f>INDEX($B$57:$H$175,MATCH($C$184,$B$57:$B$175,0),7)</f>
        <v>124.38459</v>
      </c>
    </row>
    <row r="185" spans="2:8">
      <c r="B185" s="174" t="s">
        <v>69</v>
      </c>
      <c r="C185" s="175">
        <f>'Interactive summary tables'!$G$10</f>
        <v>2014</v>
      </c>
      <c r="D185" s="172"/>
      <c r="E185" s="174" t="s">
        <v>74</v>
      </c>
      <c r="F185" s="176">
        <f>INDEX($B$57:$H$175,MATCH($C$185,$B$57:$B$175,0),5)</f>
        <v>27.590803000000001</v>
      </c>
      <c r="G185" s="176">
        <f>INDEX($B$57:$H$175,MATCH($C$185,$B$57:$B$175,0),6)</f>
        <v>28.383278000000001</v>
      </c>
      <c r="H185" s="176">
        <f>INDEX($B$57:$H$175,MATCH($C$185,$B$57:$B$175,0),7)</f>
        <v>28.366589000000001</v>
      </c>
    </row>
    <row r="186" spans="2:8">
      <c r="B186" s="177"/>
      <c r="C186" s="175"/>
      <c r="D186" s="172"/>
      <c r="E186" s="174" t="s">
        <v>76</v>
      </c>
      <c r="F186" s="178">
        <f>IF($C$185&lt;=$C$184,"-",(F$185-F$184)/F$184)</f>
        <v>-0.78736019956577741</v>
      </c>
      <c r="G186" s="178">
        <f t="shared" ref="G186:H186" si="2">IF($C$185&lt;=$C$184,"-",(G$185-G$184)/G$184)</f>
        <v>-0.76196982028616511</v>
      </c>
      <c r="H186" s="178">
        <f t="shared" si="2"/>
        <v>-0.77194450695218753</v>
      </c>
    </row>
    <row r="187" spans="2:8">
      <c r="B187" s="174" t="s">
        <v>79</v>
      </c>
      <c r="C187" s="175">
        <f>$C$185-$C$184</f>
        <v>35</v>
      </c>
      <c r="D187" s="172"/>
      <c r="E187" s="174" t="s">
        <v>75</v>
      </c>
      <c r="F187" s="178">
        <f>IF($C$185&lt;=$C$184,"-",((F$185/F$184)^(1/($C$185-$C$184))-1))</f>
        <v>-4.3269003842055009E-2</v>
      </c>
      <c r="G187" s="178">
        <f t="shared" ref="G187:H187" si="3">IF($C$185&lt;=$C$184,"-",((G$185/G$184)^(1/($C$185-$C$184))-1))</f>
        <v>-4.0180682412835234E-2</v>
      </c>
      <c r="H187" s="178">
        <f t="shared" si="3"/>
        <v>-4.1353919267105521E-2</v>
      </c>
    </row>
    <row r="188" spans="2:8">
      <c r="B188" s="174" t="s">
        <v>92</v>
      </c>
      <c r="C188" s="175" t="str">
        <f>IF($C$185&lt;=$C$184,"Y","N")</f>
        <v>N</v>
      </c>
      <c r="D188" s="172"/>
      <c r="E188" s="174"/>
      <c r="F188" s="178"/>
      <c r="G188" s="178"/>
      <c r="H188" s="178"/>
    </row>
    <row r="189" spans="2:8">
      <c r="B189" s="174" t="s">
        <v>93</v>
      </c>
      <c r="C189" s="179" t="str">
        <f>IF($C$185=$C$184,"Y","N")</f>
        <v>N</v>
      </c>
      <c r="D189" s="172"/>
      <c r="E189" s="172"/>
      <c r="F189" s="172"/>
      <c r="G189" s="172"/>
      <c r="H189" s="172"/>
    </row>
    <row r="190" spans="2:8">
      <c r="B190" s="174"/>
      <c r="C190" s="179"/>
      <c r="D190" s="172"/>
      <c r="E190" s="172"/>
      <c r="F190" s="172"/>
      <c r="G190" s="172"/>
      <c r="H190" s="172"/>
    </row>
    <row r="191" spans="2:8">
      <c r="B191" s="174" t="s">
        <v>104</v>
      </c>
      <c r="C191" s="179" t="str">
        <f>IF($C$185&lt;=$C$184,"-",$C$184&amp;" – "&amp;$C$185)</f>
        <v>1979 – 2014</v>
      </c>
      <c r="D191" s="172"/>
      <c r="E191" s="172"/>
      <c r="F191" s="172"/>
      <c r="G191" s="172"/>
      <c r="H191" s="172"/>
    </row>
    <row r="192" spans="2:8">
      <c r="B192" s="174"/>
      <c r="C192" s="179"/>
      <c r="D192" s="172"/>
      <c r="E192" s="172"/>
      <c r="F192" s="172"/>
      <c r="G192" s="172"/>
      <c r="H192" s="172"/>
    </row>
    <row r="193" spans="2:8">
      <c r="B193" s="180" t="s">
        <v>77</v>
      </c>
      <c r="C193" s="172"/>
      <c r="D193" s="172"/>
      <c r="E193" s="172"/>
      <c r="F193" s="172"/>
      <c r="G193" s="172"/>
      <c r="H193" s="172"/>
    </row>
    <row r="194" spans="2:8" ht="14.45" customHeight="1">
      <c r="B194" s="327" t="s">
        <v>119</v>
      </c>
      <c r="C194" s="327"/>
      <c r="D194" s="327"/>
      <c r="E194" s="327"/>
      <c r="F194" s="327"/>
      <c r="G194" s="327"/>
      <c r="H194" s="327"/>
    </row>
    <row r="195" spans="2:8">
      <c r="B195" s="327"/>
      <c r="C195" s="327"/>
      <c r="D195" s="327"/>
      <c r="E195" s="327"/>
      <c r="F195" s="327"/>
      <c r="G195" s="327"/>
      <c r="H195" s="327"/>
    </row>
    <row r="196" spans="2:8">
      <c r="B196" s="181"/>
      <c r="C196" s="181"/>
      <c r="D196" s="181"/>
      <c r="E196" s="181"/>
      <c r="F196" s="181"/>
      <c r="G196" s="181"/>
      <c r="H196" s="181"/>
    </row>
    <row r="197" spans="2:8">
      <c r="B197" s="180" t="s">
        <v>101</v>
      </c>
      <c r="C197" s="181"/>
      <c r="D197" s="181"/>
      <c r="E197" s="181"/>
      <c r="F197" s="181"/>
      <c r="G197" s="181"/>
      <c r="H197" s="181"/>
    </row>
    <row r="198" spans="2:8">
      <c r="B198" s="182" t="str">
        <f>"Average annual and total change in mortality rates for "&amp;$B$6&amp;" (ICD-10 "&amp;$C$6&amp;") in Australia, "&amp;$C$184&amp;"–"&amp;$C$185&amp;"."</f>
        <v>Average annual and total change in mortality rates for Stroke (ICD-10 I60–I64) in Australia, 1979–2014.</v>
      </c>
      <c r="C198" s="181"/>
      <c r="D198" s="181"/>
      <c r="E198" s="181"/>
      <c r="F198" s="181"/>
      <c r="G198" s="181"/>
      <c r="H198" s="181"/>
    </row>
    <row r="199" spans="2:8">
      <c r="B199" s="182" t="s">
        <v>100</v>
      </c>
      <c r="C199" s="181"/>
      <c r="D199" s="181"/>
      <c r="E199" s="181"/>
      <c r="F199" s="181"/>
      <c r="G199" s="181"/>
      <c r="H199" s="181"/>
    </row>
    <row r="200" spans="2:8">
      <c r="B200" s="182"/>
      <c r="C200" s="181"/>
      <c r="D200" s="181"/>
      <c r="E200" s="181"/>
      <c r="F200" s="181"/>
      <c r="G200" s="181"/>
      <c r="H200" s="181"/>
    </row>
    <row r="201" spans="2:8">
      <c r="B201" s="183" t="s">
        <v>102</v>
      </c>
      <c r="C201" s="181"/>
      <c r="D201" s="181"/>
      <c r="E201" s="181"/>
      <c r="F201" s="181"/>
      <c r="G201" s="181"/>
      <c r="H201" s="181"/>
    </row>
    <row r="202" spans="2:8">
      <c r="B202" s="182" t="str">
        <f>IF($C$185&lt;=$C$184, $B$199, $B$198)</f>
        <v>Average annual and total change in mortality rates for Stroke (ICD-10 I60–I64) in Australia, 1979–2014.</v>
      </c>
      <c r="C202" s="181"/>
      <c r="D202" s="181"/>
      <c r="E202" s="181"/>
      <c r="F202" s="181"/>
      <c r="G202" s="181"/>
      <c r="H202" s="181"/>
    </row>
    <row r="203" spans="2:8">
      <c r="B203" s="184"/>
      <c r="C203" s="185"/>
      <c r="D203" s="185"/>
      <c r="E203" s="185"/>
      <c r="F203" s="185"/>
      <c r="G203" s="185"/>
      <c r="H203" s="185"/>
    </row>
    <row r="204" spans="2:8">
      <c r="B204" s="155"/>
    </row>
    <row r="205" spans="2:8">
      <c r="B205" s="186" t="s">
        <v>80</v>
      </c>
      <c r="C205" s="187"/>
      <c r="D205" s="187"/>
      <c r="E205" s="187"/>
      <c r="F205" s="187"/>
      <c r="G205" s="187"/>
      <c r="H205" s="187"/>
    </row>
    <row r="206" spans="2:8">
      <c r="B206" s="187"/>
      <c r="C206" s="187"/>
      <c r="D206" s="187"/>
      <c r="E206" s="187"/>
      <c r="F206" s="188" t="s">
        <v>1</v>
      </c>
      <c r="G206" s="188" t="s">
        <v>3</v>
      </c>
      <c r="H206" s="188" t="s">
        <v>4</v>
      </c>
    </row>
    <row r="207" spans="2:8">
      <c r="B207" s="189" t="s">
        <v>68</v>
      </c>
      <c r="C207" s="190">
        <f>'Interactive summary tables'!$C$34</f>
        <v>1979</v>
      </c>
      <c r="D207" s="187" t="s">
        <v>26</v>
      </c>
      <c r="E207" s="187" t="s">
        <v>90</v>
      </c>
      <c r="F207" s="191" t="str">
        <f ca="1">CELL("address",INDEX(Deaths!$C$7:$T$132,MATCH($C$207,Deaths!$B$7:$B$132,0),MATCH($C$210,Deaths!$C$6:$T$6,0)))</f>
        <v>'[grim-stroke-2017.xlsx]Deaths'!$C$86</v>
      </c>
      <c r="G207" s="191" t="str">
        <f ca="1">CELL("address",INDEX(Deaths!$Y$7:$AP$132,MATCH($C$207,Deaths!$B$7:$B$132,0),MATCH($C$210,Deaths!$Y$6:$AP$6,0)))</f>
        <v>'[grim-stroke-2017.xlsx]Deaths'!$Y$86</v>
      </c>
      <c r="H207" s="191" t="str">
        <f ca="1">CELL("address",INDEX(Deaths!$AU$7:$BL$132,MATCH($C$207,Deaths!$B$7:$B$132,0),MATCH($C$210,Deaths!$AU$6:$BL$6,0)))</f>
        <v>'[grim-stroke-2017.xlsx]Deaths'!$AU$86</v>
      </c>
    </row>
    <row r="208" spans="2:8">
      <c r="B208" s="189" t="s">
        <v>69</v>
      </c>
      <c r="C208" s="190">
        <f>'Interactive summary tables'!$E$34</f>
        <v>2014</v>
      </c>
      <c r="D208" s="187"/>
      <c r="E208" s="187" t="s">
        <v>91</v>
      </c>
      <c r="F208" s="191" t="str">
        <f ca="1">CELL("address",INDEX(Deaths!$C$7:$T$132,MATCH($C$208,Deaths!$B$7:$B$132,0),MATCH($C$211,Deaths!$C$6:$T$6,0)))</f>
        <v>'[grim-stroke-2017.xlsx]Deaths'!$T$121</v>
      </c>
      <c r="G208" s="191" t="str">
        <f ca="1">CELL("address",INDEX(Deaths!$Y$7:$AP$132,MATCH($C$208,Deaths!$B$7:$B$132,0),MATCH($C$211,Deaths!$Y$6:$AP$6,0)))</f>
        <v>'[grim-stroke-2017.xlsx]Deaths'!$AP$121</v>
      </c>
      <c r="H208" s="191" t="str">
        <f ca="1">CELL("address",INDEX(Deaths!$AU$7:$BL$132,MATCH($C$208,Deaths!$B$7:$B$132,0),MATCH($C$211,Deaths!$AU$6:$BL$6,0)))</f>
        <v>'[grim-stroke-2017.xlsx]Deaths'!$BL$121</v>
      </c>
    </row>
    <row r="209" spans="2:8">
      <c r="B209" s="189"/>
      <c r="C209" s="190"/>
      <c r="D209" s="187"/>
      <c r="E209" s="187" t="s">
        <v>97</v>
      </c>
      <c r="F209" s="192">
        <f ca="1">SUM(INDIRECT(F$207,1):INDIRECT(F$208,1))</f>
        <v>142932</v>
      </c>
      <c r="G209" s="193">
        <f ca="1">SUM(INDIRECT(G$207,1):INDIRECT(G$208,1))</f>
        <v>210880</v>
      </c>
      <c r="H209" s="193">
        <f ca="1">SUM(INDIRECT(H$207,1):INDIRECT(H$208,1))</f>
        <v>353812</v>
      </c>
    </row>
    <row r="210" spans="2:8">
      <c r="B210" s="189" t="s">
        <v>81</v>
      </c>
      <c r="C210" s="190" t="str">
        <f>'Interactive summary tables'!$G$34</f>
        <v>0–4</v>
      </c>
      <c r="D210" s="187"/>
      <c r="E210" s="187"/>
      <c r="F210" s="190"/>
      <c r="G210" s="190"/>
      <c r="H210" s="190"/>
    </row>
    <row r="211" spans="2:8">
      <c r="B211" s="189" t="s">
        <v>82</v>
      </c>
      <c r="C211" s="194" t="str">
        <f>'Interactive summary tables'!$I$34</f>
        <v>85+</v>
      </c>
      <c r="D211" s="187" t="s">
        <v>66</v>
      </c>
      <c r="E211" s="187" t="s">
        <v>90</v>
      </c>
      <c r="F211" s="191" t="str">
        <f ca="1">CELL("address",INDEX(Populations!$D$16:$U$141,MATCH($C$207,Populations!$C$16:$C$141,0),MATCH($C$210,Populations!$D$15:$U$15,0)))</f>
        <v>'[grim-stroke-2017.xlsx]Populations'!$D$95</v>
      </c>
      <c r="G211" s="191" t="str">
        <f ca="1">CELL("address",INDEX(Populations!$Y$16:$AP$141,MATCH($C$207,Populations!$C$16:$C$141,0),MATCH($C$210,Populations!$Y$15:$AP$15,0)))</f>
        <v>'[grim-stroke-2017.xlsx]Populations'!$Y$95</v>
      </c>
      <c r="H211" s="191" t="str">
        <f ca="1">CELL("address",INDEX(Populations!$AT$16:$BK$141,MATCH($C$207,Populations!$C$16:$C$141,0),MATCH($C$210,Populations!$AT$15:$BK$15,0)))</f>
        <v>'[grim-stroke-2017.xlsx]Populations'!$AT$95</v>
      </c>
    </row>
    <row r="212" spans="2:8">
      <c r="B212" s="189"/>
      <c r="C212" s="187"/>
      <c r="D212" s="187"/>
      <c r="E212" s="187" t="s">
        <v>91</v>
      </c>
      <c r="F212" s="191" t="str">
        <f ca="1">CELL("address",INDEX(Populations!$D$16:$U$141,MATCH($C$208,Populations!$C$16:$C$141,0),MATCH($C$211,Populations!$D$15:$U$15,0)))</f>
        <v>'[grim-stroke-2017.xlsx]Populations'!$U$130</v>
      </c>
      <c r="G212" s="191" t="str">
        <f ca="1">CELL("address",INDEX(Populations!$Y$16:$AP$141,MATCH($C$208,Populations!$C$16:$C$141,0),MATCH($C$211,Populations!$Y$15:$AP$15,0)))</f>
        <v>'[grim-stroke-2017.xlsx]Populations'!$AP$130</v>
      </c>
      <c r="H212" s="191" t="str">
        <f ca="1">CELL("address",INDEX(Populations!$AT$16:$BK$141,MATCH($C$208,Populations!$C$16:$C$141,0),MATCH($C$211,Populations!$AT$15:$BK$15,0)))</f>
        <v>'[grim-stroke-2017.xlsx]Populations'!$BK$130</v>
      </c>
    </row>
    <row r="213" spans="2:8">
      <c r="B213" s="189" t="s">
        <v>95</v>
      </c>
      <c r="C213" s="190">
        <f>INDEX($G$11:$G$28,MATCH($C$210,$F$11:$F$28,0))</f>
        <v>1</v>
      </c>
      <c r="D213" s="187"/>
      <c r="E213" s="187" t="s">
        <v>98</v>
      </c>
      <c r="F213" s="192">
        <f ca="1">SUM(INDIRECT(F$211,1):INDIRECT(F$212,1))</f>
        <v>331811829</v>
      </c>
      <c r="G213" s="193">
        <f ca="1">SUM(INDIRECT(G$211,1):INDIRECT(G$212,1))</f>
        <v>334763882</v>
      </c>
      <c r="H213" s="193">
        <f ca="1">SUM(INDIRECT(H$211,1):INDIRECT(H$212,1))</f>
        <v>666575711</v>
      </c>
    </row>
    <row r="214" spans="2:8">
      <c r="B214" s="189" t="s">
        <v>96</v>
      </c>
      <c r="C214" s="190">
        <f>INDEX($G$11:$G$28,MATCH($C$211,$F$11:$F$28,0))</f>
        <v>18</v>
      </c>
      <c r="D214" s="187"/>
      <c r="E214" s="187"/>
      <c r="F214" s="190"/>
      <c r="G214" s="190"/>
      <c r="H214" s="190"/>
    </row>
    <row r="215" spans="2:8">
      <c r="B215" s="187"/>
      <c r="C215" s="187"/>
      <c r="D215" s="187" t="s">
        <v>99</v>
      </c>
      <c r="E215" s="187"/>
      <c r="F215" s="195">
        <f ca="1">IF($C$208&lt;$C$207,"-",IF($C$214&lt;$C$213,"-",F$209/F$213*100000))</f>
        <v>43.076221975196667</v>
      </c>
      <c r="G215" s="195">
        <f t="shared" ref="G215:H215" ca="1" si="4">IF($C$208&lt;$C$207,"-",IF($C$214&lt;$C$213,"-",G$209/G$213*100000))</f>
        <v>62.993653538764967</v>
      </c>
      <c r="H215" s="195">
        <f t="shared" ca="1" si="4"/>
        <v>53.079041759443889</v>
      </c>
    </row>
    <row r="216" spans="2:8">
      <c r="B216" s="189" t="s">
        <v>92</v>
      </c>
      <c r="C216" s="190" t="str">
        <f>IF($C$208&lt;$C$207,"Y","N")</f>
        <v>N</v>
      </c>
      <c r="D216" s="187"/>
      <c r="E216" s="187"/>
      <c r="F216" s="195"/>
      <c r="G216" s="195"/>
      <c r="H216" s="195"/>
    </row>
    <row r="217" spans="2:8">
      <c r="B217" s="189" t="s">
        <v>93</v>
      </c>
      <c r="C217" s="190" t="str">
        <f>IF($C$208=$C$207,"Y","N")</f>
        <v>N</v>
      </c>
      <c r="D217" s="187"/>
      <c r="E217" s="187"/>
      <c r="F217" s="195"/>
      <c r="G217" s="195"/>
      <c r="H217" s="195"/>
    </row>
    <row r="218" spans="2:8">
      <c r="B218" s="189"/>
      <c r="C218" s="190"/>
      <c r="D218" s="187"/>
      <c r="E218" s="187"/>
      <c r="F218" s="195"/>
      <c r="G218" s="195"/>
      <c r="H218" s="195"/>
    </row>
    <row r="219" spans="2:8">
      <c r="B219" s="189" t="s">
        <v>104</v>
      </c>
      <c r="C219" s="190" t="str">
        <f>IF($C$208&lt;$C$207, "-", IF($C$214&lt;$C$213, "-", IF($C$208=$C$207, $C$207, $C$207 &amp;" – " &amp;$C$208)))</f>
        <v>1979 – 2014</v>
      </c>
      <c r="D219" s="187"/>
      <c r="E219" s="187"/>
      <c r="F219" s="195"/>
      <c r="G219" s="195"/>
      <c r="H219" s="195"/>
    </row>
    <row r="220" spans="2:8">
      <c r="B220" s="187"/>
      <c r="C220" s="187"/>
      <c r="D220" s="187"/>
      <c r="E220" s="187"/>
      <c r="F220" s="195"/>
      <c r="G220" s="195"/>
      <c r="H220" s="195"/>
    </row>
    <row r="221" spans="2:8">
      <c r="B221" s="186" t="s">
        <v>77</v>
      </c>
      <c r="C221" s="187"/>
      <c r="D221" s="187"/>
      <c r="E221" s="187"/>
      <c r="F221" s="187"/>
      <c r="G221" s="187"/>
      <c r="H221" s="187"/>
    </row>
    <row r="222" spans="2:8">
      <c r="B222" s="187" t="s">
        <v>87</v>
      </c>
      <c r="C222" s="187"/>
      <c r="D222" s="187"/>
      <c r="E222" s="187"/>
      <c r="F222" s="187"/>
      <c r="G222" s="187"/>
      <c r="H222" s="187"/>
    </row>
    <row r="223" spans="2:8">
      <c r="B223" s="187"/>
      <c r="C223" s="187"/>
      <c r="D223" s="187"/>
      <c r="E223" s="187"/>
      <c r="F223" s="187"/>
      <c r="G223" s="187"/>
      <c r="H223" s="187"/>
    </row>
    <row r="224" spans="2:8">
      <c r="B224" s="186" t="s">
        <v>101</v>
      </c>
      <c r="C224" s="187"/>
      <c r="D224" s="187"/>
      <c r="E224" s="187"/>
      <c r="F224" s="187"/>
      <c r="G224" s="187"/>
      <c r="H224" s="187"/>
    </row>
    <row r="225" spans="2:8">
      <c r="B225" s="187" t="str">
        <f>"Age-specific mortality rates (per 100,000 population) for "&amp;$B$6&amp;" (ICD-10 "&amp;$C$6&amp;")"&amp;" in Australia, "&amp;$C$207&amp;"–"&amp;$C$208&amp;", "&amp;$C$210&amp;" to "&amp;$C$211&amp;" years."</f>
        <v>Age-specific mortality rates (per 100,000 population) for Stroke (ICD-10 I60–I64) in Australia, 1979–2014, 0–4 to 85+ years.</v>
      </c>
      <c r="C225" s="187"/>
      <c r="D225" s="187"/>
      <c r="E225" s="187"/>
      <c r="F225" s="187"/>
      <c r="G225" s="187"/>
      <c r="H225" s="187"/>
    </row>
    <row r="226" spans="2:8">
      <c r="B226" s="187" t="str">
        <f>"Age-specific mortality rates (per 100,000 population) for "&amp;$B$6&amp;" (ICD-10 "&amp;$C$6&amp;")"&amp;" in Australia, "&amp;$C$207&amp;", "&amp;$C$210&amp;" to "&amp;$C$211&amp;" years."</f>
        <v>Age-specific mortality rates (per 100,000 population) for Stroke (ICD-10 I60–I64) in Australia, 1979, 0–4 to 85+ years.</v>
      </c>
      <c r="C226" s="187"/>
      <c r="D226" s="187"/>
      <c r="E226" s="187"/>
      <c r="F226" s="187"/>
      <c r="G226" s="187"/>
      <c r="H226" s="187"/>
    </row>
    <row r="227" spans="2:8">
      <c r="B227" s="187" t="str">
        <f>"Age-specific mortality rates (per 100,000 population) for "&amp;$B$6&amp;" (ICD-10 "&amp;$C$6&amp;")"&amp;" in Australia, "&amp;$C$207&amp;"–"&amp;$C$208&amp;", "&amp;$C$210&amp;" years."</f>
        <v>Age-specific mortality rates (per 100,000 population) for Stroke (ICD-10 I60–I64) in Australia, 1979–2014, 0–4 years.</v>
      </c>
      <c r="C227" s="187"/>
      <c r="D227" s="187"/>
      <c r="E227" s="187"/>
      <c r="F227" s="187"/>
      <c r="G227" s="187"/>
      <c r="H227" s="187"/>
    </row>
    <row r="228" spans="2:8">
      <c r="B228" s="187" t="str">
        <f>"Age-specific mortality rates (per 100,000 population) for "&amp;$B$6&amp;" (ICD-10 "&amp;$C$6&amp;")"&amp;" in Australia, "&amp;$C$207&amp;", "&amp;$C$210&amp;" years."</f>
        <v>Age-specific mortality rates (per 100,000 population) for Stroke (ICD-10 I60–I64) in Australia, 1979, 0–4 years.</v>
      </c>
      <c r="C228" s="187"/>
      <c r="D228" s="187"/>
      <c r="E228" s="187"/>
      <c r="F228" s="187"/>
      <c r="G228" s="187"/>
      <c r="H228" s="187"/>
    </row>
    <row r="229" spans="2:8">
      <c r="B229" s="187" t="s">
        <v>103</v>
      </c>
      <c r="C229" s="187"/>
      <c r="D229" s="187"/>
      <c r="E229" s="187"/>
      <c r="F229" s="187"/>
      <c r="G229" s="187"/>
      <c r="H229" s="187"/>
    </row>
    <row r="230" spans="2:8">
      <c r="B230" s="187" t="s">
        <v>100</v>
      </c>
      <c r="C230" s="187"/>
      <c r="D230" s="187"/>
      <c r="E230" s="187"/>
      <c r="F230" s="187"/>
      <c r="G230" s="187"/>
      <c r="H230" s="187"/>
    </row>
    <row r="231" spans="2:8">
      <c r="B231" s="187"/>
      <c r="C231" s="187"/>
      <c r="D231" s="187"/>
      <c r="E231" s="187"/>
      <c r="F231" s="187"/>
      <c r="G231" s="187"/>
      <c r="H231" s="187"/>
    </row>
    <row r="232" spans="2:8">
      <c r="B232" s="186" t="s">
        <v>102</v>
      </c>
      <c r="C232" s="187"/>
      <c r="D232" s="187"/>
      <c r="E232" s="187"/>
      <c r="F232" s="187"/>
      <c r="G232" s="187"/>
      <c r="H232" s="187"/>
    </row>
    <row r="233" spans="2:8">
      <c r="B233" s="187" t="str">
        <f>IF($C$208&lt;$C$207,$B$230,IF($C$214&lt;$C$213,$B229,IF(AND($C$208=$C$207,$C214=$C213),$B$228, IF(AND($C$208&gt;$C$207,$C214=$C213),$B$227, IF(AND($C$208=$C$207,$C214&gt;$C213), $B226, $B$225)))))</f>
        <v>Age-specific mortality rates (per 100,000 population) for Stroke (ICD-10 I60–I64) in Australia, 1979–2014, 0–4 to 85+ years.</v>
      </c>
      <c r="C233" s="187"/>
      <c r="D233" s="187"/>
      <c r="E233" s="187"/>
      <c r="F233" s="187"/>
      <c r="G233" s="187"/>
      <c r="H233" s="187"/>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1B431386772AEC42AD2C83DE40A61C5B" ma:contentTypeVersion="1" ma:contentTypeDescription="Create a new authoring document." ma:contentTypeScope="" ma:versionID="bf0706e92252174fe9453c69fd13fc70">
  <xsd:schema xmlns:xsd="http://www.w3.org/2001/XMLSchema" xmlns:xs="http://www.w3.org/2001/XMLSchema" xmlns:p="http://schemas.microsoft.com/office/2006/metadata/properties" xmlns:ns2="c095c42a-9a6d-4ed6-ad94-052c8814a2e5" targetNamespace="http://schemas.microsoft.com/office/2006/metadata/properties" ma:root="true" ma:fieldsID="025acf5eb3b28a9b132db589e4aa1f97" ns2:_="">
    <xsd:import namespace="c095c42a-9a6d-4ed6-ad94-052c8814a2e5"/>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95c42a-9a6d-4ed6-ad94-052c8814a2e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1461b5cc-e14b-4c31-9f1d-f39636c69db5}" ma:internalName="AIHW_PPR_ProjectCategoryLookup" ma:showField="Title" ma:web="{c095c42a-9a6d-4ed6-ad94-052c8814a2e5}">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c095c42a-9a6d-4ed6-ad94-052c8814a2e5"/>
    <AIHW_PPR_UpdateLog xmlns="c095c42a-9a6d-4ed6-ad94-052c8814a2e5" xsi:nil="true"/>
    <AIHW_PPR_UpdatePending xmlns="c095c42a-9a6d-4ed6-ad94-052c8814a2e5" xsi:nil="true"/>
  </documentManagement>
</p:properties>
</file>

<file path=customXml/itemProps1.xml><?xml version="1.0" encoding="utf-8"?>
<ds:datastoreItem xmlns:ds="http://schemas.openxmlformats.org/officeDocument/2006/customXml" ds:itemID="{9F1940A7-45E7-4BC7-814C-F78361AC67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95c42a-9a6d-4ed6-ad94-052c8814a2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www.w3.org/XML/1998/namespace"/>
    <ds:schemaRef ds:uri="c095c42a-9a6d-4ed6-ad94-052c8814a2e5"/>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purl.org/dc/term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GRIM0913 - Stroke (ICD-10 I60–I64) (General Record of Incidence of Mortality (GRIM) books; 25Jan2017 edition) (AIHW)</dc:title>
  <dc:creator>AIHW</dc:creator>
  <cp:lastModifiedBy>James</cp:lastModifiedBy>
  <cp:lastPrinted>2014-12-22T03:15:21Z</cp:lastPrinted>
  <dcterms:created xsi:type="dcterms:W3CDTF">2013-06-20T00:40:38Z</dcterms:created>
  <dcterms:modified xsi:type="dcterms:W3CDTF">2017-11-07T03:40:07Z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0x010100B4A1F787F0C441AC878A307E051D262E0069B38ED95B144E959A9986FA7D37AD35001B431386772AEC42AD2C83DE40A61C5B</vt:lpwstr>
  </property>
</Properties>
</file>