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C142" i="7" l="1"/>
  <c r="E59" i="7"/>
  <c r="C104" i="7"/>
  <c r="E109" i="7"/>
  <c r="E135" i="7"/>
  <c r="C171" i="7"/>
  <c r="E147" i="7"/>
  <c r="C74" i="7"/>
  <c r="C79" i="7"/>
  <c r="C174" i="7"/>
  <c r="E158" i="7"/>
  <c r="D72" i="7"/>
  <c r="D90" i="7"/>
  <c r="D155" i="7"/>
  <c r="C66" i="7"/>
  <c r="C99" i="7"/>
  <c r="D140" i="7"/>
  <c r="D78" i="7"/>
  <c r="C144" i="7"/>
  <c r="E137" i="7"/>
  <c r="D103" i="7"/>
  <c r="E66" i="7"/>
  <c r="D149" i="7"/>
  <c r="D161" i="7"/>
  <c r="E117" i="7"/>
  <c r="D99" i="7"/>
  <c r="E121" i="7"/>
  <c r="E65" i="7"/>
  <c r="E154" i="7"/>
  <c r="E143" i="7"/>
  <c r="C162" i="7"/>
  <c r="D70" i="7"/>
  <c r="D159" i="7"/>
  <c r="C103" i="7"/>
  <c r="E72" i="7"/>
  <c r="D89" i="7"/>
  <c r="D80" i="7"/>
  <c r="D151" i="7"/>
  <c r="E101" i="7"/>
  <c r="C165" i="7"/>
  <c r="E85" i="7"/>
  <c r="C156" i="7"/>
  <c r="E100" i="7"/>
  <c r="E138" i="7"/>
  <c r="D128" i="7"/>
  <c r="C172" i="7"/>
  <c r="D160" i="7"/>
  <c r="C102" i="7"/>
  <c r="E94" i="7"/>
  <c r="C109" i="7"/>
  <c r="C60" i="7"/>
  <c r="D173" i="7"/>
  <c r="D166" i="7"/>
  <c r="D111" i="7"/>
  <c r="D158" i="7"/>
  <c r="C107" i="7"/>
  <c r="D108" i="7"/>
  <c r="E141" i="7"/>
  <c r="C123" i="7"/>
  <c r="D124" i="7"/>
  <c r="E81" i="7"/>
  <c r="C159" i="7"/>
  <c r="D131" i="7"/>
  <c r="D112" i="7"/>
  <c r="E115" i="7"/>
  <c r="C92" i="7"/>
  <c r="E73" i="7"/>
  <c r="C97" i="7"/>
  <c r="D147" i="7"/>
  <c r="D138" i="7"/>
  <c r="C164" i="7"/>
  <c r="D60" i="7"/>
  <c r="D100" i="7"/>
  <c r="C78" i="7"/>
  <c r="E122" i="7"/>
  <c r="C149" i="7"/>
  <c r="E108" i="7"/>
  <c r="E58" i="7"/>
  <c r="D75" i="7"/>
  <c r="D136" i="7"/>
  <c r="D73" i="7"/>
  <c r="E80" i="7"/>
  <c r="D74" i="7"/>
  <c r="E146" i="7"/>
  <c r="D121" i="7"/>
  <c r="C88" i="7"/>
  <c r="E113" i="7"/>
  <c r="C65" i="7"/>
  <c r="C137" i="7"/>
  <c r="D98" i="7"/>
  <c r="E106" i="7"/>
  <c r="E74" i="7"/>
  <c r="D95" i="7"/>
  <c r="D61" i="7"/>
  <c r="E172" i="7"/>
  <c r="C85" i="7"/>
  <c r="D84" i="7"/>
  <c r="D57" i="7"/>
  <c r="E70" i="7"/>
  <c r="C105" i="7"/>
  <c r="C86" i="7"/>
  <c r="C132" i="7"/>
  <c r="C133" i="7"/>
  <c r="C131" i="7"/>
  <c r="D102" i="7"/>
  <c r="C126" i="7"/>
  <c r="D152" i="7"/>
  <c r="E126" i="7"/>
  <c r="C157" i="7"/>
  <c r="C84" i="7"/>
  <c r="D81" i="7"/>
  <c r="E151" i="7"/>
  <c r="C161" i="7"/>
  <c r="E69" i="7"/>
  <c r="C169" i="7"/>
  <c r="C77" i="7"/>
  <c r="E123" i="7"/>
  <c r="C64" i="7"/>
  <c r="C61" i="7"/>
  <c r="C140" i="7"/>
  <c r="D114" i="7"/>
  <c r="C73" i="7"/>
  <c r="D145" i="7"/>
  <c r="E156" i="7"/>
  <c r="C58" i="7"/>
  <c r="E163" i="7"/>
  <c r="E83" i="7"/>
  <c r="E173" i="7"/>
  <c r="D59" i="7"/>
  <c r="E164" i="7"/>
  <c r="E105" i="7"/>
  <c r="D137" i="7"/>
  <c r="D157" i="7"/>
  <c r="E96" i="7"/>
  <c r="C152" i="7"/>
  <c r="D171" i="7"/>
  <c r="D67" i="7"/>
  <c r="C106" i="7"/>
  <c r="E166" i="7"/>
  <c r="E124" i="7"/>
  <c r="C111" i="7"/>
  <c r="E68" i="7"/>
  <c r="E132" i="7"/>
  <c r="C98" i="7"/>
  <c r="C100" i="7"/>
  <c r="C69" i="7"/>
  <c r="E170" i="7"/>
  <c r="E140" i="7"/>
  <c r="E63" i="7"/>
  <c r="D86" i="7"/>
  <c r="E116" i="7"/>
  <c r="E61" i="7"/>
  <c r="E131" i="7"/>
  <c r="E75" i="7"/>
  <c r="E150" i="7"/>
  <c r="E103" i="7"/>
  <c r="E168" i="7"/>
  <c r="D66" i="7"/>
  <c r="E111" i="7"/>
  <c r="E125" i="7"/>
  <c r="D83" i="7"/>
  <c r="C87" i="7"/>
  <c r="D64" i="7"/>
  <c r="D122" i="7"/>
  <c r="D79" i="7"/>
  <c r="D134" i="7"/>
  <c r="C110" i="7"/>
  <c r="D170" i="7"/>
  <c r="D175" i="7"/>
  <c r="E112" i="7"/>
  <c r="D144" i="7"/>
  <c r="E99" i="7"/>
  <c r="C75" i="7"/>
  <c r="E82" i="7"/>
  <c r="D135" i="7"/>
  <c r="C101" i="7"/>
  <c r="C155" i="7"/>
  <c r="E127" i="7"/>
  <c r="D120" i="7"/>
  <c r="D76" i="7"/>
  <c r="C125" i="7"/>
  <c r="E71" i="7"/>
  <c r="C108" i="7"/>
  <c r="C145" i="7"/>
  <c r="D123" i="7"/>
  <c r="E104" i="7"/>
  <c r="E76" i="7"/>
  <c r="D165" i="7"/>
  <c r="E167" i="7"/>
  <c r="E92" i="7"/>
  <c r="D109" i="7"/>
  <c r="E102" i="7"/>
  <c r="E155" i="7"/>
  <c r="E118" i="7"/>
  <c r="E142" i="7"/>
  <c r="D139" i="7"/>
  <c r="C122" i="7"/>
  <c r="D110" i="7"/>
  <c r="D148" i="7"/>
  <c r="E139" i="7"/>
  <c r="D71" i="7"/>
  <c r="E93" i="7"/>
  <c r="C135" i="7"/>
  <c r="D101" i="7"/>
  <c r="E133" i="7"/>
  <c r="C168" i="7"/>
  <c r="C121" i="7"/>
  <c r="E98" i="7"/>
  <c r="E175" i="7"/>
  <c r="C117" i="7"/>
  <c r="D172" i="7"/>
  <c r="C129" i="7"/>
  <c r="E153" i="7"/>
  <c r="C70" i="7"/>
  <c r="E159" i="7"/>
  <c r="D143" i="7"/>
  <c r="D94" i="7"/>
  <c r="E120" i="7"/>
  <c r="D142" i="7"/>
  <c r="E134" i="7"/>
  <c r="E161" i="7"/>
  <c r="E89" i="7"/>
  <c r="C114" i="7"/>
  <c r="E86" i="7"/>
  <c r="D153" i="7"/>
  <c r="E171" i="7"/>
  <c r="E77" i="7"/>
  <c r="D118" i="7"/>
  <c r="E145" i="7"/>
  <c r="C170" i="7"/>
  <c r="D130" i="7"/>
  <c r="E88" i="7"/>
  <c r="D129" i="7"/>
  <c r="D141" i="7"/>
  <c r="C163" i="7"/>
  <c r="E165" i="7"/>
  <c r="D119" i="7"/>
  <c r="C94" i="7"/>
  <c r="C62" i="7"/>
  <c r="C57" i="7"/>
  <c r="E130" i="7"/>
  <c r="C127" i="7"/>
  <c r="C139" i="7"/>
  <c r="C81" i="7"/>
  <c r="D96" i="7"/>
  <c r="D106" i="7"/>
  <c r="C112" i="7"/>
  <c r="D104" i="7"/>
  <c r="E136" i="7"/>
  <c r="E152" i="7"/>
  <c r="E78" i="7"/>
  <c r="E169" i="7"/>
  <c r="E62" i="7"/>
  <c r="E67" i="7"/>
  <c r="D97" i="7"/>
  <c r="C150" i="7"/>
  <c r="C158" i="7"/>
  <c r="C154" i="7"/>
  <c r="D62" i="7"/>
  <c r="D68" i="7"/>
  <c r="D133" i="7"/>
  <c r="C67" i="7"/>
  <c r="D162" i="7"/>
  <c r="E162" i="7"/>
  <c r="C119" i="7"/>
  <c r="D156" i="7"/>
  <c r="C115" i="7"/>
  <c r="E97" i="7"/>
  <c r="E114" i="7"/>
  <c r="C72" i="7"/>
  <c r="E119" i="7"/>
  <c r="D87" i="7"/>
  <c r="C90" i="7"/>
  <c r="D58" i="7"/>
  <c r="E57" i="7"/>
  <c r="C82" i="7"/>
  <c r="C95" i="7"/>
  <c r="D92" i="7"/>
  <c r="E95" i="7"/>
  <c r="E148" i="7"/>
  <c r="C124" i="7"/>
  <c r="D69" i="7"/>
  <c r="E64" i="7"/>
  <c r="E87" i="7"/>
  <c r="D154" i="7"/>
  <c r="C91" i="7"/>
  <c r="E157" i="7"/>
  <c r="D163" i="7"/>
  <c r="D164" i="7"/>
  <c r="C89" i="7"/>
  <c r="C166" i="7"/>
  <c r="D88" i="7"/>
  <c r="E110" i="7"/>
  <c r="D77" i="7"/>
  <c r="C147" i="7"/>
  <c r="C76" i="7"/>
  <c r="C175" i="7"/>
  <c r="D91" i="7"/>
  <c r="G107" i="7"/>
  <c r="F108" i="7"/>
  <c r="G96" i="7"/>
  <c r="F76" i="7"/>
  <c r="C93" i="7"/>
  <c r="D65" i="7"/>
  <c r="C130" i="7"/>
  <c r="D113" i="7"/>
  <c r="F121" i="7"/>
  <c r="G90" i="7"/>
  <c r="F132" i="7"/>
  <c r="F164" i="7"/>
  <c r="G105" i="7"/>
  <c r="F160" i="7"/>
  <c r="E79" i="7"/>
  <c r="H117" i="7"/>
  <c r="D125" i="7"/>
  <c r="G75" i="7"/>
  <c r="H96" i="7"/>
  <c r="G88" i="7"/>
  <c r="H153" i="7"/>
  <c r="H147" i="7"/>
  <c r="G140" i="7"/>
  <c r="F129" i="7"/>
  <c r="F153" i="7"/>
  <c r="H120" i="7"/>
  <c r="G136" i="7"/>
  <c r="G137" i="7"/>
  <c r="F126" i="7"/>
  <c r="C167" i="7"/>
  <c r="D127" i="7"/>
  <c r="C116" i="7"/>
  <c r="C118" i="7"/>
  <c r="E144" i="7"/>
  <c r="C83" i="7"/>
  <c r="C136" i="7"/>
  <c r="E149" i="7"/>
  <c r="D105" i="7"/>
  <c r="D146" i="7"/>
  <c r="G118" i="7"/>
  <c r="H106" i="7"/>
  <c r="H123" i="7"/>
  <c r="G92" i="7"/>
  <c r="E174" i="7"/>
  <c r="G60" i="7"/>
  <c r="H149" i="7"/>
  <c r="H156" i="7"/>
  <c r="F141" i="7"/>
  <c r="F133" i="7"/>
  <c r="F113" i="7"/>
  <c r="E129" i="7"/>
  <c r="D126" i="7"/>
  <c r="D82" i="7"/>
  <c r="C71" i="7"/>
  <c r="E107" i="7"/>
  <c r="F82" i="7"/>
  <c r="F170" i="7"/>
  <c r="G65" i="7"/>
  <c r="G146" i="7"/>
  <c r="H142" i="7"/>
  <c r="G108" i="7"/>
  <c r="H135" i="7"/>
  <c r="F152" i="7"/>
  <c r="H81" i="7"/>
  <c r="G67" i="7"/>
  <c r="G122" i="7"/>
  <c r="F62" i="7"/>
  <c r="G143" i="7"/>
  <c r="H71" i="7"/>
  <c r="F61" i="7"/>
  <c r="F125" i="7"/>
  <c r="C120" i="7"/>
  <c r="D117" i="7"/>
  <c r="D167" i="7"/>
  <c r="D150" i="7"/>
  <c r="E60" i="7"/>
  <c r="C96" i="7"/>
  <c r="C63" i="7"/>
  <c r="C173" i="7"/>
  <c r="D85" i="7"/>
  <c r="C146" i="7"/>
  <c r="C138" i="7"/>
  <c r="D116" i="7"/>
  <c r="H112" i="7"/>
  <c r="G156" i="7"/>
  <c r="H148" i="7"/>
  <c r="F163" i="7"/>
  <c r="D115" i="7"/>
  <c r="F122" i="7"/>
  <c r="G160" i="7"/>
  <c r="H119" i="7"/>
  <c r="F102" i="7"/>
  <c r="E84" i="7"/>
  <c r="F60" i="7"/>
  <c r="F78" i="7"/>
  <c r="G109" i="7"/>
  <c r="H88" i="7"/>
  <c r="C153" i="7"/>
  <c r="C113" i="7"/>
  <c r="E160" i="7"/>
  <c r="H107" i="7"/>
  <c r="F124" i="7"/>
  <c r="H159" i="7"/>
  <c r="H93" i="7"/>
  <c r="H57" i="7"/>
  <c r="H184" i="7" s="1"/>
  <c r="G145" i="7"/>
  <c r="H97" i="7"/>
  <c r="F71" i="7"/>
  <c r="H144" i="7"/>
  <c r="C148" i="7"/>
  <c r="E91" i="7"/>
  <c r="D169" i="7"/>
  <c r="D107" i="7"/>
  <c r="D132" i="7"/>
  <c r="C80" i="7"/>
  <c r="C68" i="7"/>
  <c r="D93" i="7"/>
  <c r="C134" i="7"/>
  <c r="D63" i="7"/>
  <c r="D168" i="7"/>
  <c r="D174" i="7"/>
  <c r="G128" i="7"/>
  <c r="G62" i="7"/>
  <c r="H109" i="7"/>
  <c r="C143" i="7"/>
  <c r="C151" i="7"/>
  <c r="C59" i="7"/>
  <c r="G121" i="7"/>
  <c r="G103" i="7"/>
  <c r="H131" i="7"/>
  <c r="F89" i="7"/>
  <c r="C141" i="7"/>
  <c r="E128" i="7"/>
  <c r="E90" i="7"/>
  <c r="G106" i="7"/>
  <c r="F156" i="7"/>
  <c r="G165" i="7"/>
  <c r="H104" i="7"/>
  <c r="H92" i="7"/>
  <c r="F59" i="7"/>
  <c r="C128" i="7"/>
  <c r="C160" i="7"/>
  <c r="H58" i="7"/>
  <c r="F79" i="7"/>
  <c r="H151" i="7"/>
  <c r="G61" i="7"/>
  <c r="F148" i="7"/>
  <c r="F69" i="7"/>
  <c r="G126" i="7"/>
  <c r="G71" i="7"/>
  <c r="H122" i="7"/>
  <c r="G116" i="7"/>
  <c r="G83" i="7"/>
  <c r="H65" i="7"/>
  <c r="H78" i="7"/>
  <c r="G120" i="7"/>
  <c r="F65" i="7"/>
  <c r="H100" i="7"/>
  <c r="G158" i="7"/>
  <c r="H99" i="7"/>
  <c r="F140" i="7"/>
  <c r="G81" i="7"/>
  <c r="G70" i="7"/>
  <c r="H79" i="7"/>
  <c r="G89" i="7"/>
  <c r="G131" i="7"/>
  <c r="G157" i="7"/>
  <c r="F127" i="7"/>
  <c r="H70" i="7"/>
  <c r="H84" i="7"/>
  <c r="G130" i="7"/>
  <c r="F72" i="7"/>
  <c r="H130" i="7"/>
  <c r="H114" i="7"/>
  <c r="F162" i="7"/>
  <c r="G58" i="7"/>
  <c r="G138" i="7"/>
  <c r="H75" i="7"/>
  <c r="F135" i="7"/>
  <c r="H168" i="7"/>
  <c r="G149" i="7"/>
  <c r="H111" i="7"/>
  <c r="H102" i="7"/>
  <c r="H59" i="7"/>
  <c r="H85" i="7"/>
  <c r="F93" i="7"/>
  <c r="G155" i="7"/>
  <c r="H158" i="7"/>
  <c r="H173" i="7"/>
  <c r="H134" i="7"/>
  <c r="H113" i="7"/>
  <c r="F110" i="7"/>
  <c r="G135" i="7"/>
  <c r="H115" i="7"/>
  <c r="G129" i="7"/>
  <c r="G139" i="7"/>
  <c r="F58" i="7"/>
  <c r="F154" i="7"/>
  <c r="F119" i="7"/>
  <c r="F66" i="7"/>
  <c r="F161" i="7"/>
  <c r="G163" i="7"/>
  <c r="G79" i="7"/>
  <c r="F95" i="7"/>
  <c r="G151" i="7"/>
  <c r="F75" i="7"/>
  <c r="H125" i="7"/>
  <c r="F143" i="7"/>
  <c r="G95" i="7"/>
  <c r="G73" i="7"/>
  <c r="H69" i="7"/>
  <c r="G64" i="7"/>
  <c r="F57" i="7"/>
  <c r="F184" i="7" s="1"/>
  <c r="H174" i="7"/>
  <c r="F158" i="7"/>
  <c r="G78" i="7"/>
  <c r="F112" i="7"/>
  <c r="G125" i="7"/>
  <c r="G91" i="7"/>
  <c r="G161" i="7"/>
  <c r="F85" i="7"/>
  <c r="F167" i="7"/>
  <c r="G68" i="7"/>
  <c r="H172" i="7"/>
  <c r="H143" i="7"/>
  <c r="F68" i="7"/>
  <c r="F120" i="7"/>
  <c r="H137" i="7"/>
  <c r="H101" i="7"/>
  <c r="H89" i="7"/>
  <c r="F73" i="7"/>
  <c r="F103" i="7"/>
  <c r="H73" i="7"/>
  <c r="F77" i="7"/>
  <c r="H140" i="7"/>
  <c r="F101" i="7"/>
  <c r="H66" i="7"/>
  <c r="H67" i="7"/>
  <c r="G153" i="7"/>
  <c r="H68" i="7"/>
  <c r="F100" i="7"/>
  <c r="F81" i="7"/>
  <c r="H126" i="7"/>
  <c r="F144" i="7"/>
  <c r="H62" i="7"/>
  <c r="H164" i="7"/>
  <c r="F114" i="7"/>
  <c r="G93" i="7"/>
  <c r="G74" i="7"/>
  <c r="G172" i="7"/>
  <c r="G94" i="7"/>
  <c r="F115" i="7"/>
  <c r="G150" i="7"/>
  <c r="G166" i="7"/>
  <c r="G185" i="7" s="1"/>
  <c r="H64" i="7"/>
  <c r="H133" i="7"/>
  <c r="H129" i="7"/>
  <c r="F149" i="7"/>
  <c r="F70" i="7"/>
  <c r="G171" i="7"/>
  <c r="G123" i="7"/>
  <c r="H127" i="7"/>
  <c r="F118" i="7"/>
  <c r="G86" i="7"/>
  <c r="F142" i="7"/>
  <c r="F165" i="7"/>
  <c r="F80" i="7"/>
  <c r="H74" i="7"/>
  <c r="H105" i="7"/>
  <c r="F174" i="7"/>
  <c r="F88" i="7"/>
  <c r="G69" i="7"/>
  <c r="F91" i="7"/>
  <c r="G80" i="7"/>
  <c r="H110" i="7"/>
  <c r="F86" i="7"/>
  <c r="H171" i="7"/>
  <c r="F64" i="7"/>
  <c r="H166" i="7"/>
  <c r="H185" i="7" s="1"/>
  <c r="F111" i="7"/>
  <c r="F146" i="7"/>
  <c r="H83" i="7"/>
  <c r="F107" i="7"/>
  <c r="H170" i="7"/>
  <c r="G110" i="7"/>
  <c r="G77" i="7"/>
  <c r="H124" i="7"/>
  <c r="G112" i="7"/>
  <c r="G104" i="7"/>
  <c r="F63" i="7"/>
  <c r="G98" i="7"/>
  <c r="G127" i="7"/>
  <c r="F138" i="7"/>
  <c r="G113" i="7"/>
  <c r="F83" i="7"/>
  <c r="F172" i="7"/>
  <c r="F92" i="7"/>
  <c r="F117" i="7"/>
  <c r="F139" i="7"/>
  <c r="H86" i="7"/>
  <c r="F166" i="7"/>
  <c r="F185" i="7" s="1"/>
  <c r="G87" i="7"/>
  <c r="G102" i="7"/>
  <c r="H90" i="7"/>
  <c r="F134" i="7"/>
  <c r="G152" i="7"/>
  <c r="F150" i="7"/>
  <c r="H163" i="7"/>
  <c r="G100" i="7"/>
  <c r="H116" i="7"/>
  <c r="H145" i="7"/>
  <c r="H61" i="7"/>
  <c r="H82" i="7"/>
  <c r="H152" i="7"/>
  <c r="G63" i="7"/>
  <c r="H98" i="7"/>
  <c r="F128" i="7"/>
  <c r="G173" i="7"/>
  <c r="H132" i="7"/>
  <c r="G66" i="7"/>
  <c r="G97" i="7"/>
  <c r="G144" i="7"/>
  <c r="H121" i="7"/>
  <c r="H154" i="7"/>
  <c r="F105" i="7"/>
  <c r="G170" i="7"/>
  <c r="H141" i="7"/>
  <c r="F94" i="7"/>
  <c r="H167" i="7"/>
  <c r="G124" i="7"/>
  <c r="H60" i="7"/>
  <c r="F98" i="7"/>
  <c r="G119" i="7"/>
  <c r="H128" i="7"/>
  <c r="F87" i="7"/>
  <c r="G82" i="7"/>
  <c r="H103" i="7"/>
  <c r="H77" i="7"/>
  <c r="G99" i="7"/>
  <c r="F137" i="7"/>
  <c r="G159" i="7"/>
  <c r="G168" i="7"/>
  <c r="F155" i="7"/>
  <c r="F173" i="7"/>
  <c r="H118" i="7"/>
  <c r="H72" i="7"/>
  <c r="F136" i="7"/>
  <c r="F90" i="7"/>
  <c r="F159" i="7"/>
  <c r="G115" i="7"/>
  <c r="F84" i="7"/>
  <c r="F157" i="7"/>
  <c r="F67" i="7"/>
  <c r="H108" i="7"/>
  <c r="H175" i="7"/>
  <c r="G57" i="7"/>
  <c r="G184" i="7" s="1"/>
  <c r="F74" i="7"/>
  <c r="H138" i="7"/>
  <c r="G85" i="7"/>
  <c r="H161" i="7"/>
  <c r="H150" i="7"/>
  <c r="H139" i="7"/>
  <c r="G59" i="7"/>
  <c r="H157" i="7"/>
  <c r="F97" i="7"/>
  <c r="G72" i="7"/>
  <c r="G111" i="7"/>
  <c r="F109" i="7"/>
  <c r="F123" i="7"/>
  <c r="G84" i="7"/>
  <c r="H80" i="7"/>
  <c r="H63" i="7"/>
  <c r="H87" i="7"/>
  <c r="F130" i="7"/>
  <c r="G101" i="7"/>
  <c r="H165" i="7"/>
  <c r="G147" i="7"/>
  <c r="F99" i="7"/>
  <c r="H146" i="7"/>
  <c r="H160" i="7"/>
  <c r="F96" i="7"/>
  <c r="H76" i="7"/>
  <c r="H91" i="7"/>
  <c r="G154" i="7"/>
  <c r="H155" i="7"/>
  <c r="F169" i="7"/>
  <c r="F116" i="7"/>
  <c r="F171" i="7"/>
  <c r="G132" i="7"/>
  <c r="F131" i="7"/>
  <c r="G167" i="7"/>
  <c r="G76" i="7"/>
  <c r="H94" i="7"/>
  <c r="G162" i="7"/>
  <c r="G174" i="7"/>
  <c r="G141" i="7"/>
  <c r="H95" i="7"/>
  <c r="G142" i="7"/>
  <c r="G164" i="7"/>
  <c r="F145" i="7"/>
  <c r="F106" i="7"/>
  <c r="G148" i="7"/>
  <c r="F151" i="7"/>
  <c r="F147" i="7"/>
  <c r="G133" i="7"/>
  <c r="H136" i="7"/>
  <c r="F175" i="7"/>
  <c r="G117" i="7"/>
  <c r="H169" i="7"/>
  <c r="G134" i="7"/>
  <c r="G114" i="7"/>
  <c r="F104" i="7"/>
  <c r="G175" i="7"/>
  <c r="H162" i="7"/>
  <c r="G169" i="7"/>
  <c r="F168" i="7"/>
  <c r="F32" i="7"/>
  <c r="K39" i="7"/>
  <c r="F207" i="7"/>
  <c r="F212" i="7"/>
  <c r="I33" i="7"/>
  <c r="I32" i="7"/>
  <c r="O38" i="7"/>
  <c r="L38" i="7"/>
  <c r="D39" i="7"/>
  <c r="E39" i="7"/>
  <c r="C32" i="7"/>
  <c r="L33" i="7"/>
  <c r="J32" i="7"/>
  <c r="M32" i="7"/>
  <c r="S39" i="7"/>
  <c r="J33" i="7"/>
  <c r="N38" i="7"/>
  <c r="H32" i="7"/>
  <c r="O33" i="7"/>
  <c r="H212" i="7"/>
  <c r="Q39" i="7"/>
  <c r="Q38" i="7"/>
  <c r="M38" i="7"/>
  <c r="T38" i="7"/>
  <c r="G39" i="7"/>
  <c r="T32" i="7"/>
  <c r="F33" i="7"/>
  <c r="P38" i="7"/>
  <c r="T33" i="7"/>
  <c r="K32" i="7"/>
  <c r="T39" i="7"/>
  <c r="O32" i="7"/>
  <c r="G211" i="7"/>
  <c r="S32" i="7"/>
  <c r="F38" i="7"/>
  <c r="L39" i="7"/>
  <c r="R39" i="7"/>
  <c r="C39" i="7"/>
  <c r="I39" i="7"/>
  <c r="H33" i="7"/>
  <c r="E32" i="7"/>
  <c r="H211" i="7"/>
  <c r="Q33" i="7"/>
  <c r="R32" i="7"/>
  <c r="G208" i="7"/>
  <c r="C38" i="7"/>
  <c r="O39" i="7"/>
  <c r="M33" i="7"/>
  <c r="G38" i="7"/>
  <c r="N39" i="7"/>
  <c r="R33" i="7"/>
  <c r="K33" i="7"/>
  <c r="Q32" i="7"/>
  <c r="R38" i="7"/>
  <c r="G33" i="7"/>
  <c r="I38" i="7"/>
  <c r="P39" i="7"/>
  <c r="M39" i="7"/>
  <c r="S38" i="7"/>
  <c r="N33" i="7"/>
  <c r="K38" i="7"/>
  <c r="H207" i="7"/>
  <c r="E38" i="7"/>
  <c r="F39" i="7"/>
  <c r="P33" i="7"/>
  <c r="G212" i="7"/>
  <c r="G207" i="7"/>
  <c r="D38" i="7"/>
  <c r="D32" i="7"/>
  <c r="J38" i="7"/>
  <c r="H39" i="7"/>
  <c r="S33" i="7"/>
  <c r="C33" i="7"/>
  <c r="J39" i="7"/>
  <c r="L32" i="7"/>
  <c r="H208" i="7"/>
  <c r="F211" i="7"/>
  <c r="E33" i="7"/>
  <c r="D33" i="7"/>
  <c r="N32" i="7"/>
  <c r="P32" i="7"/>
  <c r="G32" i="7"/>
  <c r="F208" i="7"/>
  <c r="H38" i="7"/>
  <c r="F43" i="7" l="1"/>
  <c r="D42" i="7"/>
  <c r="G42" i="7"/>
  <c r="T42" i="7"/>
  <c r="F42" i="7"/>
  <c r="I43" i="7"/>
  <c r="H42" i="7"/>
  <c r="R43" i="7"/>
  <c r="Q43" i="7"/>
  <c r="O42" i="7"/>
  <c r="E42" i="7"/>
  <c r="D43" i="7"/>
  <c r="M43" i="7"/>
  <c r="O43" i="7"/>
  <c r="N42" i="7"/>
  <c r="J42" i="7"/>
  <c r="P43" i="7"/>
  <c r="L43" i="7"/>
  <c r="K42" i="7"/>
  <c r="N43" i="7"/>
  <c r="C42" i="7"/>
  <c r="U38" i="7"/>
  <c r="K43" i="7"/>
  <c r="P42" i="7"/>
  <c r="R42" i="7"/>
  <c r="Q42" i="7"/>
  <c r="C43" i="7"/>
  <c r="J43" i="7"/>
  <c r="M42" i="7"/>
  <c r="T43" i="7"/>
  <c r="L42" i="7"/>
  <c r="S43" i="7"/>
  <c r="I42" i="7"/>
  <c r="E43" i="7"/>
  <c r="G43" i="7"/>
  <c r="S42" i="7"/>
  <c r="H43" i="7"/>
  <c r="U39" i="7"/>
  <c r="G187" i="7"/>
  <c r="N10" i="12" s="1"/>
  <c r="G186" i="7"/>
  <c r="N12" i="12" s="1"/>
  <c r="F186" i="7"/>
  <c r="M12" i="12" s="1"/>
  <c r="F187" i="7"/>
  <c r="M10" i="12" s="1"/>
  <c r="H186" i="7"/>
  <c r="O12" i="12" s="1"/>
  <c r="H187" i="7"/>
  <c r="O10" i="12" s="1"/>
  <c r="H209" i="7"/>
  <c r="F213" i="7"/>
  <c r="F209" i="7"/>
  <c r="G209" i="7"/>
  <c r="G213" i="7"/>
  <c r="H213" i="7"/>
  <c r="F215" i="7" l="1"/>
  <c r="M34" i="12" s="1"/>
  <c r="G215" i="7"/>
  <c r="N34" i="12" s="1"/>
  <c r="H215" i="7"/>
  <c r="O34" i="12" s="1"/>
</calcChain>
</file>

<file path=xl/sharedStrings.xml><?xml version="1.0" encoding="utf-8"?>
<sst xmlns="http://schemas.openxmlformats.org/spreadsheetml/2006/main" count="3311" uniqueCount="220">
  <si>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</si>
  <si>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</si>
  <si>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</si>
  <si>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</si>
  <si>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</si>
  <si>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</si>
  <si>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</si>
  <si>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</si>
  <si>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</si>
  <si>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</si>
  <si>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</si>
  <si>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</si>
  <si>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</si>
  <si>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</si>
  <si>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</si>
  <si>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</si>
  <si>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</si>
  <si>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</si>
  <si>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</si>
  <si>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</si>
  <si>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</si>
  <si>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</si>
  <si>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</si>
  <si>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</si>
  <si>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</si>
  <si>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</si>
  <si>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</si>
  <si>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</si>
  <si>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</si>
  <si>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</si>
  <si>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</si>
  <si>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</si>
  <si>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</si>
  <si>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</si>
  <si>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</si>
  <si>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</si>
  <si>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</si>
  <si>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</si>
  <si>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</si>
  <si>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</si>
  <si>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</si>
  <si>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</si>
  <si>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</si>
  <si>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</si>
  <si>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</si>
  <si>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</si>
  <si>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</si>
  <si>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</si>
  <si>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</si>
  <si>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</si>
  <si>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</si>
  <si>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</si>
  <si>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</si>
  <si>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</si>
  <si>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</si>
  <si>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</si>
  <si>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</si>
  <si>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</si>
  <si>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</si>
  <si>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</si>
  <si>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</si>
  <si>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</si>
  <si>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</si>
  <si>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</si>
  <si>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</si>
  <si>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</si>
  <si>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</si>
  <si>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</si>
  <si>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</si>
  <si>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</si>
  <si>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</si>
  <si>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</si>
  <si>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</si>
  <si>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</si>
  <si>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</si>
  <si>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</si>
  <si>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</si>
  <si>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</si>
  <si>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</si>
  <si>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</si>
  <si>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</si>
  <si>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</si>
  <si>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</si>
  <si>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</si>
  <si>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</si>
  <si>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</si>
  <si>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</si>
  <si>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</si>
  <si>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</si>
  <si>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</si>
  <si>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</si>
  <si>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</si>
  <si>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</si>
  <si>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</si>
  <si>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</si>
  <si>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</si>
  <si>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</si>
  <si>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</si>
  <si>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</si>
  <si>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</si>
  <si>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</si>
  <si>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</si>
  <si>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</si>
  <si>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</si>
  <si>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</si>
  <si>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</si>
  <si>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</si>
  <si>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</si>
  <si>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</si>
  <si>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</si>
  <si>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</si>
  <si>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</si>
  <si>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</si>
  <si>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</si>
  <si>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</si>
  <si>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</si>
  <si>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</si>
  <si>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</si>
  <si>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</si>
  <si>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</si>
  <si>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</si>
  <si>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</si>
  <si>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</si>
  <si>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</si>
  <si>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</si>
  <si>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</si>
  <si>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</si>
  <si>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</si>
  <si>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</si>
  <si>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</si>
  <si>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</si>
  <si>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</si>
  <si>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</si>
  <si>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</si>
  <si>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</si>
  <si>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</si>
  <si>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</si>
  <si>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</si>
  <si>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</si>
  <si>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</si>
  <si>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</si>
  <si>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</si>
  <si>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</si>
  <si>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</si>
  <si>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</si>
  <si>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</si>
  <si>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</si>
  <si>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</si>
  <si>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</si>
  <si>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</si>
  <si>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</si>
  <si>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</si>
  <si>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</si>
  <si>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</si>
  <si>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</si>
  <si>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</si>
  <si>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</si>
  <si>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</si>
  <si>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</si>
  <si>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</si>
  <si>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</si>
  <si>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</si>
  <si>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</si>
  <si>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</si>
  <si>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</si>
  <si>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</si>
  <si>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</si>
  <si>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</si>
  <si>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</si>
  <si>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</si>
  <si>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</si>
  <si>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</si>
  <si>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</si>
  <si>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</si>
  <si>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</si>
  <si>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</si>
  <si>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</si>
  <si>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</si>
  <si>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</si>
  <si>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</si>
  <si>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</si>
  <si>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</si>
  <si>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</si>
  <si>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</si>
  <si>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</si>
  <si>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</si>
  <si>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</si>
  <si>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</si>
  <si>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</si>
  <si>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</si>
  <si>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</si>
  <si>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</si>
  <si>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</si>
  <si>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</si>
  <si>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</si>
  <si>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</si>
  <si>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</si>
  <si>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</si>
  <si>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</si>
  <si>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</si>
  <si>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</si>
  <si>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</si>
  <si>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GRIM0900</t>
  </si>
  <si>
    <t>GRIM_output_1.xls</t>
  </si>
  <si>
    <t>All diseases of the circulatory system (ICD-10 I00–I99), 1907–2016</t>
  </si>
  <si>
    <t>Final</t>
  </si>
  <si>
    <t>Final Recast</t>
  </si>
  <si>
    <t>Preliminary Rebased</t>
  </si>
  <si>
    <t>All diseases of the circulatory system</t>
  </si>
  <si>
    <t>I00–I99</t>
  </si>
  <si>
    <t>47, 64, 65, 72, 77–85</t>
  </si>
  <si>
    <t>51, 74a, 74b, 81, 83, 87–96</t>
  </si>
  <si>
    <t>56, 82a, 82b, 82c, 82d, 82e, 87a, 90–97, 99–103</t>
  </si>
  <si>
    <t>58a, 83a, 83b, 83c, 83d, 83f, 87a, 90–97, 99–103</t>
  </si>
  <si>
    <t>330–334, 400–454, 456–468, 782</t>
  </si>
  <si>
    <t>390–458</t>
  </si>
  <si>
    <t>390–459</t>
  </si>
  <si>
    <t>None.</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</si>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</sst>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circulatory system (ICD-10 I00–I99),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3891</c:v>
                </c:pt>
                <c:pt idx="1">
                  <c:v>4109</c:v>
                </c:pt>
                <c:pt idx="2">
                  <c:v>4001</c:v>
                </c:pt>
                <c:pt idx="3">
                  <c:v>4105</c:v>
                </c:pt>
                <c:pt idx="4">
                  <c:v>4843</c:v>
                </c:pt>
                <c:pt idx="5">
                  <c:v>5167</c:v>
                </c:pt>
                <c:pt idx="6">
                  <c:v>5044</c:v>
                </c:pt>
                <c:pt idx="7">
                  <c:v>4978</c:v>
                </c:pt>
                <c:pt idx="8">
                  <c:v>4785</c:v>
                </c:pt>
                <c:pt idx="9">
                  <c:v>4921</c:v>
                </c:pt>
                <c:pt idx="10">
                  <c:v>4673</c:v>
                </c:pt>
                <c:pt idx="11">
                  <c:v>4684</c:v>
                </c:pt>
                <c:pt idx="12">
                  <c:v>4427</c:v>
                </c:pt>
                <c:pt idx="13">
                  <c:v>5732</c:v>
                </c:pt>
                <c:pt idx="14">
                  <c:v>5431</c:v>
                </c:pt>
                <c:pt idx="15">
                  <c:v>5602</c:v>
                </c:pt>
                <c:pt idx="16">
                  <c:v>5671</c:v>
                </c:pt>
                <c:pt idx="17">
                  <c:v>5849</c:v>
                </c:pt>
                <c:pt idx="18">
                  <c:v>6516</c:v>
                </c:pt>
                <c:pt idx="19">
                  <c:v>6606</c:v>
                </c:pt>
                <c:pt idx="20">
                  <c:v>7198</c:v>
                </c:pt>
                <c:pt idx="21">
                  <c:v>7443</c:v>
                </c:pt>
                <c:pt idx="22">
                  <c:v>8093</c:v>
                </c:pt>
                <c:pt idx="23">
                  <c:v>7542</c:v>
                </c:pt>
                <c:pt idx="24">
                  <c:v>8574</c:v>
                </c:pt>
                <c:pt idx="25">
                  <c:v>9048</c:v>
                </c:pt>
                <c:pt idx="26">
                  <c:v>9767</c:v>
                </c:pt>
                <c:pt idx="27">
                  <c:v>10436</c:v>
                </c:pt>
                <c:pt idx="28">
                  <c:v>11214</c:v>
                </c:pt>
                <c:pt idx="29">
                  <c:v>11299</c:v>
                </c:pt>
                <c:pt idx="30">
                  <c:v>11976</c:v>
                </c:pt>
                <c:pt idx="31">
                  <c:v>12570</c:v>
                </c:pt>
                <c:pt idx="32">
                  <c:v>13627</c:v>
                </c:pt>
                <c:pt idx="33">
                  <c:v>13837</c:v>
                </c:pt>
                <c:pt idx="34">
                  <c:v>14489</c:v>
                </c:pt>
                <c:pt idx="35">
                  <c:v>15981</c:v>
                </c:pt>
                <c:pt idx="36">
                  <c:v>16113</c:v>
                </c:pt>
                <c:pt idx="37">
                  <c:v>15476</c:v>
                </c:pt>
                <c:pt idx="38">
                  <c:v>16457</c:v>
                </c:pt>
                <c:pt idx="39">
                  <c:v>17829</c:v>
                </c:pt>
                <c:pt idx="40">
                  <c:v>17681</c:v>
                </c:pt>
                <c:pt idx="41">
                  <c:v>18747</c:v>
                </c:pt>
                <c:pt idx="42">
                  <c:v>18913</c:v>
                </c:pt>
                <c:pt idx="43">
                  <c:v>20565</c:v>
                </c:pt>
                <c:pt idx="44">
                  <c:v>21928</c:v>
                </c:pt>
                <c:pt idx="45">
                  <c:v>22539</c:v>
                </c:pt>
                <c:pt idx="46">
                  <c:v>22235</c:v>
                </c:pt>
                <c:pt idx="47">
                  <c:v>22780</c:v>
                </c:pt>
                <c:pt idx="48">
                  <c:v>23082</c:v>
                </c:pt>
                <c:pt idx="49">
                  <c:v>24406</c:v>
                </c:pt>
                <c:pt idx="50">
                  <c:v>23443</c:v>
                </c:pt>
                <c:pt idx="51">
                  <c:v>23778</c:v>
                </c:pt>
                <c:pt idx="52">
                  <c:v>25381</c:v>
                </c:pt>
                <c:pt idx="53">
                  <c:v>25917</c:v>
                </c:pt>
                <c:pt idx="54">
                  <c:v>26081</c:v>
                </c:pt>
                <c:pt idx="55">
                  <c:v>27509</c:v>
                </c:pt>
                <c:pt idx="56">
                  <c:v>28136</c:v>
                </c:pt>
                <c:pt idx="57">
                  <c:v>29617</c:v>
                </c:pt>
                <c:pt idx="58">
                  <c:v>29692</c:v>
                </c:pt>
                <c:pt idx="59">
                  <c:v>30672</c:v>
                </c:pt>
                <c:pt idx="60">
                  <c:v>30433</c:v>
                </c:pt>
                <c:pt idx="61">
                  <c:v>32558</c:v>
                </c:pt>
                <c:pt idx="62">
                  <c:v>31353</c:v>
                </c:pt>
                <c:pt idx="63">
                  <c:v>32413</c:v>
                </c:pt>
                <c:pt idx="64">
                  <c:v>31748</c:v>
                </c:pt>
                <c:pt idx="65">
                  <c:v>31577</c:v>
                </c:pt>
                <c:pt idx="66">
                  <c:v>31557</c:v>
                </c:pt>
                <c:pt idx="67">
                  <c:v>32544</c:v>
                </c:pt>
                <c:pt idx="68">
                  <c:v>30792</c:v>
                </c:pt>
                <c:pt idx="69">
                  <c:v>31684</c:v>
                </c:pt>
                <c:pt idx="70">
                  <c:v>30067</c:v>
                </c:pt>
                <c:pt idx="71">
                  <c:v>29667</c:v>
                </c:pt>
                <c:pt idx="72">
                  <c:v>29098</c:v>
                </c:pt>
                <c:pt idx="73">
                  <c:v>29219</c:v>
                </c:pt>
                <c:pt idx="74">
                  <c:v>29293</c:v>
                </c:pt>
                <c:pt idx="75">
                  <c:v>29718</c:v>
                </c:pt>
                <c:pt idx="76">
                  <c:v>28230</c:v>
                </c:pt>
                <c:pt idx="77">
                  <c:v>27797</c:v>
                </c:pt>
                <c:pt idx="78">
                  <c:v>29006</c:v>
                </c:pt>
                <c:pt idx="79">
                  <c:v>27949</c:v>
                </c:pt>
                <c:pt idx="80">
                  <c:v>28081</c:v>
                </c:pt>
                <c:pt idx="81">
                  <c:v>27779</c:v>
                </c:pt>
                <c:pt idx="82">
                  <c:v>28376</c:v>
                </c:pt>
                <c:pt idx="83">
                  <c:v>27033</c:v>
                </c:pt>
                <c:pt idx="84">
                  <c:v>26571</c:v>
                </c:pt>
                <c:pt idx="85">
                  <c:v>27079</c:v>
                </c:pt>
                <c:pt idx="86">
                  <c:v>26372</c:v>
                </c:pt>
                <c:pt idx="87">
                  <c:v>27031</c:v>
                </c:pt>
                <c:pt idx="88">
                  <c:v>26261</c:v>
                </c:pt>
                <c:pt idx="89">
                  <c:v>26550</c:v>
                </c:pt>
                <c:pt idx="90">
                  <c:v>26121</c:v>
                </c:pt>
                <c:pt idx="91">
                  <c:v>25159</c:v>
                </c:pt>
                <c:pt idx="92">
                  <c:v>24824</c:v>
                </c:pt>
                <c:pt idx="93">
                  <c:v>23756</c:v>
                </c:pt>
                <c:pt idx="94">
                  <c:v>23602</c:v>
                </c:pt>
                <c:pt idx="95">
                  <c:v>23988</c:v>
                </c:pt>
                <c:pt idx="96">
                  <c:v>23399</c:v>
                </c:pt>
                <c:pt idx="97">
                  <c:v>22921</c:v>
                </c:pt>
                <c:pt idx="98">
                  <c:v>21957</c:v>
                </c:pt>
                <c:pt idx="99">
                  <c:v>21720</c:v>
                </c:pt>
                <c:pt idx="100">
                  <c:v>22280</c:v>
                </c:pt>
                <c:pt idx="101">
                  <c:v>22899</c:v>
                </c:pt>
                <c:pt idx="102">
                  <c:v>21993</c:v>
                </c:pt>
                <c:pt idx="103">
                  <c:v>21624</c:v>
                </c:pt>
                <c:pt idx="104">
                  <c:v>21879</c:v>
                </c:pt>
                <c:pt idx="105">
                  <c:v>21014</c:v>
                </c:pt>
                <c:pt idx="106">
                  <c:v>21116</c:v>
                </c:pt>
                <c:pt idx="107">
                  <c:v>21643</c:v>
                </c:pt>
                <c:pt idx="108">
                  <c:v>21937</c:v>
                </c:pt>
                <c:pt idx="109">
                  <c:v>21722</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2963</c:v>
                </c:pt>
                <c:pt idx="1">
                  <c:v>3132</c:v>
                </c:pt>
                <c:pt idx="2">
                  <c:v>3084</c:v>
                </c:pt>
                <c:pt idx="3">
                  <c:v>3447</c:v>
                </c:pt>
                <c:pt idx="4">
                  <c:v>3831</c:v>
                </c:pt>
                <c:pt idx="5">
                  <c:v>4032</c:v>
                </c:pt>
                <c:pt idx="6">
                  <c:v>3959</c:v>
                </c:pt>
                <c:pt idx="7">
                  <c:v>3893</c:v>
                </c:pt>
                <c:pt idx="8">
                  <c:v>3692</c:v>
                </c:pt>
                <c:pt idx="9">
                  <c:v>3981</c:v>
                </c:pt>
                <c:pt idx="10">
                  <c:v>3726</c:v>
                </c:pt>
                <c:pt idx="11">
                  <c:v>3894</c:v>
                </c:pt>
                <c:pt idx="12">
                  <c:v>3544</c:v>
                </c:pt>
                <c:pt idx="13">
                  <c:v>4493</c:v>
                </c:pt>
                <c:pt idx="14">
                  <c:v>4519</c:v>
                </c:pt>
                <c:pt idx="15">
                  <c:v>4675</c:v>
                </c:pt>
                <c:pt idx="16">
                  <c:v>4738</c:v>
                </c:pt>
                <c:pt idx="17">
                  <c:v>4783</c:v>
                </c:pt>
                <c:pt idx="18">
                  <c:v>5274</c:v>
                </c:pt>
                <c:pt idx="19">
                  <c:v>5624</c:v>
                </c:pt>
                <c:pt idx="20">
                  <c:v>5968</c:v>
                </c:pt>
                <c:pt idx="21">
                  <c:v>6305</c:v>
                </c:pt>
                <c:pt idx="22">
                  <c:v>6527</c:v>
                </c:pt>
                <c:pt idx="23">
                  <c:v>6369</c:v>
                </c:pt>
                <c:pt idx="24">
                  <c:v>7132</c:v>
                </c:pt>
                <c:pt idx="25">
                  <c:v>7613</c:v>
                </c:pt>
                <c:pt idx="26">
                  <c:v>8142</c:v>
                </c:pt>
                <c:pt idx="27">
                  <c:v>8675</c:v>
                </c:pt>
                <c:pt idx="28">
                  <c:v>9118</c:v>
                </c:pt>
                <c:pt idx="29">
                  <c:v>9309</c:v>
                </c:pt>
                <c:pt idx="30">
                  <c:v>9795</c:v>
                </c:pt>
                <c:pt idx="31">
                  <c:v>10373</c:v>
                </c:pt>
                <c:pt idx="32">
                  <c:v>11108</c:v>
                </c:pt>
                <c:pt idx="33">
                  <c:v>11239</c:v>
                </c:pt>
                <c:pt idx="34">
                  <c:v>12451</c:v>
                </c:pt>
                <c:pt idx="35">
                  <c:v>13607</c:v>
                </c:pt>
                <c:pt idx="36">
                  <c:v>13672</c:v>
                </c:pt>
                <c:pt idx="37">
                  <c:v>13510</c:v>
                </c:pt>
                <c:pt idx="38">
                  <c:v>13843</c:v>
                </c:pt>
                <c:pt idx="39">
                  <c:v>14499</c:v>
                </c:pt>
                <c:pt idx="40">
                  <c:v>14558</c:v>
                </c:pt>
                <c:pt idx="41">
                  <c:v>15655</c:v>
                </c:pt>
                <c:pt idx="42">
                  <c:v>15580</c:v>
                </c:pt>
                <c:pt idx="43">
                  <c:v>17444</c:v>
                </c:pt>
                <c:pt idx="44">
                  <c:v>18471</c:v>
                </c:pt>
                <c:pt idx="45">
                  <c:v>19004</c:v>
                </c:pt>
                <c:pt idx="46">
                  <c:v>18768</c:v>
                </c:pt>
                <c:pt idx="47">
                  <c:v>19433</c:v>
                </c:pt>
                <c:pt idx="48">
                  <c:v>19442</c:v>
                </c:pt>
                <c:pt idx="49">
                  <c:v>20657</c:v>
                </c:pt>
                <c:pt idx="50">
                  <c:v>20056</c:v>
                </c:pt>
                <c:pt idx="51">
                  <c:v>20192</c:v>
                </c:pt>
                <c:pt idx="52">
                  <c:v>21299</c:v>
                </c:pt>
                <c:pt idx="53">
                  <c:v>21810</c:v>
                </c:pt>
                <c:pt idx="54">
                  <c:v>21658</c:v>
                </c:pt>
                <c:pt idx="55">
                  <c:v>23100</c:v>
                </c:pt>
                <c:pt idx="56">
                  <c:v>23767</c:v>
                </c:pt>
                <c:pt idx="57">
                  <c:v>25430</c:v>
                </c:pt>
                <c:pt idx="58">
                  <c:v>25462</c:v>
                </c:pt>
                <c:pt idx="59">
                  <c:v>26774</c:v>
                </c:pt>
                <c:pt idx="60">
                  <c:v>25827</c:v>
                </c:pt>
                <c:pt idx="61">
                  <c:v>28372</c:v>
                </c:pt>
                <c:pt idx="62">
                  <c:v>27172</c:v>
                </c:pt>
                <c:pt idx="63">
                  <c:v>28963</c:v>
                </c:pt>
                <c:pt idx="64">
                  <c:v>28864</c:v>
                </c:pt>
                <c:pt idx="65">
                  <c:v>28157</c:v>
                </c:pt>
                <c:pt idx="66">
                  <c:v>28454</c:v>
                </c:pt>
                <c:pt idx="67">
                  <c:v>29989</c:v>
                </c:pt>
                <c:pt idx="68">
                  <c:v>27998</c:v>
                </c:pt>
                <c:pt idx="69">
                  <c:v>28518</c:v>
                </c:pt>
                <c:pt idx="70">
                  <c:v>27620</c:v>
                </c:pt>
                <c:pt idx="71">
                  <c:v>27255</c:v>
                </c:pt>
                <c:pt idx="72">
                  <c:v>26464</c:v>
                </c:pt>
                <c:pt idx="73">
                  <c:v>26548</c:v>
                </c:pt>
                <c:pt idx="74">
                  <c:v>26752</c:v>
                </c:pt>
                <c:pt idx="75">
                  <c:v>27968</c:v>
                </c:pt>
                <c:pt idx="76">
                  <c:v>26431</c:v>
                </c:pt>
                <c:pt idx="77">
                  <c:v>26492</c:v>
                </c:pt>
                <c:pt idx="78">
                  <c:v>28522</c:v>
                </c:pt>
                <c:pt idx="79">
                  <c:v>27316</c:v>
                </c:pt>
                <c:pt idx="80">
                  <c:v>27597</c:v>
                </c:pt>
                <c:pt idx="81">
                  <c:v>27301</c:v>
                </c:pt>
                <c:pt idx="82">
                  <c:v>28453</c:v>
                </c:pt>
                <c:pt idx="83">
                  <c:v>27252</c:v>
                </c:pt>
                <c:pt idx="84">
                  <c:v>26439</c:v>
                </c:pt>
                <c:pt idx="85">
                  <c:v>27833</c:v>
                </c:pt>
                <c:pt idx="86">
                  <c:v>26868</c:v>
                </c:pt>
                <c:pt idx="87">
                  <c:v>27857</c:v>
                </c:pt>
                <c:pt idx="88">
                  <c:v>27146</c:v>
                </c:pt>
                <c:pt idx="89">
                  <c:v>27440</c:v>
                </c:pt>
                <c:pt idx="90">
                  <c:v>27515</c:v>
                </c:pt>
                <c:pt idx="91">
                  <c:v>26628</c:v>
                </c:pt>
                <c:pt idx="92">
                  <c:v>26479</c:v>
                </c:pt>
                <c:pt idx="93">
                  <c:v>25931</c:v>
                </c:pt>
                <c:pt idx="94">
                  <c:v>25724</c:v>
                </c:pt>
                <c:pt idx="95">
                  <c:v>26306</c:v>
                </c:pt>
                <c:pt idx="96">
                  <c:v>25436</c:v>
                </c:pt>
                <c:pt idx="97">
                  <c:v>24716</c:v>
                </c:pt>
                <c:pt idx="98">
                  <c:v>24177</c:v>
                </c:pt>
                <c:pt idx="99">
                  <c:v>24194</c:v>
                </c:pt>
                <c:pt idx="100">
                  <c:v>24678</c:v>
                </c:pt>
                <c:pt idx="101">
                  <c:v>25774</c:v>
                </c:pt>
                <c:pt idx="102">
                  <c:v>24190</c:v>
                </c:pt>
                <c:pt idx="103">
                  <c:v>23877</c:v>
                </c:pt>
                <c:pt idx="104">
                  <c:v>23758</c:v>
                </c:pt>
                <c:pt idx="105">
                  <c:v>23024</c:v>
                </c:pt>
                <c:pt idx="106">
                  <c:v>22499</c:v>
                </c:pt>
                <c:pt idx="107">
                  <c:v>23411</c:v>
                </c:pt>
                <c:pt idx="108">
                  <c:v>23455</c:v>
                </c:pt>
                <c:pt idx="109">
                  <c:v>22241</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0560"/>
        <c:axId val="148214144"/>
      </c:scatterChart>
      <c:valAx>
        <c:axId val="1478105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214144"/>
        <c:crosses val="autoZero"/>
        <c:crossBetween val="midCat"/>
        <c:minorUnit val="10"/>
      </c:valAx>
      <c:valAx>
        <c:axId val="148214144"/>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05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circulatory system (ICD-10 I00–I99),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437.09496000000001</c:v>
                </c:pt>
                <c:pt idx="1">
                  <c:v>453.94452000000001</c:v>
                </c:pt>
                <c:pt idx="2">
                  <c:v>432.15030000000002</c:v>
                </c:pt>
                <c:pt idx="3">
                  <c:v>430.90465</c:v>
                </c:pt>
                <c:pt idx="4">
                  <c:v>500.31321000000003</c:v>
                </c:pt>
                <c:pt idx="5">
                  <c:v>504.43018999999998</c:v>
                </c:pt>
                <c:pt idx="6">
                  <c:v>487.92383999999998</c:v>
                </c:pt>
                <c:pt idx="7">
                  <c:v>470.67000999999999</c:v>
                </c:pt>
                <c:pt idx="8">
                  <c:v>444.68335999999999</c:v>
                </c:pt>
                <c:pt idx="9">
                  <c:v>452.50355000000002</c:v>
                </c:pt>
                <c:pt idx="10">
                  <c:v>411.44517000000002</c:v>
                </c:pt>
                <c:pt idx="11">
                  <c:v>403.9513</c:v>
                </c:pt>
                <c:pt idx="12">
                  <c:v>386.50688000000002</c:v>
                </c:pt>
                <c:pt idx="13">
                  <c:v>497.02528000000001</c:v>
                </c:pt>
                <c:pt idx="14">
                  <c:v>452.15280000000001</c:v>
                </c:pt>
                <c:pt idx="15">
                  <c:v>465.71814000000001</c:v>
                </c:pt>
                <c:pt idx="16">
                  <c:v>444.75353000000001</c:v>
                </c:pt>
                <c:pt idx="17">
                  <c:v>455.78359</c:v>
                </c:pt>
                <c:pt idx="18">
                  <c:v>509.34485999999998</c:v>
                </c:pt>
                <c:pt idx="19">
                  <c:v>517.21085000000005</c:v>
                </c:pt>
                <c:pt idx="20">
                  <c:v>549.54445999999996</c:v>
                </c:pt>
                <c:pt idx="21">
                  <c:v>548.34652000000006</c:v>
                </c:pt>
                <c:pt idx="22">
                  <c:v>585.98476000000005</c:v>
                </c:pt>
                <c:pt idx="23">
                  <c:v>513.72470999999996</c:v>
                </c:pt>
                <c:pt idx="24">
                  <c:v>572.54441999999995</c:v>
                </c:pt>
                <c:pt idx="25">
                  <c:v>594.24495999999999</c:v>
                </c:pt>
                <c:pt idx="26">
                  <c:v>614.01813000000004</c:v>
                </c:pt>
                <c:pt idx="27">
                  <c:v>651.93868999999995</c:v>
                </c:pt>
                <c:pt idx="28">
                  <c:v>677.86810000000003</c:v>
                </c:pt>
                <c:pt idx="29">
                  <c:v>656.04575</c:v>
                </c:pt>
                <c:pt idx="30">
                  <c:v>699.66047000000003</c:v>
                </c:pt>
                <c:pt idx="31">
                  <c:v>712.45329000000004</c:v>
                </c:pt>
                <c:pt idx="32">
                  <c:v>777.04259000000002</c:v>
                </c:pt>
                <c:pt idx="33">
                  <c:v>746.85330999999996</c:v>
                </c:pt>
                <c:pt idx="34">
                  <c:v>764.30454999999995</c:v>
                </c:pt>
                <c:pt idx="35">
                  <c:v>833.58448999999996</c:v>
                </c:pt>
                <c:pt idx="36">
                  <c:v>832.90535999999997</c:v>
                </c:pt>
                <c:pt idx="37">
                  <c:v>778.56506000000002</c:v>
                </c:pt>
                <c:pt idx="38">
                  <c:v>795.70232999999996</c:v>
                </c:pt>
                <c:pt idx="39">
                  <c:v>850.09757999999999</c:v>
                </c:pt>
                <c:pt idx="40">
                  <c:v>812.16683</c:v>
                </c:pt>
                <c:pt idx="41">
                  <c:v>844.46276999999998</c:v>
                </c:pt>
                <c:pt idx="42">
                  <c:v>833.55088000000001</c:v>
                </c:pt>
                <c:pt idx="43">
                  <c:v>892.80006000000003</c:v>
                </c:pt>
                <c:pt idx="44">
                  <c:v>935.74820999999997</c:v>
                </c:pt>
                <c:pt idx="45">
                  <c:v>942.38320999999996</c:v>
                </c:pt>
                <c:pt idx="46">
                  <c:v>916.55236000000002</c:v>
                </c:pt>
                <c:pt idx="47">
                  <c:v>930.61244999999997</c:v>
                </c:pt>
                <c:pt idx="48">
                  <c:v>924.34409000000005</c:v>
                </c:pt>
                <c:pt idx="49">
                  <c:v>964.31467999999995</c:v>
                </c:pt>
                <c:pt idx="50">
                  <c:v>902.14413000000002</c:v>
                </c:pt>
                <c:pt idx="51">
                  <c:v>901.78106000000002</c:v>
                </c:pt>
                <c:pt idx="52">
                  <c:v>931.58426999999995</c:v>
                </c:pt>
                <c:pt idx="53">
                  <c:v>929.56122000000005</c:v>
                </c:pt>
                <c:pt idx="54">
                  <c:v>914.28431</c:v>
                </c:pt>
                <c:pt idx="55">
                  <c:v>945.79367000000002</c:v>
                </c:pt>
                <c:pt idx="56">
                  <c:v>947.88936000000001</c:v>
                </c:pt>
                <c:pt idx="57">
                  <c:v>981.75746000000004</c:v>
                </c:pt>
                <c:pt idx="58">
                  <c:v>964.28170999999998</c:v>
                </c:pt>
                <c:pt idx="59">
                  <c:v>977.70183999999995</c:v>
                </c:pt>
                <c:pt idx="60">
                  <c:v>943.97495000000004</c:v>
                </c:pt>
                <c:pt idx="61">
                  <c:v>1019.2963</c:v>
                </c:pt>
                <c:pt idx="62">
                  <c:v>956.74152000000004</c:v>
                </c:pt>
                <c:pt idx="63">
                  <c:v>976.95054000000005</c:v>
                </c:pt>
                <c:pt idx="64">
                  <c:v>923.15922</c:v>
                </c:pt>
                <c:pt idx="65">
                  <c:v>901.23569999999995</c:v>
                </c:pt>
                <c:pt idx="66">
                  <c:v>877.81958999999995</c:v>
                </c:pt>
                <c:pt idx="67">
                  <c:v>902.22154</c:v>
                </c:pt>
                <c:pt idx="68">
                  <c:v>822.70407</c:v>
                </c:pt>
                <c:pt idx="69">
                  <c:v>835.22667000000001</c:v>
                </c:pt>
                <c:pt idx="70">
                  <c:v>766.50726999999995</c:v>
                </c:pt>
                <c:pt idx="71">
                  <c:v>743.56827999999996</c:v>
                </c:pt>
                <c:pt idx="72">
                  <c:v>711.79633999999999</c:v>
                </c:pt>
                <c:pt idx="73">
                  <c:v>700.32578000000001</c:v>
                </c:pt>
                <c:pt idx="74">
                  <c:v>688.73185000000001</c:v>
                </c:pt>
                <c:pt idx="75">
                  <c:v>680.87782000000004</c:v>
                </c:pt>
                <c:pt idx="76">
                  <c:v>626.31321000000003</c:v>
                </c:pt>
                <c:pt idx="77">
                  <c:v>600.59403999999995</c:v>
                </c:pt>
                <c:pt idx="78">
                  <c:v>612.20588999999995</c:v>
                </c:pt>
                <c:pt idx="79">
                  <c:v>564.80475000000001</c:v>
                </c:pt>
                <c:pt idx="80">
                  <c:v>553.81259</c:v>
                </c:pt>
                <c:pt idx="81">
                  <c:v>531.75459999999998</c:v>
                </c:pt>
                <c:pt idx="82">
                  <c:v>531.54426999999998</c:v>
                </c:pt>
                <c:pt idx="83">
                  <c:v>490.80034000000001</c:v>
                </c:pt>
                <c:pt idx="84">
                  <c:v>468.63934</c:v>
                </c:pt>
                <c:pt idx="85">
                  <c:v>465.01594</c:v>
                </c:pt>
                <c:pt idx="86">
                  <c:v>441.33298000000002</c:v>
                </c:pt>
                <c:pt idx="87">
                  <c:v>442.61509999999998</c:v>
                </c:pt>
                <c:pt idx="88">
                  <c:v>416.06391000000002</c:v>
                </c:pt>
                <c:pt idx="89">
                  <c:v>408.80315999999999</c:v>
                </c:pt>
                <c:pt idx="90">
                  <c:v>389.58532000000002</c:v>
                </c:pt>
                <c:pt idx="91">
                  <c:v>363.09093999999999</c:v>
                </c:pt>
                <c:pt idx="92">
                  <c:v>347.02244000000002</c:v>
                </c:pt>
                <c:pt idx="93">
                  <c:v>320.48462000000001</c:v>
                </c:pt>
                <c:pt idx="94">
                  <c:v>306.21992</c:v>
                </c:pt>
                <c:pt idx="95">
                  <c:v>302.50186000000002</c:v>
                </c:pt>
                <c:pt idx="96">
                  <c:v>287.25546000000003</c:v>
                </c:pt>
                <c:pt idx="97">
                  <c:v>273.63216999999997</c:v>
                </c:pt>
                <c:pt idx="98">
                  <c:v>251.78459000000001</c:v>
                </c:pt>
                <c:pt idx="99">
                  <c:v>240.73801</c:v>
                </c:pt>
                <c:pt idx="100">
                  <c:v>237.11162999999999</c:v>
                </c:pt>
                <c:pt idx="101">
                  <c:v>236.06061</c:v>
                </c:pt>
                <c:pt idx="102">
                  <c:v>218.74503000000001</c:v>
                </c:pt>
                <c:pt idx="103">
                  <c:v>207.02664999999999</c:v>
                </c:pt>
                <c:pt idx="104">
                  <c:v>201.99384000000001</c:v>
                </c:pt>
                <c:pt idx="105">
                  <c:v>187.19542999999999</c:v>
                </c:pt>
                <c:pt idx="106">
                  <c:v>181.29798</c:v>
                </c:pt>
                <c:pt idx="107">
                  <c:v>179.51804999999999</c:v>
                </c:pt>
                <c:pt idx="108">
                  <c:v>176.18602000000001</c:v>
                </c:pt>
                <c:pt idx="109">
                  <c:v>168.64245</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379.08118000000002</c:v>
                </c:pt>
                <c:pt idx="1">
                  <c:v>395.86408999999998</c:v>
                </c:pt>
                <c:pt idx="2">
                  <c:v>374.54820999999998</c:v>
                </c:pt>
                <c:pt idx="3">
                  <c:v>416.73255</c:v>
                </c:pt>
                <c:pt idx="4">
                  <c:v>456.11622999999997</c:v>
                </c:pt>
                <c:pt idx="5">
                  <c:v>448.91818999999998</c:v>
                </c:pt>
                <c:pt idx="6">
                  <c:v>426.94963999999999</c:v>
                </c:pt>
                <c:pt idx="7">
                  <c:v>415.2</c:v>
                </c:pt>
                <c:pt idx="8">
                  <c:v>374.94272000000001</c:v>
                </c:pt>
                <c:pt idx="9">
                  <c:v>390.89881000000003</c:v>
                </c:pt>
                <c:pt idx="10">
                  <c:v>354.24214999999998</c:v>
                </c:pt>
                <c:pt idx="11">
                  <c:v>366.68973999999997</c:v>
                </c:pt>
                <c:pt idx="12">
                  <c:v>319.94585999999998</c:v>
                </c:pt>
                <c:pt idx="13">
                  <c:v>427.35644000000002</c:v>
                </c:pt>
                <c:pt idx="14">
                  <c:v>404.34048000000001</c:v>
                </c:pt>
                <c:pt idx="15">
                  <c:v>422.57085000000001</c:v>
                </c:pt>
                <c:pt idx="16">
                  <c:v>406.84001999999998</c:v>
                </c:pt>
                <c:pt idx="17">
                  <c:v>409.64877999999999</c:v>
                </c:pt>
                <c:pt idx="18">
                  <c:v>445.77542</c:v>
                </c:pt>
                <c:pt idx="19">
                  <c:v>463.26364000000001</c:v>
                </c:pt>
                <c:pt idx="20">
                  <c:v>479.61721</c:v>
                </c:pt>
                <c:pt idx="21">
                  <c:v>493.55363</c:v>
                </c:pt>
                <c:pt idx="22">
                  <c:v>493.62076000000002</c:v>
                </c:pt>
                <c:pt idx="23">
                  <c:v>457.80477999999999</c:v>
                </c:pt>
                <c:pt idx="24">
                  <c:v>496.94884999999999</c:v>
                </c:pt>
                <c:pt idx="25">
                  <c:v>513.49104999999997</c:v>
                </c:pt>
                <c:pt idx="26">
                  <c:v>531.03175999999996</c:v>
                </c:pt>
                <c:pt idx="27">
                  <c:v>542.43727000000001</c:v>
                </c:pt>
                <c:pt idx="28">
                  <c:v>551.31365000000005</c:v>
                </c:pt>
                <c:pt idx="29">
                  <c:v>545.81782999999996</c:v>
                </c:pt>
                <c:pt idx="30">
                  <c:v>561.63192000000004</c:v>
                </c:pt>
                <c:pt idx="31">
                  <c:v>581.53035</c:v>
                </c:pt>
                <c:pt idx="32">
                  <c:v>620.07960000000003</c:v>
                </c:pt>
                <c:pt idx="33">
                  <c:v>599.90700000000004</c:v>
                </c:pt>
                <c:pt idx="34">
                  <c:v>639.69096999999999</c:v>
                </c:pt>
                <c:pt idx="35">
                  <c:v>676.18005000000005</c:v>
                </c:pt>
                <c:pt idx="36">
                  <c:v>663.90641000000005</c:v>
                </c:pt>
                <c:pt idx="37">
                  <c:v>631.82213000000002</c:v>
                </c:pt>
                <c:pt idx="38">
                  <c:v>625.48721</c:v>
                </c:pt>
                <c:pt idx="39">
                  <c:v>637.00262999999995</c:v>
                </c:pt>
                <c:pt idx="40">
                  <c:v>621.69358</c:v>
                </c:pt>
                <c:pt idx="41">
                  <c:v>652.20591999999999</c:v>
                </c:pt>
                <c:pt idx="42">
                  <c:v>631.74321999999995</c:v>
                </c:pt>
                <c:pt idx="43">
                  <c:v>691.76603999999998</c:v>
                </c:pt>
                <c:pt idx="44">
                  <c:v>714.84334000000001</c:v>
                </c:pt>
                <c:pt idx="45">
                  <c:v>717.84466999999995</c:v>
                </c:pt>
                <c:pt idx="46">
                  <c:v>689.14832999999999</c:v>
                </c:pt>
                <c:pt idx="47">
                  <c:v>696.00370999999996</c:v>
                </c:pt>
                <c:pt idx="48">
                  <c:v>677.62383999999997</c:v>
                </c:pt>
                <c:pt idx="49">
                  <c:v>707.67691000000002</c:v>
                </c:pt>
                <c:pt idx="50">
                  <c:v>667.31880999999998</c:v>
                </c:pt>
                <c:pt idx="51">
                  <c:v>652.80942000000005</c:v>
                </c:pt>
                <c:pt idx="52">
                  <c:v>671.79048999999998</c:v>
                </c:pt>
                <c:pt idx="53">
                  <c:v>662.64535000000001</c:v>
                </c:pt>
                <c:pt idx="54">
                  <c:v>639.52193999999997</c:v>
                </c:pt>
                <c:pt idx="55">
                  <c:v>658.05551000000003</c:v>
                </c:pt>
                <c:pt idx="56">
                  <c:v>656.72604000000001</c:v>
                </c:pt>
                <c:pt idx="57">
                  <c:v>679.65234999999996</c:v>
                </c:pt>
                <c:pt idx="58">
                  <c:v>660.31082000000004</c:v>
                </c:pt>
                <c:pt idx="59">
                  <c:v>671.84146999999996</c:v>
                </c:pt>
                <c:pt idx="60">
                  <c:v>632.71603000000005</c:v>
                </c:pt>
                <c:pt idx="61">
                  <c:v>684.04728</c:v>
                </c:pt>
                <c:pt idx="62">
                  <c:v>637.26869999999997</c:v>
                </c:pt>
                <c:pt idx="63">
                  <c:v>662.11037999999996</c:v>
                </c:pt>
                <c:pt idx="64">
                  <c:v>635.01157999999998</c:v>
                </c:pt>
                <c:pt idx="65">
                  <c:v>602.78273999999999</c:v>
                </c:pt>
                <c:pt idx="66">
                  <c:v>595.04465000000005</c:v>
                </c:pt>
                <c:pt idx="67">
                  <c:v>608.27365999999995</c:v>
                </c:pt>
                <c:pt idx="68">
                  <c:v>550.15471000000002</c:v>
                </c:pt>
                <c:pt idx="69">
                  <c:v>541.72550999999999</c:v>
                </c:pt>
                <c:pt idx="70">
                  <c:v>511.30248</c:v>
                </c:pt>
                <c:pt idx="71">
                  <c:v>490.78518000000003</c:v>
                </c:pt>
                <c:pt idx="72">
                  <c:v>465.12425000000002</c:v>
                </c:pt>
                <c:pt idx="73">
                  <c:v>452.24302999999998</c:v>
                </c:pt>
                <c:pt idx="74">
                  <c:v>439.75790000000001</c:v>
                </c:pt>
                <c:pt idx="75">
                  <c:v>445.96489000000003</c:v>
                </c:pt>
                <c:pt idx="76">
                  <c:v>408.04376999999999</c:v>
                </c:pt>
                <c:pt idx="77">
                  <c:v>395.41241000000002</c:v>
                </c:pt>
                <c:pt idx="78">
                  <c:v>410.42977000000002</c:v>
                </c:pt>
                <c:pt idx="79">
                  <c:v>377.06223</c:v>
                </c:pt>
                <c:pt idx="80">
                  <c:v>370.79205000000002</c:v>
                </c:pt>
                <c:pt idx="81">
                  <c:v>356.65809000000002</c:v>
                </c:pt>
                <c:pt idx="82">
                  <c:v>361.53079000000002</c:v>
                </c:pt>
                <c:pt idx="83">
                  <c:v>337.20355000000001</c:v>
                </c:pt>
                <c:pt idx="84">
                  <c:v>316.55450999999999</c:v>
                </c:pt>
                <c:pt idx="85">
                  <c:v>322.52706000000001</c:v>
                </c:pt>
                <c:pt idx="86">
                  <c:v>300.4939</c:v>
                </c:pt>
                <c:pt idx="87">
                  <c:v>301.12457999999998</c:v>
                </c:pt>
                <c:pt idx="88">
                  <c:v>283.51593000000003</c:v>
                </c:pt>
                <c:pt idx="89">
                  <c:v>276.35160999999999</c:v>
                </c:pt>
                <c:pt idx="90">
                  <c:v>266.62531999999999</c:v>
                </c:pt>
                <c:pt idx="91">
                  <c:v>249.68120999999999</c:v>
                </c:pt>
                <c:pt idx="92">
                  <c:v>238.95487</c:v>
                </c:pt>
                <c:pt idx="93">
                  <c:v>224.85392999999999</c:v>
                </c:pt>
                <c:pt idx="94">
                  <c:v>214.33750000000001</c:v>
                </c:pt>
                <c:pt idx="95">
                  <c:v>212.26187999999999</c:v>
                </c:pt>
                <c:pt idx="96">
                  <c:v>200.53593000000001</c:v>
                </c:pt>
                <c:pt idx="97">
                  <c:v>189.97738000000001</c:v>
                </c:pt>
                <c:pt idx="98">
                  <c:v>179.48840000000001</c:v>
                </c:pt>
                <c:pt idx="99">
                  <c:v>173.94316000000001</c:v>
                </c:pt>
                <c:pt idx="100">
                  <c:v>171.08715000000001</c:v>
                </c:pt>
                <c:pt idx="101">
                  <c:v>173.22701000000001</c:v>
                </c:pt>
                <c:pt idx="102">
                  <c:v>157.53361000000001</c:v>
                </c:pt>
                <c:pt idx="103">
                  <c:v>150.40428</c:v>
                </c:pt>
                <c:pt idx="104">
                  <c:v>144.78234</c:v>
                </c:pt>
                <c:pt idx="105">
                  <c:v>136.64402999999999</c:v>
                </c:pt>
                <c:pt idx="106">
                  <c:v>130.05004</c:v>
                </c:pt>
                <c:pt idx="107">
                  <c:v>131.91121000000001</c:v>
                </c:pt>
                <c:pt idx="108">
                  <c:v>128.82481000000001</c:v>
                </c:pt>
                <c:pt idx="109">
                  <c:v>120.00232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58071424"/>
        <c:axId val="160236672"/>
      </c:scatterChart>
      <c:valAx>
        <c:axId val="1580714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0236672"/>
        <c:crosses val="autoZero"/>
        <c:crossBetween val="midCat"/>
        <c:minorUnit val="10"/>
      </c:valAx>
      <c:valAx>
        <c:axId val="1602366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580714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circulatory system (ICD-10 I00–I99),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1.1137111</c:v>
                </c:pt>
                <c:pt idx="1">
                  <c:v>0.37306060000000002</c:v>
                </c:pt>
                <c:pt idx="2">
                  <c:v>0.1359804</c:v>
                </c:pt>
                <c:pt idx="3">
                  <c:v>0.66144829999999999</c:v>
                </c:pt>
                <c:pt idx="4">
                  <c:v>2.770953</c:v>
                </c:pt>
                <c:pt idx="5">
                  <c:v>3.1880183</c:v>
                </c:pt>
                <c:pt idx="6">
                  <c:v>6.3833146999999997</c:v>
                </c:pt>
                <c:pt idx="7">
                  <c:v>12.841291999999999</c:v>
                </c:pt>
                <c:pt idx="8">
                  <c:v>27.717661</c:v>
                </c:pt>
                <c:pt idx="9">
                  <c:v>45.284613</c:v>
                </c:pt>
                <c:pt idx="10">
                  <c:v>76.206238999999997</c:v>
                </c:pt>
                <c:pt idx="11">
                  <c:v>110.29772</c:v>
                </c:pt>
                <c:pt idx="12">
                  <c:v>166.38596000000001</c:v>
                </c:pt>
                <c:pt idx="13">
                  <c:v>257.72845999999998</c:v>
                </c:pt>
                <c:pt idx="14">
                  <c:v>443.75583999999998</c:v>
                </c:pt>
                <c:pt idx="15">
                  <c:v>826.96911999999998</c:v>
                </c:pt>
                <c:pt idx="16">
                  <c:v>1717.6176</c:v>
                </c:pt>
                <c:pt idx="17">
                  <c:v>5010.6283000000003</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1.0443946</c:v>
                </c:pt>
                <c:pt idx="1">
                  <c:v>0.39322190000000001</c:v>
                </c:pt>
                <c:pt idx="2">
                  <c:v>0</c:v>
                </c:pt>
                <c:pt idx="3">
                  <c:v>0.97210750000000001</c:v>
                </c:pt>
                <c:pt idx="4">
                  <c:v>1.2042998</c:v>
                </c:pt>
                <c:pt idx="5">
                  <c:v>1.9804615999999999</c:v>
                </c:pt>
                <c:pt idx="6">
                  <c:v>2.8784656000000002</c:v>
                </c:pt>
                <c:pt idx="7">
                  <c:v>5.9550542000000002</c:v>
                </c:pt>
                <c:pt idx="8">
                  <c:v>14.511115999999999</c:v>
                </c:pt>
                <c:pt idx="9">
                  <c:v>15.849735000000001</c:v>
                </c:pt>
                <c:pt idx="10">
                  <c:v>27.824399</c:v>
                </c:pt>
                <c:pt idx="11">
                  <c:v>38.637208999999999</c:v>
                </c:pt>
                <c:pt idx="12">
                  <c:v>57.799660000000003</c:v>
                </c:pt>
                <c:pt idx="13">
                  <c:v>108.35760000000001</c:v>
                </c:pt>
                <c:pt idx="14">
                  <c:v>210.47103999999999</c:v>
                </c:pt>
                <c:pt idx="15">
                  <c:v>499.27091999999999</c:v>
                </c:pt>
                <c:pt idx="16">
                  <c:v>1214.8249000000001</c:v>
                </c:pt>
                <c:pt idx="17">
                  <c:v>4806.0574999999999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10585856"/>
        <c:axId val="234866944"/>
      </c:barChart>
      <c:catAx>
        <c:axId val="21058585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66944"/>
        <c:crosses val="autoZero"/>
        <c:auto val="1"/>
        <c:lblAlgn val="ctr"/>
        <c:lblOffset val="100"/>
        <c:noMultiLvlLbl val="0"/>
      </c:catAx>
      <c:valAx>
        <c:axId val="234866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1058585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circulatory system (ICD-10 I00–I99),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-9</c:v>
                </c:pt>
                <c:pt idx="1">
                  <c:v>-3</c:v>
                </c:pt>
                <c:pt idx="2">
                  <c:v>-1</c:v>
                </c:pt>
                <c:pt idx="3">
                  <c:v>-5</c:v>
                </c:pt>
                <c:pt idx="4">
                  <c:v>-24</c:v>
                </c:pt>
                <c:pt idx="5">
                  <c:v>-29</c:v>
                </c:pt>
                <c:pt idx="6">
                  <c:v>-57</c:v>
                </c:pt>
                <c:pt idx="7">
                  <c:v>-103</c:v>
                </c:pt>
                <c:pt idx="8">
                  <c:v>-224</c:v>
                </c:pt>
                <c:pt idx="9">
                  <c:v>-356</c:v>
                </c:pt>
                <c:pt idx="10">
                  <c:v>-582</c:v>
                </c:pt>
                <c:pt idx="11">
                  <c:v>-799</c:v>
                </c:pt>
                <c:pt idx="12">
                  <c:v>-1062</c:v>
                </c:pt>
                <c:pt idx="13">
                  <c:v>-1520</c:v>
                </c:pt>
                <c:pt idx="14">
                  <c:v>-1939</c:v>
                </c:pt>
                <c:pt idx="15">
                  <c:v>-2549</c:v>
                </c:pt>
                <c:pt idx="16">
                  <c:v>-3479</c:v>
                </c:pt>
                <c:pt idx="17">
                  <c:v>-8981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8</c:v>
                </c:pt>
                <c:pt idx="1">
                  <c:v>3</c:v>
                </c:pt>
                <c:pt idx="2">
                  <c:v>0</c:v>
                </c:pt>
                <c:pt idx="3">
                  <c:v>7</c:v>
                </c:pt>
                <c:pt idx="4">
                  <c:v>10</c:v>
                </c:pt>
                <c:pt idx="5">
                  <c:v>18</c:v>
                </c:pt>
                <c:pt idx="6">
                  <c:v>26</c:v>
                </c:pt>
                <c:pt idx="7">
                  <c:v>48</c:v>
                </c:pt>
                <c:pt idx="8">
                  <c:v>119</c:v>
                </c:pt>
                <c:pt idx="9">
                  <c:v>130</c:v>
                </c:pt>
                <c:pt idx="10">
                  <c:v>219</c:v>
                </c:pt>
                <c:pt idx="11">
                  <c:v>291</c:v>
                </c:pt>
                <c:pt idx="12">
                  <c:v>386</c:v>
                </c:pt>
                <c:pt idx="13">
                  <c:v>655</c:v>
                </c:pt>
                <c:pt idx="14">
                  <c:v>954</c:v>
                </c:pt>
                <c:pt idx="15">
                  <c:v>1712</c:v>
                </c:pt>
                <c:pt idx="16">
                  <c:v>3069</c:v>
                </c:pt>
                <c:pt idx="17">
                  <c:v>14586</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5344"/>
        <c:axId val="234987520"/>
      </c:barChart>
      <c:catAx>
        <c:axId val="23498534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87520"/>
        <c:crosses val="autoZero"/>
        <c:auto val="0"/>
        <c:lblAlgn val="ctr"/>
        <c:lblOffset val="100"/>
        <c:tickLblSkip val="1"/>
        <c:noMultiLvlLbl val="0"/>
      </c:catAx>
      <c:valAx>
        <c:axId val="23498752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534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circulatory system (ICD-10 I00–I99),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5"/>
  <sheetViews>
    <sheetView workbookViewId="0"/>
  </sheetViews>
  <sheetFormatPr defaultRowHeight="15"/>
  <cols>
    <col min="2" max="2" width="10.85546875" bestFit="1" customWidth="1"/>
  </cols>
  <sheetData>
    <row r="1" spans="1:2">
      <c r="A1" s="281" t="s">
        <v>192</v>
      </c>
    </row>
    <row r="2" spans="1:2">
      <c r="A2" s="280" t="s">
        <v>218</v>
      </c>
      <c r="B2" s="280" t="s">
        <v>219</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circulatory system (ICD-10 I00–I99),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circulatory system.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circulatory system (I00–I99) are from the ICD-10 chapter All diseases of the circulatory system (I00–I99).</v>
      </c>
    </row>
    <row r="20" spans="1:3" ht="15.75">
      <c r="A20" s="203"/>
      <c r="B20" s="218" t="s">
        <v>43</v>
      </c>
      <c r="C20" s="8" t="s">
        <v>44</v>
      </c>
    </row>
    <row r="21" spans="1:3" ht="15.75">
      <c r="A21" s="203"/>
      <c r="B21" s="219" t="s">
        <v>187</v>
      </c>
      <c r="C21" s="3" t="str">
        <f>IF(ISBLANK(Admin!$C$11)," ",Admin!$C$11)</f>
        <v>47, 64, 65, 72, 77–85</v>
      </c>
    </row>
    <row r="22" spans="1:3" ht="15.75">
      <c r="A22" s="203"/>
      <c r="B22" s="220" t="s">
        <v>103</v>
      </c>
      <c r="C22" s="3" t="str">
        <f>IF(ISBLANK(Admin!$C$12)," ",Admin!$C$12)</f>
        <v>47, 64, 65, 72, 77–85</v>
      </c>
    </row>
    <row r="23" spans="1:3" ht="15.75">
      <c r="A23" s="203"/>
      <c r="B23" s="221" t="s">
        <v>104</v>
      </c>
      <c r="C23" s="3" t="str">
        <f>IF(ISBLANK(Admin!$C$13)," ",Admin!$C$13)</f>
        <v>51, 74a, 74b, 81, 83, 87–96</v>
      </c>
    </row>
    <row r="24" spans="1:3" ht="15.75">
      <c r="A24" s="203"/>
      <c r="B24" s="222" t="s">
        <v>105</v>
      </c>
      <c r="C24" s="3" t="str">
        <f>IF(ISBLANK(Admin!$C$14)," ",Admin!$C$14)</f>
        <v>56, 82a, 82b, 82c, 82d, 82e, 87a, 90–97, 99–103</v>
      </c>
    </row>
    <row r="25" spans="1:3" ht="15.75">
      <c r="A25" s="203"/>
      <c r="B25" s="223" t="s">
        <v>106</v>
      </c>
      <c r="C25" s="3" t="str">
        <f>IF(ISBLANK(Admin!$C$15)," ",Admin!$C$15)</f>
        <v>58a, 83a, 83b, 83c, 83d, 83f, 87a, 90–97, 99–103</v>
      </c>
    </row>
    <row r="26" spans="1:3" ht="15.75">
      <c r="A26" s="203"/>
      <c r="B26" s="224" t="s">
        <v>107</v>
      </c>
      <c r="C26" s="3" t="str">
        <f>IF(ISBLANK(Admin!$C$16)," ",Admin!$C$16)</f>
        <v>330–334, 400–454, 456–468, 782</v>
      </c>
    </row>
    <row r="27" spans="1:3" ht="15.75">
      <c r="A27" s="203"/>
      <c r="B27" s="225" t="s">
        <v>108</v>
      </c>
      <c r="C27" s="3" t="str">
        <f>IF(ISBLANK(Admin!$C$17)," ",Admin!$C$17)</f>
        <v>330–334, 400–454, 456–468, 782</v>
      </c>
    </row>
    <row r="28" spans="1:3" ht="15.75">
      <c r="A28" s="203"/>
      <c r="B28" s="226" t="s">
        <v>109</v>
      </c>
      <c r="C28" s="3" t="str">
        <f>IF(ISBLANK(Admin!$C$18)," ",Admin!$C$18)</f>
        <v>390–458</v>
      </c>
    </row>
    <row r="29" spans="1:3" ht="15.75">
      <c r="A29" s="203"/>
      <c r="B29" s="227" t="s">
        <v>110</v>
      </c>
      <c r="C29" s="3" t="str">
        <f>IF(ISBLANK(Admin!$C$19)," ",Admin!$C$19)</f>
        <v>390–459</v>
      </c>
    </row>
    <row r="30" spans="1:3" ht="15.75">
      <c r="A30" s="203"/>
      <c r="B30" s="228" t="s">
        <v>111</v>
      </c>
      <c r="C30" s="3" t="str">
        <f>IF(ISBLANK(Admin!$C$20)," ",Admin!$C$20)</f>
        <v>I00–I99</v>
      </c>
    </row>
    <row r="31" spans="1:3" ht="15.75">
      <c r="A31" s="203"/>
      <c r="B31" s="218" t="s">
        <v>50</v>
      </c>
    </row>
    <row r="32" spans="1:3" ht="15.75">
      <c r="A32" s="203"/>
      <c r="B32" s="200" t="str">
        <f>Admin!$B$23</f>
        <v>None.</v>
      </c>
    </row>
    <row r="33" spans="1:3" ht="15.75">
      <c r="A33" s="203"/>
      <c r="B33" s="218" t="s">
        <v>57</v>
      </c>
      <c r="C33" s="229" t="s">
        <v>58</v>
      </c>
    </row>
    <row r="34" spans="1:3" ht="15.75">
      <c r="A34" s="203"/>
      <c r="B34" s="75">
        <f>Admin!$C$25</f>
        <v>1</v>
      </c>
      <c r="C34" s="74" t="str">
        <f>Admin!$B$25</f>
        <v>None.</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1" t="s">
        <v>182</v>
      </c>
      <c r="C39" s="291"/>
    </row>
    <row r="40" spans="1:3" ht="15.75">
      <c r="A40" s="203"/>
      <c r="B40" s="218" t="s">
        <v>132</v>
      </c>
    </row>
    <row r="41" spans="1:3" ht="15.75">
      <c r="A41" s="203"/>
      <c r="B41" s="200" t="s">
        <v>141</v>
      </c>
    </row>
    <row r="42" spans="1:3" ht="30" customHeight="1">
      <c r="A42" s="203"/>
      <c r="B42" s="289" t="s">
        <v>186</v>
      </c>
      <c r="C42" s="289"/>
    </row>
    <row r="43" spans="1:3" ht="30" customHeight="1">
      <c r="A43" s="203"/>
      <c r="B43" s="289" t="s">
        <v>168</v>
      </c>
      <c r="C43" s="289"/>
    </row>
    <row r="44" spans="1:3" ht="30" customHeight="1">
      <c r="A44" s="203"/>
      <c r="B44" s="290" t="s">
        <v>164</v>
      </c>
      <c r="C44" s="290"/>
    </row>
    <row r="45" spans="1:3" ht="150" customHeight="1">
      <c r="A45" s="203"/>
      <c r="B45" s="287" t="s">
        <v>199</v>
      </c>
      <c r="C45" s="287"/>
    </row>
    <row r="46" spans="1:3" ht="30" customHeight="1">
      <c r="A46" s="203"/>
      <c r="B46" s="287" t="s">
        <v>165</v>
      </c>
      <c r="C46" s="287"/>
    </row>
    <row r="47" spans="1:3" ht="15.75">
      <c r="A47" s="203"/>
      <c r="B47" s="234" t="s">
        <v>166</v>
      </c>
      <c r="C47" s="235"/>
    </row>
    <row r="48" spans="1:3" ht="15.75">
      <c r="A48" s="203"/>
      <c r="B48" s="234" t="s">
        <v>167</v>
      </c>
      <c r="C48" s="235"/>
    </row>
    <row r="49" spans="1:16" ht="60" customHeight="1">
      <c r="A49" s="203"/>
      <c r="B49" s="288" t="s">
        <v>169</v>
      </c>
      <c r="C49" s="288"/>
    </row>
    <row r="50" spans="1:16" ht="30" customHeight="1">
      <c r="A50" s="203"/>
      <c r="B50" s="288" t="s">
        <v>170</v>
      </c>
      <c r="C50" s="288"/>
    </row>
    <row r="51" spans="1:16" ht="15.75">
      <c r="A51" s="203"/>
      <c r="B51" s="201" t="s">
        <v>138</v>
      </c>
    </row>
    <row r="52" spans="1:16" ht="15.75">
      <c r="A52" s="203"/>
      <c r="B52" s="201" t="s">
        <v>139</v>
      </c>
    </row>
    <row r="53" spans="1:16" ht="60" customHeight="1">
      <c r="A53" s="203"/>
      <c r="B53" s="293" t="s">
        <v>200</v>
      </c>
      <c r="C53" s="293"/>
    </row>
    <row r="54" spans="1:16" ht="15.75">
      <c r="A54" s="203"/>
      <c r="B54" s="236" t="s">
        <v>175</v>
      </c>
      <c r="C54" s="233"/>
    </row>
    <row r="55" spans="1:16" ht="15.75">
      <c r="A55" s="203"/>
      <c r="B55" s="236" t="s">
        <v>173</v>
      </c>
    </row>
    <row r="56" spans="1:16" ht="15.75">
      <c r="A56" s="203"/>
      <c r="B56" s="236" t="s">
        <v>174</v>
      </c>
    </row>
    <row r="57" spans="1:16" ht="45" customHeight="1">
      <c r="A57" s="203"/>
      <c r="B57" s="292" t="s">
        <v>201</v>
      </c>
      <c r="C57" s="292"/>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circulatory system (ICD-10 I00–I99),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circulatory system (ICD-10 I00–I99),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circulatory system (ICD-10 I00–I99) in Australia, 1907–2016.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1907</v>
      </c>
      <c r="D10" s="49"/>
      <c r="E10" s="52"/>
      <c r="F10" s="44"/>
      <c r="G10" s="87">
        <v>2016</v>
      </c>
      <c r="H10" s="44"/>
      <c r="I10" s="44"/>
      <c r="J10" s="322" t="s">
        <v>118</v>
      </c>
      <c r="K10" s="79"/>
      <c r="L10" s="313" t="str">
        <f>Admin!$C$191</f>
        <v>1907 – 2016</v>
      </c>
      <c r="M10" s="316">
        <f>Admin!F$187</f>
        <v>-8.6992768982832036E-3</v>
      </c>
      <c r="N10" s="316">
        <f>Admin!G$187</f>
        <v>-1.0497170226220875E-2</v>
      </c>
      <c r="O10" s="316">
        <f>Admin!H$187</f>
        <v>-9.6208824951049543E-3</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1907 – 2016</v>
      </c>
      <c r="M12" s="316">
        <f>Admin!F$186</f>
        <v>-0.61417434325941445</v>
      </c>
      <c r="N12" s="316">
        <f>Admin!G$186</f>
        <v>-0.68343899319929313</v>
      </c>
      <c r="O12" s="316">
        <f>Admin!H$186</f>
        <v>-0.65137323771653477</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circulatory system (ICD-10 I00–I99)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330.38753171412975</v>
      </c>
      <c r="N34" s="309">
        <f ca="1">Admin!G$215</f>
        <v>309.79113987584736</v>
      </c>
      <c r="O34" s="309">
        <f ca="1">Admin!H$215</f>
        <v>320.11668368725168</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F2" sqref="F2"/>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3891</v>
      </c>
      <c r="D14" s="100">
        <v>178.56879000000001</v>
      </c>
      <c r="E14" s="100">
        <v>437.09496000000001</v>
      </c>
      <c r="F14" s="100" t="s">
        <v>24</v>
      </c>
      <c r="G14" s="100">
        <v>504.43212</v>
      </c>
      <c r="H14" s="100">
        <v>298.87619000000001</v>
      </c>
      <c r="I14" s="100">
        <v>256.61077999999998</v>
      </c>
      <c r="J14" s="100">
        <v>60.649149999999999</v>
      </c>
      <c r="K14" s="100" t="s">
        <v>24</v>
      </c>
      <c r="L14" s="100">
        <v>100</v>
      </c>
      <c r="M14" s="100">
        <v>15.000578000000001</v>
      </c>
      <c r="N14" s="99">
        <v>60597.5</v>
      </c>
      <c r="O14" s="99">
        <v>28.160485000000001</v>
      </c>
      <c r="P14" s="99">
        <v>6.9600299000000003</v>
      </c>
      <c r="R14" s="113">
        <v>1907</v>
      </c>
      <c r="S14" s="99">
        <v>2963</v>
      </c>
      <c r="T14" s="100">
        <v>147.88889</v>
      </c>
      <c r="U14" s="100">
        <v>379.08118000000002</v>
      </c>
      <c r="V14" s="100" t="s">
        <v>24</v>
      </c>
      <c r="W14" s="100">
        <v>435.19772999999998</v>
      </c>
      <c r="X14" s="100">
        <v>261.86385999999999</v>
      </c>
      <c r="Y14" s="100">
        <v>226.44990999999999</v>
      </c>
      <c r="Z14" s="100">
        <v>59.000506999999999</v>
      </c>
      <c r="AA14" s="100" t="s">
        <v>24</v>
      </c>
      <c r="AB14" s="100">
        <v>100</v>
      </c>
      <c r="AC14" s="100">
        <v>15.30001</v>
      </c>
      <c r="AD14" s="99">
        <v>50960</v>
      </c>
      <c r="AE14" s="99">
        <v>25.736647999999999</v>
      </c>
      <c r="AF14" s="99">
        <v>7.2208663</v>
      </c>
      <c r="AH14" s="113">
        <v>1907</v>
      </c>
      <c r="AI14" s="99">
        <v>6854</v>
      </c>
      <c r="AJ14" s="100">
        <v>163.87235999999999</v>
      </c>
      <c r="AK14" s="100">
        <v>410.23196000000002</v>
      </c>
      <c r="AL14" s="100" t="s">
        <v>24</v>
      </c>
      <c r="AM14" s="100">
        <v>472.27211999999997</v>
      </c>
      <c r="AN14" s="100">
        <v>281.88578999999999</v>
      </c>
      <c r="AO14" s="100">
        <v>242.80255</v>
      </c>
      <c r="AP14" s="100">
        <v>59.936047000000002</v>
      </c>
      <c r="AQ14" s="100" t="s">
        <v>24</v>
      </c>
      <c r="AR14" s="100">
        <v>100</v>
      </c>
      <c r="AS14" s="100">
        <v>15.128572999999999</v>
      </c>
      <c r="AT14" s="99">
        <v>111557.5</v>
      </c>
      <c r="AU14" s="99">
        <v>26.998958999999999</v>
      </c>
      <c r="AV14" s="99">
        <v>7.0768040000000001</v>
      </c>
      <c r="AW14" s="100">
        <v>1.1530378999999999</v>
      </c>
      <c r="AY14" s="112">
        <v>1907</v>
      </c>
    </row>
    <row r="15" spans="1:51" s="91" customFormat="1">
      <c r="B15" s="113">
        <v>1908</v>
      </c>
      <c r="C15" s="99">
        <v>4109</v>
      </c>
      <c r="D15" s="100">
        <v>185.71727000000001</v>
      </c>
      <c r="E15" s="100">
        <v>453.94452000000001</v>
      </c>
      <c r="F15" s="100" t="s">
        <v>24</v>
      </c>
      <c r="G15" s="100">
        <v>524.59712000000002</v>
      </c>
      <c r="H15" s="100">
        <v>309.49119000000002</v>
      </c>
      <c r="I15" s="100">
        <v>264.8664</v>
      </c>
      <c r="J15" s="100">
        <v>60.850023999999998</v>
      </c>
      <c r="K15" s="100" t="s">
        <v>24</v>
      </c>
      <c r="L15" s="100">
        <v>100</v>
      </c>
      <c r="M15" s="100">
        <v>15.428807000000001</v>
      </c>
      <c r="N15" s="99">
        <v>63357.5</v>
      </c>
      <c r="O15" s="99">
        <v>29.005307999999999</v>
      </c>
      <c r="P15" s="99">
        <v>7.1932378999999997</v>
      </c>
      <c r="R15" s="113">
        <v>1908</v>
      </c>
      <c r="S15" s="99">
        <v>3132</v>
      </c>
      <c r="T15" s="100">
        <v>153.66945000000001</v>
      </c>
      <c r="U15" s="100">
        <v>395.86408999999998</v>
      </c>
      <c r="V15" s="100" t="s">
        <v>24</v>
      </c>
      <c r="W15" s="100">
        <v>456.22683999999998</v>
      </c>
      <c r="X15" s="100">
        <v>271.76245</v>
      </c>
      <c r="Y15" s="100">
        <v>233.56929</v>
      </c>
      <c r="Z15" s="100">
        <v>59.522669</v>
      </c>
      <c r="AA15" s="100" t="s">
        <v>24</v>
      </c>
      <c r="AB15" s="100">
        <v>100</v>
      </c>
      <c r="AC15" s="100">
        <v>15.822977</v>
      </c>
      <c r="AD15" s="99">
        <v>52662.5</v>
      </c>
      <c r="AE15" s="99">
        <v>26.154029000000001</v>
      </c>
      <c r="AF15" s="99">
        <v>7.4671307999999996</v>
      </c>
      <c r="AH15" s="113">
        <v>1908</v>
      </c>
      <c r="AI15" s="99">
        <v>7241</v>
      </c>
      <c r="AJ15" s="100">
        <v>170.35067000000001</v>
      </c>
      <c r="AK15" s="100">
        <v>426.84861000000001</v>
      </c>
      <c r="AL15" s="100" t="s">
        <v>24</v>
      </c>
      <c r="AM15" s="100">
        <v>492.60106999999999</v>
      </c>
      <c r="AN15" s="100">
        <v>292.01026000000002</v>
      </c>
      <c r="AO15" s="100">
        <v>250.38847000000001</v>
      </c>
      <c r="AP15" s="100">
        <v>60.274701999999998</v>
      </c>
      <c r="AQ15" s="100" t="s">
        <v>24</v>
      </c>
      <c r="AR15" s="100">
        <v>100</v>
      </c>
      <c r="AS15" s="100">
        <v>15.596864</v>
      </c>
      <c r="AT15" s="99">
        <v>116020</v>
      </c>
      <c r="AU15" s="99">
        <v>27.63767</v>
      </c>
      <c r="AV15" s="99">
        <v>7.3150278999999996</v>
      </c>
      <c r="AW15" s="100">
        <v>1.1467181</v>
      </c>
      <c r="AY15" s="112">
        <v>1908</v>
      </c>
    </row>
    <row r="16" spans="1:51" s="91" customFormat="1">
      <c r="B16" s="113">
        <v>1909</v>
      </c>
      <c r="C16" s="99">
        <v>4001</v>
      </c>
      <c r="D16" s="100">
        <v>178.13783000000001</v>
      </c>
      <c r="E16" s="100">
        <v>432.15030000000002</v>
      </c>
      <c r="F16" s="100" t="s">
        <v>24</v>
      </c>
      <c r="G16" s="100">
        <v>499.24610000000001</v>
      </c>
      <c r="H16" s="100">
        <v>295.1121</v>
      </c>
      <c r="I16" s="100">
        <v>251.8604</v>
      </c>
      <c r="J16" s="100">
        <v>61.352418</v>
      </c>
      <c r="K16" s="100" t="s">
        <v>24</v>
      </c>
      <c r="L16" s="100">
        <v>100</v>
      </c>
      <c r="M16" s="100">
        <v>15.681587</v>
      </c>
      <c r="N16" s="99">
        <v>59842.5</v>
      </c>
      <c r="O16" s="99">
        <v>26.994744000000001</v>
      </c>
      <c r="P16" s="99">
        <v>7.1940780999999996</v>
      </c>
      <c r="R16" s="113">
        <v>1909</v>
      </c>
      <c r="S16" s="99">
        <v>3084</v>
      </c>
      <c r="T16" s="100">
        <v>148.7878</v>
      </c>
      <c r="U16" s="100">
        <v>374.54820999999998</v>
      </c>
      <c r="V16" s="100" t="s">
        <v>24</v>
      </c>
      <c r="W16" s="100">
        <v>429.87186000000003</v>
      </c>
      <c r="X16" s="100">
        <v>258.05326000000002</v>
      </c>
      <c r="Y16" s="100">
        <v>221.44212999999999</v>
      </c>
      <c r="Z16" s="100">
        <v>59.813433000000003</v>
      </c>
      <c r="AA16" s="100" t="s">
        <v>24</v>
      </c>
      <c r="AB16" s="100">
        <v>100</v>
      </c>
      <c r="AC16" s="100">
        <v>16.529102999999999</v>
      </c>
      <c r="AD16" s="99">
        <v>50820</v>
      </c>
      <c r="AE16" s="99">
        <v>24.825987999999999</v>
      </c>
      <c r="AF16" s="99">
        <v>7.6979005999999996</v>
      </c>
      <c r="AH16" s="113">
        <v>1909</v>
      </c>
      <c r="AI16" s="99">
        <v>7085</v>
      </c>
      <c r="AJ16" s="100">
        <v>164.05155999999999</v>
      </c>
      <c r="AK16" s="100">
        <v>405.33434999999997</v>
      </c>
      <c r="AL16" s="100" t="s">
        <v>24</v>
      </c>
      <c r="AM16" s="100">
        <v>466.82492000000002</v>
      </c>
      <c r="AN16" s="100">
        <v>278.03536000000003</v>
      </c>
      <c r="AO16" s="100">
        <v>237.88561000000001</v>
      </c>
      <c r="AP16" s="100">
        <v>60.681818</v>
      </c>
      <c r="AQ16" s="100" t="s">
        <v>24</v>
      </c>
      <c r="AR16" s="100">
        <v>100</v>
      </c>
      <c r="AS16" s="100">
        <v>16.039573000000001</v>
      </c>
      <c r="AT16" s="99">
        <v>110662.5</v>
      </c>
      <c r="AU16" s="99">
        <v>25.953541999999999</v>
      </c>
      <c r="AV16" s="99">
        <v>7.4170078999999998</v>
      </c>
      <c r="AW16" s="100">
        <v>1.1537909</v>
      </c>
      <c r="AY16" s="112">
        <v>1909</v>
      </c>
    </row>
    <row r="17" spans="2:51" s="91" customFormat="1">
      <c r="B17" s="113">
        <v>1910</v>
      </c>
      <c r="C17" s="99">
        <v>4105</v>
      </c>
      <c r="D17" s="100">
        <v>180.08143000000001</v>
      </c>
      <c r="E17" s="100">
        <v>430.90465</v>
      </c>
      <c r="F17" s="100" t="s">
        <v>24</v>
      </c>
      <c r="G17" s="100">
        <v>497.95737000000003</v>
      </c>
      <c r="H17" s="100">
        <v>295.32024000000001</v>
      </c>
      <c r="I17" s="100">
        <v>252.77122</v>
      </c>
      <c r="J17" s="100">
        <v>61.053789999999999</v>
      </c>
      <c r="K17" s="100" t="s">
        <v>24</v>
      </c>
      <c r="L17" s="100">
        <v>100</v>
      </c>
      <c r="M17" s="100">
        <v>15.695496</v>
      </c>
      <c r="N17" s="99">
        <v>62522.5</v>
      </c>
      <c r="O17" s="99">
        <v>27.796434999999999</v>
      </c>
      <c r="P17" s="99">
        <v>7.1748659999999997</v>
      </c>
      <c r="R17" s="113">
        <v>1910</v>
      </c>
      <c r="S17" s="99">
        <v>3447</v>
      </c>
      <c r="T17" s="100">
        <v>163.56956</v>
      </c>
      <c r="U17" s="100">
        <v>416.73255</v>
      </c>
      <c r="V17" s="100" t="s">
        <v>24</v>
      </c>
      <c r="W17" s="100">
        <v>480.64650999999998</v>
      </c>
      <c r="X17" s="100">
        <v>284.19427000000002</v>
      </c>
      <c r="Y17" s="100">
        <v>241.92151000000001</v>
      </c>
      <c r="Z17" s="100">
        <v>60.529600000000002</v>
      </c>
      <c r="AA17" s="100" t="s">
        <v>24</v>
      </c>
      <c r="AB17" s="100">
        <v>100</v>
      </c>
      <c r="AC17" s="100">
        <v>17.735130999999999</v>
      </c>
      <c r="AD17" s="99">
        <v>54887.5</v>
      </c>
      <c r="AE17" s="99">
        <v>26.381312999999999</v>
      </c>
      <c r="AF17" s="99">
        <v>7.9882841000000004</v>
      </c>
      <c r="AH17" s="113">
        <v>1910</v>
      </c>
      <c r="AI17" s="99">
        <v>7552</v>
      </c>
      <c r="AJ17" s="100">
        <v>172.14949999999999</v>
      </c>
      <c r="AK17" s="100">
        <v>424.39335</v>
      </c>
      <c r="AL17" s="100" t="s">
        <v>24</v>
      </c>
      <c r="AM17" s="100">
        <v>489.95004999999998</v>
      </c>
      <c r="AN17" s="100">
        <v>290.31385</v>
      </c>
      <c r="AO17" s="100">
        <v>247.90197000000001</v>
      </c>
      <c r="AP17" s="100">
        <v>60.814092000000002</v>
      </c>
      <c r="AQ17" s="100" t="s">
        <v>24</v>
      </c>
      <c r="AR17" s="100">
        <v>100</v>
      </c>
      <c r="AS17" s="100">
        <v>16.565035999999999</v>
      </c>
      <c r="AT17" s="99">
        <v>117410</v>
      </c>
      <c r="AU17" s="99">
        <v>27.116451000000001</v>
      </c>
      <c r="AV17" s="99">
        <v>7.5334775</v>
      </c>
      <c r="AW17" s="100">
        <v>1.0340077000000001</v>
      </c>
      <c r="AY17" s="113">
        <v>1910</v>
      </c>
    </row>
    <row r="18" spans="2:51" s="91" customFormat="1">
      <c r="B18" s="113">
        <v>1911</v>
      </c>
      <c r="C18" s="99">
        <v>4843</v>
      </c>
      <c r="D18" s="100">
        <v>209.37859</v>
      </c>
      <c r="E18" s="100">
        <v>500.31321000000003</v>
      </c>
      <c r="F18" s="100" t="s">
        <v>24</v>
      </c>
      <c r="G18" s="100">
        <v>579.15380000000005</v>
      </c>
      <c r="H18" s="100">
        <v>342.75909000000001</v>
      </c>
      <c r="I18" s="100">
        <v>293.58503999999999</v>
      </c>
      <c r="J18" s="100">
        <v>61.150382999999998</v>
      </c>
      <c r="K18" s="100" t="s">
        <v>24</v>
      </c>
      <c r="L18" s="100">
        <v>100</v>
      </c>
      <c r="M18" s="100">
        <v>17.552824999999999</v>
      </c>
      <c r="N18" s="99">
        <v>73517.5</v>
      </c>
      <c r="O18" s="99">
        <v>32.219391999999999</v>
      </c>
      <c r="P18" s="99">
        <v>8.3497544000000001</v>
      </c>
      <c r="R18" s="113">
        <v>1911</v>
      </c>
      <c r="S18" s="99">
        <v>3831</v>
      </c>
      <c r="T18" s="100">
        <v>178.85405</v>
      </c>
      <c r="U18" s="100">
        <v>456.11622999999997</v>
      </c>
      <c r="V18" s="100" t="s">
        <v>24</v>
      </c>
      <c r="W18" s="100">
        <v>527.58533</v>
      </c>
      <c r="X18" s="100">
        <v>309.50441000000001</v>
      </c>
      <c r="Y18" s="100">
        <v>263.20350999999999</v>
      </c>
      <c r="Z18" s="100">
        <v>60.737138000000002</v>
      </c>
      <c r="AA18" s="100" t="s">
        <v>24</v>
      </c>
      <c r="AB18" s="100">
        <v>100</v>
      </c>
      <c r="AC18" s="100">
        <v>18.892396000000002</v>
      </c>
      <c r="AD18" s="99">
        <v>60470</v>
      </c>
      <c r="AE18" s="99">
        <v>28.603985999999999</v>
      </c>
      <c r="AF18" s="99">
        <v>8.7972678999999996</v>
      </c>
      <c r="AH18" s="113">
        <v>1911</v>
      </c>
      <c r="AI18" s="99">
        <v>8674</v>
      </c>
      <c r="AJ18" s="100">
        <v>194.70236</v>
      </c>
      <c r="AK18" s="100">
        <v>479.79320000000001</v>
      </c>
      <c r="AL18" s="100" t="s">
        <v>24</v>
      </c>
      <c r="AM18" s="100">
        <v>555.16975000000002</v>
      </c>
      <c r="AN18" s="100">
        <v>327.37826999999999</v>
      </c>
      <c r="AO18" s="100">
        <v>279.536</v>
      </c>
      <c r="AP18" s="100">
        <v>60.967666999999999</v>
      </c>
      <c r="AQ18" s="100" t="s">
        <v>24</v>
      </c>
      <c r="AR18" s="100">
        <v>100</v>
      </c>
      <c r="AS18" s="100">
        <v>18.120287000000001</v>
      </c>
      <c r="AT18" s="99">
        <v>133987.5</v>
      </c>
      <c r="AU18" s="99">
        <v>30.480668000000001</v>
      </c>
      <c r="AV18" s="99">
        <v>8.5459522999999997</v>
      </c>
      <c r="AW18" s="100">
        <v>1.0968985</v>
      </c>
      <c r="AY18" s="113">
        <v>1911</v>
      </c>
    </row>
    <row r="19" spans="2:51" s="91" customFormat="1">
      <c r="B19" s="113">
        <v>1912</v>
      </c>
      <c r="C19" s="99">
        <v>5167</v>
      </c>
      <c r="D19" s="100">
        <v>219.04078000000001</v>
      </c>
      <c r="E19" s="100">
        <v>504.43018999999998</v>
      </c>
      <c r="F19" s="100" t="s">
        <v>24</v>
      </c>
      <c r="G19" s="100">
        <v>581.33006999999998</v>
      </c>
      <c r="H19" s="100">
        <v>349.59723000000002</v>
      </c>
      <c r="I19" s="100">
        <v>301.32238000000001</v>
      </c>
      <c r="J19" s="100">
        <v>60.340930999999998</v>
      </c>
      <c r="K19" s="100" t="s">
        <v>24</v>
      </c>
      <c r="L19" s="100">
        <v>100</v>
      </c>
      <c r="M19" s="100">
        <v>17.061250999999999</v>
      </c>
      <c r="N19" s="99">
        <v>81990</v>
      </c>
      <c r="O19" s="99">
        <v>35.228299999999997</v>
      </c>
      <c r="P19" s="99">
        <v>8.1819202000000004</v>
      </c>
      <c r="R19" s="113">
        <v>1912</v>
      </c>
      <c r="S19" s="99">
        <v>4032</v>
      </c>
      <c r="T19" s="100">
        <v>183.59878</v>
      </c>
      <c r="U19" s="100">
        <v>448.91818999999998</v>
      </c>
      <c r="V19" s="100" t="s">
        <v>24</v>
      </c>
      <c r="W19" s="100">
        <v>516.80493999999999</v>
      </c>
      <c r="X19" s="100">
        <v>307.93275999999997</v>
      </c>
      <c r="Y19" s="100">
        <v>262.67507999999998</v>
      </c>
      <c r="Z19" s="100">
        <v>59.481647000000002</v>
      </c>
      <c r="AA19" s="100" t="s">
        <v>24</v>
      </c>
      <c r="AB19" s="100">
        <v>100</v>
      </c>
      <c r="AC19" s="100">
        <v>18.417687000000001</v>
      </c>
      <c r="AD19" s="99">
        <v>68365</v>
      </c>
      <c r="AE19" s="99">
        <v>31.543755999999998</v>
      </c>
      <c r="AF19" s="99">
        <v>8.8829840999999998</v>
      </c>
      <c r="AH19" s="113">
        <v>1912</v>
      </c>
      <c r="AI19" s="99">
        <v>9199</v>
      </c>
      <c r="AJ19" s="100">
        <v>201.95325</v>
      </c>
      <c r="AK19" s="100">
        <v>478.72082</v>
      </c>
      <c r="AL19" s="100" t="s">
        <v>24</v>
      </c>
      <c r="AM19" s="100">
        <v>551.41468999999995</v>
      </c>
      <c r="AN19" s="100">
        <v>330.38934</v>
      </c>
      <c r="AO19" s="100">
        <v>283.52078999999998</v>
      </c>
      <c r="AP19" s="100">
        <v>59.963808</v>
      </c>
      <c r="AQ19" s="100" t="s">
        <v>24</v>
      </c>
      <c r="AR19" s="100">
        <v>100</v>
      </c>
      <c r="AS19" s="100">
        <v>17.630374</v>
      </c>
      <c r="AT19" s="99">
        <v>150355</v>
      </c>
      <c r="AU19" s="99">
        <v>33.451642</v>
      </c>
      <c r="AV19" s="99">
        <v>8.4864580000000007</v>
      </c>
      <c r="AW19" s="100">
        <v>1.1236573000000001</v>
      </c>
      <c r="AY19" s="113">
        <v>1912</v>
      </c>
    </row>
    <row r="20" spans="2:51" s="91" customFormat="1">
      <c r="B20" s="113">
        <v>1913</v>
      </c>
      <c r="C20" s="99">
        <v>5044</v>
      </c>
      <c r="D20" s="100">
        <v>209.74646999999999</v>
      </c>
      <c r="E20" s="100">
        <v>487.92383999999998</v>
      </c>
      <c r="F20" s="100" t="s">
        <v>24</v>
      </c>
      <c r="G20" s="100">
        <v>564.58504000000005</v>
      </c>
      <c r="H20" s="100">
        <v>335.33623</v>
      </c>
      <c r="I20" s="100">
        <v>287.88103000000001</v>
      </c>
      <c r="J20" s="100">
        <v>60.527596000000003</v>
      </c>
      <c r="K20" s="100" t="s">
        <v>24</v>
      </c>
      <c r="L20" s="100">
        <v>100</v>
      </c>
      <c r="M20" s="100">
        <v>16.892728999999999</v>
      </c>
      <c r="N20" s="99">
        <v>79560</v>
      </c>
      <c r="O20" s="99">
        <v>33.527146999999999</v>
      </c>
      <c r="P20" s="99">
        <v>7.9776593</v>
      </c>
      <c r="R20" s="113">
        <v>1913</v>
      </c>
      <c r="S20" s="99">
        <v>3959</v>
      </c>
      <c r="T20" s="100">
        <v>175.93867</v>
      </c>
      <c r="U20" s="100">
        <v>426.94963999999999</v>
      </c>
      <c r="V20" s="100" t="s">
        <v>24</v>
      </c>
      <c r="W20" s="100">
        <v>492.28487000000001</v>
      </c>
      <c r="X20" s="100">
        <v>292.47649000000001</v>
      </c>
      <c r="Y20" s="100">
        <v>249.24857</v>
      </c>
      <c r="Z20" s="100">
        <v>59.613779999999998</v>
      </c>
      <c r="AA20" s="100" t="s">
        <v>24</v>
      </c>
      <c r="AB20" s="100">
        <v>100</v>
      </c>
      <c r="AC20" s="100">
        <v>18.052896</v>
      </c>
      <c r="AD20" s="99">
        <v>66652.5</v>
      </c>
      <c r="AE20" s="99">
        <v>30.015903999999999</v>
      </c>
      <c r="AF20" s="99">
        <v>8.5711805999999999</v>
      </c>
      <c r="AH20" s="113">
        <v>1913</v>
      </c>
      <c r="AI20" s="99">
        <v>9003</v>
      </c>
      <c r="AJ20" s="100">
        <v>193.40394000000001</v>
      </c>
      <c r="AK20" s="100">
        <v>459.08798999999999</v>
      </c>
      <c r="AL20" s="100" t="s">
        <v>24</v>
      </c>
      <c r="AM20" s="100">
        <v>530.30600000000004</v>
      </c>
      <c r="AN20" s="100">
        <v>315.25529</v>
      </c>
      <c r="AO20" s="100">
        <v>269.83551</v>
      </c>
      <c r="AP20" s="100">
        <v>60.125667</v>
      </c>
      <c r="AQ20" s="100" t="s">
        <v>24</v>
      </c>
      <c r="AR20" s="100">
        <v>100</v>
      </c>
      <c r="AS20" s="100">
        <v>17.384</v>
      </c>
      <c r="AT20" s="99">
        <v>146212.5</v>
      </c>
      <c r="AU20" s="99">
        <v>31.829782999999999</v>
      </c>
      <c r="AV20" s="99">
        <v>8.2376951999999992</v>
      </c>
      <c r="AW20" s="100">
        <v>1.1428136</v>
      </c>
      <c r="AY20" s="113">
        <v>1913</v>
      </c>
    </row>
    <row r="21" spans="2:51" s="91" customFormat="1">
      <c r="B21" s="113">
        <v>1914</v>
      </c>
      <c r="C21" s="99">
        <v>4978</v>
      </c>
      <c r="D21" s="100">
        <v>203.12609</v>
      </c>
      <c r="E21" s="100">
        <v>470.67000999999999</v>
      </c>
      <c r="F21" s="100" t="s">
        <v>24</v>
      </c>
      <c r="G21" s="100">
        <v>544.38161000000002</v>
      </c>
      <c r="H21" s="100">
        <v>322.76458000000002</v>
      </c>
      <c r="I21" s="100">
        <v>275.74256000000003</v>
      </c>
      <c r="J21" s="100">
        <v>60.504421000000001</v>
      </c>
      <c r="K21" s="100" t="s">
        <v>24</v>
      </c>
      <c r="L21" s="100">
        <v>100</v>
      </c>
      <c r="M21" s="100">
        <v>16.685101</v>
      </c>
      <c r="N21" s="99">
        <v>78770</v>
      </c>
      <c r="O21" s="99">
        <v>32.568230999999997</v>
      </c>
      <c r="P21" s="99">
        <v>7.8804083</v>
      </c>
      <c r="R21" s="113">
        <v>1914</v>
      </c>
      <c r="S21" s="99">
        <v>3893</v>
      </c>
      <c r="T21" s="100">
        <v>168.94216</v>
      </c>
      <c r="U21" s="100">
        <v>415.2</v>
      </c>
      <c r="V21" s="100" t="s">
        <v>24</v>
      </c>
      <c r="W21" s="100">
        <v>479.13459</v>
      </c>
      <c r="X21" s="100">
        <v>281.49939000000001</v>
      </c>
      <c r="Y21" s="100">
        <v>237.84228999999999</v>
      </c>
      <c r="Z21" s="100">
        <v>60.521850999999998</v>
      </c>
      <c r="AA21" s="100" t="s">
        <v>24</v>
      </c>
      <c r="AB21" s="100">
        <v>100</v>
      </c>
      <c r="AC21" s="100">
        <v>17.788440000000001</v>
      </c>
      <c r="AD21" s="99">
        <v>62370</v>
      </c>
      <c r="AE21" s="99">
        <v>27.429386000000001</v>
      </c>
      <c r="AF21" s="99">
        <v>8.2174724999999995</v>
      </c>
      <c r="AH21" s="113">
        <v>1914</v>
      </c>
      <c r="AI21" s="99">
        <v>8871</v>
      </c>
      <c r="AJ21" s="100">
        <v>186.56020000000001</v>
      </c>
      <c r="AK21" s="100">
        <v>444.44630000000001</v>
      </c>
      <c r="AL21" s="100" t="s">
        <v>24</v>
      </c>
      <c r="AM21" s="100">
        <v>513.44497000000001</v>
      </c>
      <c r="AN21" s="100">
        <v>303.43875000000003</v>
      </c>
      <c r="AO21" s="100">
        <v>258.03652</v>
      </c>
      <c r="AP21" s="100">
        <v>60.512068999999997</v>
      </c>
      <c r="AQ21" s="100" t="s">
        <v>24</v>
      </c>
      <c r="AR21" s="100">
        <v>100</v>
      </c>
      <c r="AS21" s="100">
        <v>17.151972000000001</v>
      </c>
      <c r="AT21" s="99">
        <v>141140</v>
      </c>
      <c r="AU21" s="99">
        <v>30.078082999999999</v>
      </c>
      <c r="AV21" s="99">
        <v>8.0258848</v>
      </c>
      <c r="AW21" s="100">
        <v>1.1335983000000001</v>
      </c>
      <c r="AY21" s="113">
        <v>1914</v>
      </c>
    </row>
    <row r="22" spans="2:51" s="91" customFormat="1">
      <c r="B22" s="113">
        <v>1915</v>
      </c>
      <c r="C22" s="99">
        <v>4785</v>
      </c>
      <c r="D22" s="100">
        <v>191.66211999999999</v>
      </c>
      <c r="E22" s="100">
        <v>444.68335999999999</v>
      </c>
      <c r="F22" s="100" t="s">
        <v>24</v>
      </c>
      <c r="G22" s="100">
        <v>516.00442999999996</v>
      </c>
      <c r="H22" s="100">
        <v>303.92858000000001</v>
      </c>
      <c r="I22" s="100">
        <v>260.55578000000003</v>
      </c>
      <c r="J22" s="100">
        <v>60.746699</v>
      </c>
      <c r="K22" s="100" t="s">
        <v>24</v>
      </c>
      <c r="L22" s="100">
        <v>100</v>
      </c>
      <c r="M22" s="100">
        <v>15.609707999999999</v>
      </c>
      <c r="N22" s="99">
        <v>74432.5</v>
      </c>
      <c r="O22" s="99">
        <v>30.205214999999999</v>
      </c>
      <c r="P22" s="99">
        <v>7.4642993000000004</v>
      </c>
      <c r="R22" s="113">
        <v>1915</v>
      </c>
      <c r="S22" s="99">
        <v>3692</v>
      </c>
      <c r="T22" s="100">
        <v>156.5427</v>
      </c>
      <c r="U22" s="100">
        <v>374.94272000000001</v>
      </c>
      <c r="V22" s="100" t="s">
        <v>24</v>
      </c>
      <c r="W22" s="100">
        <v>431.31313</v>
      </c>
      <c r="X22" s="100">
        <v>256.43430999999998</v>
      </c>
      <c r="Y22" s="100">
        <v>217.90007</v>
      </c>
      <c r="Z22" s="100">
        <v>60.363723</v>
      </c>
      <c r="AA22" s="100" t="s">
        <v>24</v>
      </c>
      <c r="AB22" s="100">
        <v>100</v>
      </c>
      <c r="AC22" s="100">
        <v>16.684743000000001</v>
      </c>
      <c r="AD22" s="99">
        <v>59370</v>
      </c>
      <c r="AE22" s="99">
        <v>25.51239</v>
      </c>
      <c r="AF22" s="99">
        <v>7.8656857999999996</v>
      </c>
      <c r="AH22" s="113">
        <v>1915</v>
      </c>
      <c r="AI22" s="99">
        <v>8477</v>
      </c>
      <c r="AJ22" s="100">
        <v>174.60195999999999</v>
      </c>
      <c r="AK22" s="100">
        <v>410.80907000000002</v>
      </c>
      <c r="AL22" s="100" t="s">
        <v>24</v>
      </c>
      <c r="AM22" s="100">
        <v>474.70744999999999</v>
      </c>
      <c r="AN22" s="100">
        <v>281.20231000000001</v>
      </c>
      <c r="AO22" s="100">
        <v>240.23877999999999</v>
      </c>
      <c r="AP22" s="100">
        <v>60.579650000000001</v>
      </c>
      <c r="AQ22" s="100" t="s">
        <v>24</v>
      </c>
      <c r="AR22" s="100">
        <v>100</v>
      </c>
      <c r="AS22" s="100">
        <v>16.060399</v>
      </c>
      <c r="AT22" s="99">
        <v>133802.5</v>
      </c>
      <c r="AU22" s="99">
        <v>27.925954000000001</v>
      </c>
      <c r="AV22" s="99">
        <v>7.6372270999999996</v>
      </c>
      <c r="AW22" s="100">
        <v>1.1860035</v>
      </c>
      <c r="AY22" s="113">
        <v>1915</v>
      </c>
    </row>
    <row r="23" spans="2:51" s="91" customFormat="1">
      <c r="B23" s="113">
        <v>1916</v>
      </c>
      <c r="C23" s="99">
        <v>4921</v>
      </c>
      <c r="D23" s="100">
        <v>193.55213000000001</v>
      </c>
      <c r="E23" s="100">
        <v>452.50355000000002</v>
      </c>
      <c r="F23" s="100" t="s">
        <v>24</v>
      </c>
      <c r="G23" s="100">
        <v>525.67753000000005</v>
      </c>
      <c r="H23" s="100">
        <v>307.51137999999997</v>
      </c>
      <c r="I23" s="100">
        <v>262.18912999999998</v>
      </c>
      <c r="J23" s="100">
        <v>61.154864000000003</v>
      </c>
      <c r="K23" s="100" t="s">
        <v>24</v>
      </c>
      <c r="L23" s="100">
        <v>100</v>
      </c>
      <c r="M23" s="100">
        <v>15.864981999999999</v>
      </c>
      <c r="N23" s="99">
        <v>74862.5</v>
      </c>
      <c r="O23" s="99">
        <v>29.82761</v>
      </c>
      <c r="P23" s="99">
        <v>7.4828266000000001</v>
      </c>
      <c r="R23" s="113">
        <v>1916</v>
      </c>
      <c r="S23" s="99">
        <v>3981</v>
      </c>
      <c r="T23" s="100">
        <v>165.00972999999999</v>
      </c>
      <c r="U23" s="100">
        <v>390.89881000000003</v>
      </c>
      <c r="V23" s="100" t="s">
        <v>24</v>
      </c>
      <c r="W23" s="100">
        <v>451.10332</v>
      </c>
      <c r="X23" s="100">
        <v>267.54755999999998</v>
      </c>
      <c r="Y23" s="100">
        <v>227.97896</v>
      </c>
      <c r="Z23" s="100">
        <v>59.962949000000002</v>
      </c>
      <c r="AA23" s="100" t="s">
        <v>24</v>
      </c>
      <c r="AB23" s="100">
        <v>100</v>
      </c>
      <c r="AC23" s="100">
        <v>17.175028999999999</v>
      </c>
      <c r="AD23" s="99">
        <v>65760</v>
      </c>
      <c r="AE23" s="99">
        <v>27.625952000000002</v>
      </c>
      <c r="AF23" s="99">
        <v>8.2402659000000007</v>
      </c>
      <c r="AH23" s="113">
        <v>1916</v>
      </c>
      <c r="AI23" s="99">
        <v>8902</v>
      </c>
      <c r="AJ23" s="100">
        <v>179.65501</v>
      </c>
      <c r="AK23" s="100">
        <v>422.51405999999997</v>
      </c>
      <c r="AL23" s="100" t="s">
        <v>24</v>
      </c>
      <c r="AM23" s="100">
        <v>489.24041999999997</v>
      </c>
      <c r="AN23" s="100">
        <v>288.37817999999999</v>
      </c>
      <c r="AO23" s="100">
        <v>245.91569000000001</v>
      </c>
      <c r="AP23" s="100">
        <v>60.621417000000001</v>
      </c>
      <c r="AQ23" s="100" t="s">
        <v>24</v>
      </c>
      <c r="AR23" s="100">
        <v>100</v>
      </c>
      <c r="AS23" s="100">
        <v>16.425263000000001</v>
      </c>
      <c r="AT23" s="99">
        <v>140622.5</v>
      </c>
      <c r="AU23" s="99">
        <v>28.755925000000001</v>
      </c>
      <c r="AV23" s="99">
        <v>7.8189203000000003</v>
      </c>
      <c r="AW23" s="100">
        <v>1.1575977</v>
      </c>
      <c r="AY23" s="113">
        <v>1916</v>
      </c>
    </row>
    <row r="24" spans="2:51" s="91" customFormat="1">
      <c r="B24" s="113">
        <v>1917</v>
      </c>
      <c r="C24" s="99">
        <v>4673</v>
      </c>
      <c r="D24" s="100">
        <v>180.53944999999999</v>
      </c>
      <c r="E24" s="100">
        <v>411.44517000000002</v>
      </c>
      <c r="F24" s="100" t="s">
        <v>24</v>
      </c>
      <c r="G24" s="100">
        <v>477.78267</v>
      </c>
      <c r="H24" s="100">
        <v>282.26578000000001</v>
      </c>
      <c r="I24" s="100">
        <v>241.76373000000001</v>
      </c>
      <c r="J24" s="100">
        <v>61.252141999999999</v>
      </c>
      <c r="K24" s="100" t="s">
        <v>24</v>
      </c>
      <c r="L24" s="100">
        <v>100</v>
      </c>
      <c r="M24" s="100">
        <v>16.925640000000001</v>
      </c>
      <c r="N24" s="99">
        <v>70257.5</v>
      </c>
      <c r="O24" s="99">
        <v>27.493188</v>
      </c>
      <c r="P24" s="99">
        <v>8.4291129999999992</v>
      </c>
      <c r="R24" s="113">
        <v>1917</v>
      </c>
      <c r="S24" s="99">
        <v>3726</v>
      </c>
      <c r="T24" s="100">
        <v>151.05152000000001</v>
      </c>
      <c r="U24" s="100">
        <v>354.24214999999998</v>
      </c>
      <c r="V24" s="100" t="s">
        <v>24</v>
      </c>
      <c r="W24" s="100">
        <v>408.64476999999999</v>
      </c>
      <c r="X24" s="100">
        <v>243.11213000000001</v>
      </c>
      <c r="Y24" s="100">
        <v>207.53532000000001</v>
      </c>
      <c r="Z24" s="100">
        <v>60.633727</v>
      </c>
      <c r="AA24" s="100" t="s">
        <v>24</v>
      </c>
      <c r="AB24" s="100">
        <v>100</v>
      </c>
      <c r="AC24" s="100">
        <v>18.246817</v>
      </c>
      <c r="AD24" s="99">
        <v>58867.5</v>
      </c>
      <c r="AE24" s="99">
        <v>24.189111</v>
      </c>
      <c r="AF24" s="99">
        <v>9.1609023000000001</v>
      </c>
      <c r="AH24" s="113">
        <v>1917</v>
      </c>
      <c r="AI24" s="99">
        <v>8399</v>
      </c>
      <c r="AJ24" s="100">
        <v>166.15029000000001</v>
      </c>
      <c r="AK24" s="100">
        <v>383.62025</v>
      </c>
      <c r="AL24" s="100" t="s">
        <v>24</v>
      </c>
      <c r="AM24" s="100">
        <v>444.05815999999999</v>
      </c>
      <c r="AN24" s="100">
        <v>263.49013000000002</v>
      </c>
      <c r="AO24" s="100">
        <v>225.45862</v>
      </c>
      <c r="AP24" s="100">
        <v>60.977716999999998</v>
      </c>
      <c r="AQ24" s="100" t="s">
        <v>24</v>
      </c>
      <c r="AR24" s="100">
        <v>100</v>
      </c>
      <c r="AS24" s="100">
        <v>17.487351</v>
      </c>
      <c r="AT24" s="99">
        <v>129125</v>
      </c>
      <c r="AU24" s="99">
        <v>25.881485999999999</v>
      </c>
      <c r="AV24" s="99">
        <v>8.7476839000000002</v>
      </c>
      <c r="AW24" s="100">
        <v>1.1614800000000001</v>
      </c>
      <c r="AY24" s="113">
        <v>1917</v>
      </c>
    </row>
    <row r="25" spans="2:51" s="91" customFormat="1">
      <c r="B25" s="114">
        <v>1918</v>
      </c>
      <c r="C25" s="99">
        <v>4684</v>
      </c>
      <c r="D25" s="100">
        <v>177.81216000000001</v>
      </c>
      <c r="E25" s="100">
        <v>403.9513</v>
      </c>
      <c r="F25" s="100" t="s">
        <v>24</v>
      </c>
      <c r="G25" s="100">
        <v>468.22289000000001</v>
      </c>
      <c r="H25" s="100">
        <v>276.65580999999997</v>
      </c>
      <c r="I25" s="100">
        <v>236.57782</v>
      </c>
      <c r="J25" s="100">
        <v>61.464300999999999</v>
      </c>
      <c r="K25" s="100" t="s">
        <v>24</v>
      </c>
      <c r="L25" s="100">
        <v>100</v>
      </c>
      <c r="M25" s="100">
        <v>16.386216999999998</v>
      </c>
      <c r="N25" s="99">
        <v>69310</v>
      </c>
      <c r="O25" s="99">
        <v>26.646794</v>
      </c>
      <c r="P25" s="99">
        <v>8.1553889000000002</v>
      </c>
      <c r="R25" s="114">
        <v>1918</v>
      </c>
      <c r="S25" s="99">
        <v>3894</v>
      </c>
      <c r="T25" s="100">
        <v>154.47287</v>
      </c>
      <c r="U25" s="100">
        <v>366.68973999999997</v>
      </c>
      <c r="V25" s="100" t="s">
        <v>24</v>
      </c>
      <c r="W25" s="100">
        <v>424.11667999999997</v>
      </c>
      <c r="X25" s="100">
        <v>249.3288</v>
      </c>
      <c r="Y25" s="100">
        <v>211.43315000000001</v>
      </c>
      <c r="Z25" s="100">
        <v>61.182250000000003</v>
      </c>
      <c r="AA25" s="100" t="s">
        <v>24</v>
      </c>
      <c r="AB25" s="100">
        <v>100</v>
      </c>
      <c r="AC25" s="100">
        <v>17.974519999999998</v>
      </c>
      <c r="AD25" s="99">
        <v>59785</v>
      </c>
      <c r="AE25" s="99">
        <v>24.039947000000002</v>
      </c>
      <c r="AF25" s="99">
        <v>8.8656400000000009</v>
      </c>
      <c r="AH25" s="114">
        <v>1918</v>
      </c>
      <c r="AI25" s="99">
        <v>8578</v>
      </c>
      <c r="AJ25" s="100">
        <v>166.39923999999999</v>
      </c>
      <c r="AK25" s="100">
        <v>386.17272000000003</v>
      </c>
      <c r="AL25" s="100" t="s">
        <v>24</v>
      </c>
      <c r="AM25" s="100">
        <v>447.15814999999998</v>
      </c>
      <c r="AN25" s="100">
        <v>263.77492999999998</v>
      </c>
      <c r="AO25" s="100">
        <v>224.79324</v>
      </c>
      <c r="AP25" s="100">
        <v>61.336191999999997</v>
      </c>
      <c r="AQ25" s="100" t="s">
        <v>24</v>
      </c>
      <c r="AR25" s="100">
        <v>100</v>
      </c>
      <c r="AS25" s="100">
        <v>17.070986000000001</v>
      </c>
      <c r="AT25" s="99">
        <v>129095</v>
      </c>
      <c r="AU25" s="99">
        <v>25.372616000000001</v>
      </c>
      <c r="AV25" s="99">
        <v>8.4696195999999997</v>
      </c>
      <c r="AW25" s="100">
        <v>1.1016159999999999</v>
      </c>
      <c r="AY25" s="114">
        <v>1918</v>
      </c>
    </row>
    <row r="26" spans="2:51" s="91" customFormat="1">
      <c r="B26" s="114">
        <v>1919</v>
      </c>
      <c r="C26" s="99">
        <v>4427</v>
      </c>
      <c r="D26" s="100">
        <v>165.17874</v>
      </c>
      <c r="E26" s="100">
        <v>386.50688000000002</v>
      </c>
      <c r="F26" s="100" t="s">
        <v>24</v>
      </c>
      <c r="G26" s="100">
        <v>446.61385000000001</v>
      </c>
      <c r="H26" s="100">
        <v>260.82396999999997</v>
      </c>
      <c r="I26" s="100">
        <v>220.71151</v>
      </c>
      <c r="J26" s="100">
        <v>61.500678999999998</v>
      </c>
      <c r="K26" s="100" t="s">
        <v>24</v>
      </c>
      <c r="L26" s="100">
        <v>100</v>
      </c>
      <c r="M26" s="100">
        <v>11.763923999999999</v>
      </c>
      <c r="N26" s="99">
        <v>65755</v>
      </c>
      <c r="O26" s="99">
        <v>24.844374999999999</v>
      </c>
      <c r="P26" s="99">
        <v>5.4353756000000004</v>
      </c>
      <c r="R26" s="114">
        <v>1919</v>
      </c>
      <c r="S26" s="99">
        <v>3544</v>
      </c>
      <c r="T26" s="100">
        <v>137.63353000000001</v>
      </c>
      <c r="U26" s="100">
        <v>319.94585999999998</v>
      </c>
      <c r="V26" s="100" t="s">
        <v>24</v>
      </c>
      <c r="W26" s="100">
        <v>368.19085999999999</v>
      </c>
      <c r="X26" s="100">
        <v>219.03149999999999</v>
      </c>
      <c r="Y26" s="100">
        <v>187.33510999999999</v>
      </c>
      <c r="Z26" s="100">
        <v>60.701976999999999</v>
      </c>
      <c r="AA26" s="100" t="s">
        <v>24</v>
      </c>
      <c r="AB26" s="100">
        <v>100</v>
      </c>
      <c r="AC26" s="100">
        <v>12.523853000000001</v>
      </c>
      <c r="AD26" s="99">
        <v>55667.5</v>
      </c>
      <c r="AE26" s="99">
        <v>21.914887</v>
      </c>
      <c r="AF26" s="99">
        <v>6.0315405000000002</v>
      </c>
      <c r="AH26" s="114">
        <v>1919</v>
      </c>
      <c r="AI26" s="99">
        <v>7971</v>
      </c>
      <c r="AJ26" s="100">
        <v>151.68177</v>
      </c>
      <c r="AK26" s="100">
        <v>353.34940999999998</v>
      </c>
      <c r="AL26" s="100" t="s">
        <v>24</v>
      </c>
      <c r="AM26" s="100">
        <v>407.42298</v>
      </c>
      <c r="AN26" s="100">
        <v>240.25737000000001</v>
      </c>
      <c r="AO26" s="100">
        <v>204.42089999999999</v>
      </c>
      <c r="AP26" s="100">
        <v>61.145387999999997</v>
      </c>
      <c r="AQ26" s="100" t="s">
        <v>24</v>
      </c>
      <c r="AR26" s="100">
        <v>100</v>
      </c>
      <c r="AS26" s="100">
        <v>12.090096000000001</v>
      </c>
      <c r="AT26" s="99">
        <v>121422.5</v>
      </c>
      <c r="AU26" s="99">
        <v>23.409707999999998</v>
      </c>
      <c r="AV26" s="99">
        <v>5.6933699000000004</v>
      </c>
      <c r="AW26" s="100">
        <v>1.2080384</v>
      </c>
      <c r="AY26" s="114">
        <v>1919</v>
      </c>
    </row>
    <row r="27" spans="2:51" s="91" customFormat="1">
      <c r="B27" s="114">
        <v>1920</v>
      </c>
      <c r="C27" s="99">
        <v>5732</v>
      </c>
      <c r="D27" s="100">
        <v>210.27042</v>
      </c>
      <c r="E27" s="100">
        <v>497.02528000000001</v>
      </c>
      <c r="F27" s="100" t="s">
        <v>24</v>
      </c>
      <c r="G27" s="100">
        <v>579.33561999999995</v>
      </c>
      <c r="H27" s="100">
        <v>333.64195999999998</v>
      </c>
      <c r="I27" s="100">
        <v>283.14827000000002</v>
      </c>
      <c r="J27" s="100">
        <v>62.584761</v>
      </c>
      <c r="K27" s="100" t="s">
        <v>24</v>
      </c>
      <c r="L27" s="100">
        <v>100</v>
      </c>
      <c r="M27" s="100">
        <v>17.882881000000001</v>
      </c>
      <c r="N27" s="99">
        <v>79212.5</v>
      </c>
      <c r="O27" s="99">
        <v>29.422003</v>
      </c>
      <c r="P27" s="99">
        <v>7.7635338000000003</v>
      </c>
      <c r="R27" s="114">
        <v>1920</v>
      </c>
      <c r="S27" s="99">
        <v>4493</v>
      </c>
      <c r="T27" s="100">
        <v>170.89648</v>
      </c>
      <c r="U27" s="100">
        <v>427.35644000000002</v>
      </c>
      <c r="V27" s="100" t="s">
        <v>24</v>
      </c>
      <c r="W27" s="100">
        <v>498.37966</v>
      </c>
      <c r="X27" s="100">
        <v>282.05034000000001</v>
      </c>
      <c r="Y27" s="100">
        <v>235.46204</v>
      </c>
      <c r="Z27" s="100">
        <v>63.157015999999999</v>
      </c>
      <c r="AA27" s="100" t="s">
        <v>24</v>
      </c>
      <c r="AB27" s="100">
        <v>100</v>
      </c>
      <c r="AC27" s="100">
        <v>18.538537999999999</v>
      </c>
      <c r="AD27" s="99">
        <v>61515</v>
      </c>
      <c r="AE27" s="99">
        <v>23.719515000000001</v>
      </c>
      <c r="AF27" s="99">
        <v>7.7180524000000004</v>
      </c>
      <c r="AH27" s="114">
        <v>1920</v>
      </c>
      <c r="AI27" s="99">
        <v>10225</v>
      </c>
      <c r="AJ27" s="100">
        <v>190.93982</v>
      </c>
      <c r="AK27" s="100">
        <v>463.27481</v>
      </c>
      <c r="AL27" s="100" t="s">
        <v>24</v>
      </c>
      <c r="AM27" s="100">
        <v>540.10004000000004</v>
      </c>
      <c r="AN27" s="100">
        <v>308.89299</v>
      </c>
      <c r="AO27" s="100">
        <v>260.38335000000001</v>
      </c>
      <c r="AP27" s="100">
        <v>62.836368999999998</v>
      </c>
      <c r="AQ27" s="100" t="s">
        <v>24</v>
      </c>
      <c r="AR27" s="100">
        <v>100</v>
      </c>
      <c r="AS27" s="100">
        <v>18.165182999999999</v>
      </c>
      <c r="AT27" s="99">
        <v>140727.5</v>
      </c>
      <c r="AU27" s="99">
        <v>26.624082999999999</v>
      </c>
      <c r="AV27" s="99">
        <v>7.7435871000000001</v>
      </c>
      <c r="AW27" s="100">
        <v>1.1630228</v>
      </c>
      <c r="AY27" s="114">
        <v>1920</v>
      </c>
    </row>
    <row r="28" spans="2:51">
      <c r="B28" s="115">
        <v>1921</v>
      </c>
      <c r="C28" s="99">
        <v>5431</v>
      </c>
      <c r="D28" s="100">
        <v>195.93059</v>
      </c>
      <c r="E28" s="100">
        <v>452.15280000000001</v>
      </c>
      <c r="F28" s="100" t="s">
        <v>24</v>
      </c>
      <c r="G28" s="100">
        <v>526.66525999999999</v>
      </c>
      <c r="H28" s="100">
        <v>305.75344000000001</v>
      </c>
      <c r="I28" s="100">
        <v>260.53760999999997</v>
      </c>
      <c r="J28" s="100">
        <v>62.062407999999998</v>
      </c>
      <c r="K28" s="100" t="s">
        <v>24</v>
      </c>
      <c r="L28" s="100">
        <v>100</v>
      </c>
      <c r="M28" s="100">
        <v>17.718257000000001</v>
      </c>
      <c r="N28" s="99">
        <v>77487.5</v>
      </c>
      <c r="O28" s="99">
        <v>28.301801000000001</v>
      </c>
      <c r="P28" s="99">
        <v>7.9829704000000001</v>
      </c>
      <c r="R28" s="115">
        <v>1921</v>
      </c>
      <c r="S28" s="99">
        <v>4519</v>
      </c>
      <c r="T28" s="100">
        <v>168.41830999999999</v>
      </c>
      <c r="U28" s="100">
        <v>404.34048000000001</v>
      </c>
      <c r="V28" s="100" t="s">
        <v>24</v>
      </c>
      <c r="W28" s="100">
        <v>469.51873999999998</v>
      </c>
      <c r="X28" s="100">
        <v>270.68916999999999</v>
      </c>
      <c r="Y28" s="100">
        <v>227.86823999999999</v>
      </c>
      <c r="Z28" s="100">
        <v>61.980849999999997</v>
      </c>
      <c r="AA28" s="100" t="s">
        <v>24</v>
      </c>
      <c r="AB28" s="100">
        <v>100</v>
      </c>
      <c r="AC28" s="100">
        <v>19.292179000000001</v>
      </c>
      <c r="AD28" s="99">
        <v>66525</v>
      </c>
      <c r="AE28" s="99">
        <v>25.135073999999999</v>
      </c>
      <c r="AF28" s="99">
        <v>8.7381413999999999</v>
      </c>
      <c r="AH28" s="115">
        <v>1921</v>
      </c>
      <c r="AI28" s="99">
        <v>9950</v>
      </c>
      <c r="AJ28" s="100">
        <v>182.39812000000001</v>
      </c>
      <c r="AK28" s="100">
        <v>428.99538000000001</v>
      </c>
      <c r="AL28" s="100" t="s">
        <v>24</v>
      </c>
      <c r="AM28" s="100">
        <v>498.95487000000003</v>
      </c>
      <c r="AN28" s="100">
        <v>288.96947999999998</v>
      </c>
      <c r="AO28" s="100">
        <v>244.99414999999999</v>
      </c>
      <c r="AP28" s="100">
        <v>62.025320000000001</v>
      </c>
      <c r="AQ28" s="100" t="s">
        <v>24</v>
      </c>
      <c r="AR28" s="100">
        <v>100</v>
      </c>
      <c r="AS28" s="100">
        <v>18.400030000000001</v>
      </c>
      <c r="AT28" s="99">
        <v>144012.5</v>
      </c>
      <c r="AU28" s="99">
        <v>26.745255</v>
      </c>
      <c r="AV28" s="99">
        <v>8.3149175</v>
      </c>
      <c r="AW28" s="100">
        <v>1.1182477</v>
      </c>
      <c r="AY28" s="115">
        <v>1921</v>
      </c>
    </row>
    <row r="29" spans="2:51">
      <c r="B29" s="116">
        <v>1922</v>
      </c>
      <c r="C29" s="99">
        <v>5602</v>
      </c>
      <c r="D29" s="100">
        <v>197.84566000000001</v>
      </c>
      <c r="E29" s="100">
        <v>465.71814000000001</v>
      </c>
      <c r="F29" s="100" t="s">
        <v>24</v>
      </c>
      <c r="G29" s="100">
        <v>542.61980000000005</v>
      </c>
      <c r="H29" s="100">
        <v>310.93038999999999</v>
      </c>
      <c r="I29" s="100">
        <v>263.04199</v>
      </c>
      <c r="J29" s="100">
        <v>62.528587000000002</v>
      </c>
      <c r="K29" s="100" t="s">
        <v>24</v>
      </c>
      <c r="L29" s="100">
        <v>100</v>
      </c>
      <c r="M29" s="100">
        <v>19.155411000000001</v>
      </c>
      <c r="N29" s="99">
        <v>77850</v>
      </c>
      <c r="O29" s="99">
        <v>27.835383</v>
      </c>
      <c r="P29" s="99">
        <v>9.0670859999999998</v>
      </c>
      <c r="R29" s="116">
        <v>1922</v>
      </c>
      <c r="S29" s="99">
        <v>4675</v>
      </c>
      <c r="T29" s="100">
        <v>170.72013000000001</v>
      </c>
      <c r="U29" s="100">
        <v>422.57085000000001</v>
      </c>
      <c r="V29" s="100" t="s">
        <v>24</v>
      </c>
      <c r="W29" s="100">
        <v>494.46100999999999</v>
      </c>
      <c r="X29" s="100">
        <v>277.15802000000002</v>
      </c>
      <c r="Y29" s="100">
        <v>230.70795000000001</v>
      </c>
      <c r="Z29" s="100">
        <v>63.384870999999997</v>
      </c>
      <c r="AA29" s="100" t="s">
        <v>24</v>
      </c>
      <c r="AB29" s="100">
        <v>100</v>
      </c>
      <c r="AC29" s="100">
        <v>21.186440999999999</v>
      </c>
      <c r="AD29" s="99">
        <v>63317.5</v>
      </c>
      <c r="AE29" s="99">
        <v>23.44398</v>
      </c>
      <c r="AF29" s="99">
        <v>9.8159057000000001</v>
      </c>
      <c r="AH29" s="116">
        <v>1922</v>
      </c>
      <c r="AI29" s="99">
        <v>10277</v>
      </c>
      <c r="AJ29" s="100">
        <v>184.50960000000001</v>
      </c>
      <c r="AK29" s="100">
        <v>445.11032999999998</v>
      </c>
      <c r="AL29" s="100" t="s">
        <v>24</v>
      </c>
      <c r="AM29" s="100">
        <v>519.68105000000003</v>
      </c>
      <c r="AN29" s="100">
        <v>294.84541999999999</v>
      </c>
      <c r="AO29" s="100">
        <v>247.67433</v>
      </c>
      <c r="AP29" s="100">
        <v>62.918208</v>
      </c>
      <c r="AQ29" s="100" t="s">
        <v>24</v>
      </c>
      <c r="AR29" s="100">
        <v>100</v>
      </c>
      <c r="AS29" s="100">
        <v>20.028843999999999</v>
      </c>
      <c r="AT29" s="99">
        <v>141167.5</v>
      </c>
      <c r="AU29" s="99">
        <v>25.678023</v>
      </c>
      <c r="AV29" s="99">
        <v>9.3883217999999999</v>
      </c>
      <c r="AW29" s="100">
        <v>1.1021065999999999</v>
      </c>
      <c r="AY29" s="116">
        <v>1922</v>
      </c>
    </row>
    <row r="30" spans="2:51">
      <c r="B30" s="116">
        <v>1923</v>
      </c>
      <c r="C30" s="99">
        <v>5671</v>
      </c>
      <c r="D30" s="100">
        <v>195.63267999999999</v>
      </c>
      <c r="E30" s="100">
        <v>444.75353000000001</v>
      </c>
      <c r="F30" s="100" t="s">
        <v>24</v>
      </c>
      <c r="G30" s="100">
        <v>519.40517</v>
      </c>
      <c r="H30" s="100">
        <v>298.68000999999998</v>
      </c>
      <c r="I30" s="100">
        <v>254.04277999999999</v>
      </c>
      <c r="J30" s="100">
        <v>62.340933</v>
      </c>
      <c r="K30" s="100" t="s">
        <v>24</v>
      </c>
      <c r="L30" s="100">
        <v>100</v>
      </c>
      <c r="M30" s="100">
        <v>17.933717000000001</v>
      </c>
      <c r="N30" s="99">
        <v>79300</v>
      </c>
      <c r="O30" s="99">
        <v>27.695316999999999</v>
      </c>
      <c r="P30" s="99">
        <v>8.6517271000000004</v>
      </c>
      <c r="R30" s="116">
        <v>1923</v>
      </c>
      <c r="S30" s="99">
        <v>4738</v>
      </c>
      <c r="T30" s="100">
        <v>169.54125999999999</v>
      </c>
      <c r="U30" s="100">
        <v>406.84001999999998</v>
      </c>
      <c r="V30" s="100" t="s">
        <v>24</v>
      </c>
      <c r="W30" s="100">
        <v>475.75758999999999</v>
      </c>
      <c r="X30" s="100">
        <v>268.67880000000002</v>
      </c>
      <c r="Y30" s="100">
        <v>224.9546</v>
      </c>
      <c r="Z30" s="100">
        <v>63.176873999999998</v>
      </c>
      <c r="AA30" s="100" t="s">
        <v>24</v>
      </c>
      <c r="AB30" s="100">
        <v>100</v>
      </c>
      <c r="AC30" s="100">
        <v>19.249207999999999</v>
      </c>
      <c r="AD30" s="99">
        <v>64572.5</v>
      </c>
      <c r="AE30" s="99">
        <v>23.428089</v>
      </c>
      <c r="AF30" s="99">
        <v>8.9168521999999992</v>
      </c>
      <c r="AH30" s="116">
        <v>1923</v>
      </c>
      <c r="AI30" s="99">
        <v>10409</v>
      </c>
      <c r="AJ30" s="100">
        <v>182.82572999999999</v>
      </c>
      <c r="AK30" s="100">
        <v>426.67684000000003</v>
      </c>
      <c r="AL30" s="100" t="s">
        <v>24</v>
      </c>
      <c r="AM30" s="100">
        <v>498.59312999999997</v>
      </c>
      <c r="AN30" s="100">
        <v>284.43918000000002</v>
      </c>
      <c r="AO30" s="100">
        <v>240.26157000000001</v>
      </c>
      <c r="AP30" s="100">
        <v>62.721784</v>
      </c>
      <c r="AQ30" s="100" t="s">
        <v>24</v>
      </c>
      <c r="AR30" s="100">
        <v>100</v>
      </c>
      <c r="AS30" s="100">
        <v>18.509495999999999</v>
      </c>
      <c r="AT30" s="99">
        <v>143872.5</v>
      </c>
      <c r="AU30" s="99">
        <v>25.602367000000001</v>
      </c>
      <c r="AV30" s="99">
        <v>8.7687434</v>
      </c>
      <c r="AW30" s="100">
        <v>1.0931902</v>
      </c>
      <c r="AY30" s="116">
        <v>1923</v>
      </c>
    </row>
    <row r="31" spans="2:51">
      <c r="B31" s="116">
        <v>1924</v>
      </c>
      <c r="C31" s="99">
        <v>5849</v>
      </c>
      <c r="D31" s="100">
        <v>197.50127000000001</v>
      </c>
      <c r="E31" s="100">
        <v>455.78359</v>
      </c>
      <c r="F31" s="100" t="s">
        <v>24</v>
      </c>
      <c r="G31" s="100">
        <v>534.20772999999997</v>
      </c>
      <c r="H31" s="100">
        <v>302.89274999999998</v>
      </c>
      <c r="I31" s="100">
        <v>256.98453000000001</v>
      </c>
      <c r="J31" s="100">
        <v>62.617989000000001</v>
      </c>
      <c r="K31" s="100" t="s">
        <v>24</v>
      </c>
      <c r="L31" s="100">
        <v>100</v>
      </c>
      <c r="M31" s="100">
        <v>18.805260000000001</v>
      </c>
      <c r="N31" s="99">
        <v>80395</v>
      </c>
      <c r="O31" s="99">
        <v>27.481712000000002</v>
      </c>
      <c r="P31" s="99">
        <v>9.0862855000000007</v>
      </c>
      <c r="R31" s="116">
        <v>1924</v>
      </c>
      <c r="S31" s="99">
        <v>4783</v>
      </c>
      <c r="T31" s="100">
        <v>167.84223</v>
      </c>
      <c r="U31" s="100">
        <v>409.64877999999999</v>
      </c>
      <c r="V31" s="100" t="s">
        <v>24</v>
      </c>
      <c r="W31" s="100">
        <v>482.22793999999999</v>
      </c>
      <c r="X31" s="100">
        <v>267.19596999999999</v>
      </c>
      <c r="Y31" s="100">
        <v>223.39995999999999</v>
      </c>
      <c r="Z31" s="100">
        <v>63.455666999999998</v>
      </c>
      <c r="AA31" s="100" t="s">
        <v>24</v>
      </c>
      <c r="AB31" s="100">
        <v>100</v>
      </c>
      <c r="AC31" s="100">
        <v>20.031829999999999</v>
      </c>
      <c r="AD31" s="99">
        <v>64387.5</v>
      </c>
      <c r="AE31" s="99">
        <v>22.907993999999999</v>
      </c>
      <c r="AF31" s="99">
        <v>9.1693634999999993</v>
      </c>
      <c r="AH31" s="116">
        <v>1924</v>
      </c>
      <c r="AI31" s="99">
        <v>10632</v>
      </c>
      <c r="AJ31" s="100">
        <v>182.95705000000001</v>
      </c>
      <c r="AK31" s="100">
        <v>433.85575</v>
      </c>
      <c r="AL31" s="100" t="s">
        <v>24</v>
      </c>
      <c r="AM31" s="100">
        <v>509.54557</v>
      </c>
      <c r="AN31" s="100">
        <v>285.96458000000001</v>
      </c>
      <c r="AO31" s="100">
        <v>241.10629</v>
      </c>
      <c r="AP31" s="100">
        <v>62.994826000000003</v>
      </c>
      <c r="AQ31" s="100" t="s">
        <v>24</v>
      </c>
      <c r="AR31" s="100">
        <v>100</v>
      </c>
      <c r="AS31" s="100">
        <v>19.337941000000001</v>
      </c>
      <c r="AT31" s="99">
        <v>144782.5</v>
      </c>
      <c r="AU31" s="99">
        <v>25.240582</v>
      </c>
      <c r="AV31" s="99">
        <v>9.1230452</v>
      </c>
      <c r="AW31" s="100">
        <v>1.1126204</v>
      </c>
      <c r="AY31" s="116">
        <v>1924</v>
      </c>
    </row>
    <row r="32" spans="2:51">
      <c r="B32" s="116">
        <v>1925</v>
      </c>
      <c r="C32" s="99">
        <v>6516</v>
      </c>
      <c r="D32" s="100">
        <v>214.97146000000001</v>
      </c>
      <c r="E32" s="100">
        <v>509.34485999999998</v>
      </c>
      <c r="F32" s="100" t="s">
        <v>24</v>
      </c>
      <c r="G32" s="100">
        <v>599.00834999999995</v>
      </c>
      <c r="H32" s="100">
        <v>333.59420999999998</v>
      </c>
      <c r="I32" s="100">
        <v>279.71604000000002</v>
      </c>
      <c r="J32" s="100">
        <v>63.831184</v>
      </c>
      <c r="K32" s="100" t="s">
        <v>24</v>
      </c>
      <c r="L32" s="100">
        <v>100</v>
      </c>
      <c r="M32" s="100">
        <v>20.928888000000001</v>
      </c>
      <c r="N32" s="99">
        <v>82372.5</v>
      </c>
      <c r="O32" s="99">
        <v>27.514362999999999</v>
      </c>
      <c r="P32" s="99">
        <v>9.5583863000000004</v>
      </c>
      <c r="R32" s="116">
        <v>1925</v>
      </c>
      <c r="S32" s="99">
        <v>5274</v>
      </c>
      <c r="T32" s="100">
        <v>181.35552000000001</v>
      </c>
      <c r="U32" s="100">
        <v>445.77542</v>
      </c>
      <c r="V32" s="100" t="s">
        <v>24</v>
      </c>
      <c r="W32" s="100">
        <v>525.20092</v>
      </c>
      <c r="X32" s="100">
        <v>287.75963999999999</v>
      </c>
      <c r="Y32" s="100">
        <v>238.47242</v>
      </c>
      <c r="Z32" s="100">
        <v>64.270004</v>
      </c>
      <c r="AA32" s="100" t="s">
        <v>24</v>
      </c>
      <c r="AB32" s="100">
        <v>100</v>
      </c>
      <c r="AC32" s="100">
        <v>22.505761</v>
      </c>
      <c r="AD32" s="99">
        <v>67117.5</v>
      </c>
      <c r="AE32" s="99">
        <v>23.404644999999999</v>
      </c>
      <c r="AF32" s="99">
        <v>10.111407</v>
      </c>
      <c r="AH32" s="116">
        <v>1925</v>
      </c>
      <c r="AI32" s="99">
        <v>11790</v>
      </c>
      <c r="AJ32" s="100">
        <v>198.51158000000001</v>
      </c>
      <c r="AK32" s="100">
        <v>478.23511000000002</v>
      </c>
      <c r="AL32" s="100" t="s">
        <v>24</v>
      </c>
      <c r="AM32" s="100">
        <v>562.82478000000003</v>
      </c>
      <c r="AN32" s="100">
        <v>311.41077999999999</v>
      </c>
      <c r="AO32" s="100">
        <v>259.87912</v>
      </c>
      <c r="AP32" s="100">
        <v>64.027529999999999</v>
      </c>
      <c r="AQ32" s="100" t="s">
        <v>24</v>
      </c>
      <c r="AR32" s="100">
        <v>100</v>
      </c>
      <c r="AS32" s="100">
        <v>21.606069000000002</v>
      </c>
      <c r="AT32" s="99">
        <v>149490</v>
      </c>
      <c r="AU32" s="99">
        <v>25.503710999999999</v>
      </c>
      <c r="AV32" s="99">
        <v>9.7990086000000005</v>
      </c>
      <c r="AW32" s="100">
        <v>1.1426042000000001</v>
      </c>
      <c r="AY32" s="116">
        <v>1925</v>
      </c>
    </row>
    <row r="33" spans="2:51">
      <c r="B33" s="116">
        <v>1926</v>
      </c>
      <c r="C33" s="99">
        <v>6606</v>
      </c>
      <c r="D33" s="100">
        <v>213.68268</v>
      </c>
      <c r="E33" s="100">
        <v>517.21085000000005</v>
      </c>
      <c r="F33" s="100" t="s">
        <v>24</v>
      </c>
      <c r="G33" s="100">
        <v>610.59391000000005</v>
      </c>
      <c r="H33" s="100">
        <v>334.88742999999999</v>
      </c>
      <c r="I33" s="100">
        <v>280.28464000000002</v>
      </c>
      <c r="J33" s="100">
        <v>63.984766</v>
      </c>
      <c r="K33" s="100" t="s">
        <v>24</v>
      </c>
      <c r="L33" s="100">
        <v>100</v>
      </c>
      <c r="M33" s="100">
        <v>20.397072999999999</v>
      </c>
      <c r="N33" s="99">
        <v>82745</v>
      </c>
      <c r="O33" s="99">
        <v>27.101074000000001</v>
      </c>
      <c r="P33" s="99">
        <v>9.3329761999999992</v>
      </c>
      <c r="R33" s="116">
        <v>1926</v>
      </c>
      <c r="S33" s="99">
        <v>5624</v>
      </c>
      <c r="T33" s="100">
        <v>189.69238999999999</v>
      </c>
      <c r="U33" s="100">
        <v>463.26364000000001</v>
      </c>
      <c r="V33" s="100" t="s">
        <v>24</v>
      </c>
      <c r="W33" s="100">
        <v>546.09556999999995</v>
      </c>
      <c r="X33" s="100">
        <v>298.06783000000001</v>
      </c>
      <c r="Y33" s="100">
        <v>246.83121</v>
      </c>
      <c r="Z33" s="100">
        <v>64.855974000000003</v>
      </c>
      <c r="AA33" s="100" t="s">
        <v>24</v>
      </c>
      <c r="AB33" s="100">
        <v>100</v>
      </c>
      <c r="AC33" s="100">
        <v>22.894362000000001</v>
      </c>
      <c r="AD33" s="99">
        <v>68220</v>
      </c>
      <c r="AE33" s="99">
        <v>23.335842</v>
      </c>
      <c r="AF33" s="99">
        <v>10.086755</v>
      </c>
      <c r="AH33" s="116">
        <v>1926</v>
      </c>
      <c r="AI33" s="99">
        <v>12230</v>
      </c>
      <c r="AJ33" s="100">
        <v>201.93848</v>
      </c>
      <c r="AK33" s="100">
        <v>489.63137999999998</v>
      </c>
      <c r="AL33" s="100" t="s">
        <v>24</v>
      </c>
      <c r="AM33" s="100">
        <v>577.43084999999996</v>
      </c>
      <c r="AN33" s="100">
        <v>316.48036000000002</v>
      </c>
      <c r="AO33" s="100">
        <v>263.6832</v>
      </c>
      <c r="AP33" s="100">
        <v>64.385688999999999</v>
      </c>
      <c r="AQ33" s="100" t="s">
        <v>24</v>
      </c>
      <c r="AR33" s="100">
        <v>100</v>
      </c>
      <c r="AS33" s="100">
        <v>21.474224</v>
      </c>
      <c r="AT33" s="99">
        <v>150965</v>
      </c>
      <c r="AU33" s="99">
        <v>25.259345</v>
      </c>
      <c r="AV33" s="99">
        <v>9.6591635999999994</v>
      </c>
      <c r="AW33" s="100">
        <v>1.1164504</v>
      </c>
      <c r="AY33" s="116">
        <v>1926</v>
      </c>
    </row>
    <row r="34" spans="2:51">
      <c r="B34" s="116">
        <v>1927</v>
      </c>
      <c r="C34" s="99">
        <v>7198</v>
      </c>
      <c r="D34" s="100">
        <v>227.87134</v>
      </c>
      <c r="E34" s="100">
        <v>549.54445999999996</v>
      </c>
      <c r="F34" s="100" t="s">
        <v>24</v>
      </c>
      <c r="G34" s="100">
        <v>649.38428999999996</v>
      </c>
      <c r="H34" s="100">
        <v>355.18842000000001</v>
      </c>
      <c r="I34" s="100">
        <v>296.66152</v>
      </c>
      <c r="J34" s="100">
        <v>64.373262999999994</v>
      </c>
      <c r="K34" s="100" t="s">
        <v>24</v>
      </c>
      <c r="L34" s="100">
        <v>100</v>
      </c>
      <c r="M34" s="100">
        <v>21.906385</v>
      </c>
      <c r="N34" s="99">
        <v>87640</v>
      </c>
      <c r="O34" s="99">
        <v>28.095147000000001</v>
      </c>
      <c r="P34" s="99">
        <v>9.8154836999999997</v>
      </c>
      <c r="R34" s="116">
        <v>1927</v>
      </c>
      <c r="S34" s="99">
        <v>5968</v>
      </c>
      <c r="T34" s="100">
        <v>197.37407999999999</v>
      </c>
      <c r="U34" s="100">
        <v>479.61721</v>
      </c>
      <c r="V34" s="100" t="s">
        <v>24</v>
      </c>
      <c r="W34" s="100">
        <v>567.58175000000006</v>
      </c>
      <c r="X34" s="100">
        <v>307.01335999999998</v>
      </c>
      <c r="Y34" s="100">
        <v>255.39609999999999</v>
      </c>
      <c r="Z34" s="100">
        <v>65.004188999999997</v>
      </c>
      <c r="AA34" s="100" t="s">
        <v>24</v>
      </c>
      <c r="AB34" s="100">
        <v>100</v>
      </c>
      <c r="AC34" s="100">
        <v>23.473883000000001</v>
      </c>
      <c r="AD34" s="99">
        <v>71817.5</v>
      </c>
      <c r="AE34" s="99">
        <v>24.091747999999999</v>
      </c>
      <c r="AF34" s="99">
        <v>10.291473</v>
      </c>
      <c r="AH34" s="116">
        <v>1927</v>
      </c>
      <c r="AI34" s="99">
        <v>13166</v>
      </c>
      <c r="AJ34" s="100">
        <v>212.95591999999999</v>
      </c>
      <c r="AK34" s="100">
        <v>514.50370999999996</v>
      </c>
      <c r="AL34" s="100" t="s">
        <v>24</v>
      </c>
      <c r="AM34" s="100">
        <v>608.27054999999996</v>
      </c>
      <c r="AN34" s="100">
        <v>331.34681</v>
      </c>
      <c r="AO34" s="100">
        <v>276.42349000000002</v>
      </c>
      <c r="AP34" s="100">
        <v>64.659298000000007</v>
      </c>
      <c r="AQ34" s="100" t="s">
        <v>24</v>
      </c>
      <c r="AR34" s="100">
        <v>100</v>
      </c>
      <c r="AS34" s="100">
        <v>22.590164999999999</v>
      </c>
      <c r="AT34" s="99">
        <v>159457.5</v>
      </c>
      <c r="AU34" s="99">
        <v>26.138860000000001</v>
      </c>
      <c r="AV34" s="99">
        <v>10.024297000000001</v>
      </c>
      <c r="AW34" s="100">
        <v>1.1457980000000001</v>
      </c>
      <c r="AY34" s="116">
        <v>1927</v>
      </c>
    </row>
    <row r="35" spans="2:51">
      <c r="B35" s="116">
        <v>1928</v>
      </c>
      <c r="C35" s="99">
        <v>7443</v>
      </c>
      <c r="D35" s="100">
        <v>231.04861</v>
      </c>
      <c r="E35" s="100">
        <v>548.34652000000006</v>
      </c>
      <c r="F35" s="100" t="s">
        <v>24</v>
      </c>
      <c r="G35" s="100">
        <v>645.45285000000001</v>
      </c>
      <c r="H35" s="100">
        <v>354.90654999999998</v>
      </c>
      <c r="I35" s="100">
        <v>295.41086999999999</v>
      </c>
      <c r="J35" s="100">
        <v>64.7149</v>
      </c>
      <c r="K35" s="100" t="s">
        <v>24</v>
      </c>
      <c r="L35" s="100">
        <v>100</v>
      </c>
      <c r="M35" s="100">
        <v>22.455876</v>
      </c>
      <c r="N35" s="99">
        <v>87722.5</v>
      </c>
      <c r="O35" s="99">
        <v>27.580487999999999</v>
      </c>
      <c r="P35" s="99">
        <v>9.8307515999999993</v>
      </c>
      <c r="R35" s="116">
        <v>1928</v>
      </c>
      <c r="S35" s="99">
        <v>6305</v>
      </c>
      <c r="T35" s="100">
        <v>204.65464</v>
      </c>
      <c r="U35" s="100">
        <v>493.55363</v>
      </c>
      <c r="V35" s="100" t="s">
        <v>24</v>
      </c>
      <c r="W35" s="100">
        <v>586.06240000000003</v>
      </c>
      <c r="X35" s="100">
        <v>314.68214</v>
      </c>
      <c r="Y35" s="100">
        <v>261.13033999999999</v>
      </c>
      <c r="Z35" s="100">
        <v>65.262176999999994</v>
      </c>
      <c r="AA35" s="100" t="s">
        <v>24</v>
      </c>
      <c r="AB35" s="100">
        <v>100</v>
      </c>
      <c r="AC35" s="100">
        <v>24.034613</v>
      </c>
      <c r="AD35" s="99">
        <v>74612.5</v>
      </c>
      <c r="AE35" s="99">
        <v>24.570257000000002</v>
      </c>
      <c r="AF35" s="99">
        <v>10.433381000000001</v>
      </c>
      <c r="AH35" s="116">
        <v>1928</v>
      </c>
      <c r="AI35" s="99">
        <v>13748</v>
      </c>
      <c r="AJ35" s="100">
        <v>218.14604</v>
      </c>
      <c r="AK35" s="100">
        <v>522.24186999999995</v>
      </c>
      <c r="AL35" s="100" t="s">
        <v>24</v>
      </c>
      <c r="AM35" s="100">
        <v>617.35131000000001</v>
      </c>
      <c r="AN35" s="100">
        <v>335.61673000000002</v>
      </c>
      <c r="AO35" s="100">
        <v>279.05414999999999</v>
      </c>
      <c r="AP35" s="100">
        <v>64.965973000000005</v>
      </c>
      <c r="AQ35" s="100" t="s">
        <v>24</v>
      </c>
      <c r="AR35" s="100">
        <v>100</v>
      </c>
      <c r="AS35" s="100">
        <v>23.153355999999999</v>
      </c>
      <c r="AT35" s="99">
        <v>162335</v>
      </c>
      <c r="AU35" s="99">
        <v>26.110209000000001</v>
      </c>
      <c r="AV35" s="99">
        <v>10.098852000000001</v>
      </c>
      <c r="AW35" s="100">
        <v>1.1110171</v>
      </c>
      <c r="AY35" s="116">
        <v>1928</v>
      </c>
    </row>
    <row r="36" spans="2:51">
      <c r="B36" s="116">
        <v>1929</v>
      </c>
      <c r="C36" s="99">
        <v>8093</v>
      </c>
      <c r="D36" s="100">
        <v>247.84859</v>
      </c>
      <c r="E36" s="100">
        <v>585.98476000000005</v>
      </c>
      <c r="F36" s="100" t="s">
        <v>24</v>
      </c>
      <c r="G36" s="100">
        <v>693.24302</v>
      </c>
      <c r="H36" s="100">
        <v>377.59570000000002</v>
      </c>
      <c r="I36" s="100">
        <v>316.44877000000002</v>
      </c>
      <c r="J36" s="100">
        <v>65.076357000000002</v>
      </c>
      <c r="K36" s="100" t="s">
        <v>24</v>
      </c>
      <c r="L36" s="100">
        <v>100</v>
      </c>
      <c r="M36" s="100">
        <v>23.310675</v>
      </c>
      <c r="N36" s="99">
        <v>92672.5</v>
      </c>
      <c r="O36" s="99">
        <v>28.757952</v>
      </c>
      <c r="P36" s="99">
        <v>10.333283</v>
      </c>
      <c r="R36" s="116">
        <v>1929</v>
      </c>
      <c r="S36" s="99">
        <v>6527</v>
      </c>
      <c r="T36" s="100">
        <v>208.62367</v>
      </c>
      <c r="U36" s="100">
        <v>493.62076000000002</v>
      </c>
      <c r="V36" s="100" t="s">
        <v>24</v>
      </c>
      <c r="W36" s="100">
        <v>583.64998000000003</v>
      </c>
      <c r="X36" s="100">
        <v>314.35187999999999</v>
      </c>
      <c r="Y36" s="100">
        <v>260.17856999999998</v>
      </c>
      <c r="Z36" s="100">
        <v>65.951815999999994</v>
      </c>
      <c r="AA36" s="100" t="s">
        <v>24</v>
      </c>
      <c r="AB36" s="100">
        <v>100</v>
      </c>
      <c r="AC36" s="100">
        <v>24.970351000000001</v>
      </c>
      <c r="AD36" s="99">
        <v>72482.5</v>
      </c>
      <c r="AE36" s="99">
        <v>23.512667</v>
      </c>
      <c r="AF36" s="99">
        <v>10.7713</v>
      </c>
      <c r="AH36" s="116">
        <v>1929</v>
      </c>
      <c r="AI36" s="99">
        <v>14620</v>
      </c>
      <c r="AJ36" s="100">
        <v>228.65544</v>
      </c>
      <c r="AK36" s="100">
        <v>538.76314000000002</v>
      </c>
      <c r="AL36" s="100" t="s">
        <v>24</v>
      </c>
      <c r="AM36" s="100">
        <v>636.92250000000001</v>
      </c>
      <c r="AN36" s="100">
        <v>345.81094000000002</v>
      </c>
      <c r="AO36" s="100">
        <v>288.36597999999998</v>
      </c>
      <c r="AP36" s="100">
        <v>65.467359999999999</v>
      </c>
      <c r="AQ36" s="100" t="s">
        <v>24</v>
      </c>
      <c r="AR36" s="100">
        <v>100</v>
      </c>
      <c r="AS36" s="100">
        <v>24.023530999999998</v>
      </c>
      <c r="AT36" s="99">
        <v>165155</v>
      </c>
      <c r="AU36" s="99">
        <v>26.193459000000001</v>
      </c>
      <c r="AV36" s="99">
        <v>10.521051999999999</v>
      </c>
      <c r="AW36" s="100">
        <v>1.1871153000000001</v>
      </c>
      <c r="AY36" s="116">
        <v>1929</v>
      </c>
    </row>
    <row r="37" spans="2:51">
      <c r="B37" s="116">
        <v>1930</v>
      </c>
      <c r="C37" s="99">
        <v>7542</v>
      </c>
      <c r="D37" s="100">
        <v>228.87142</v>
      </c>
      <c r="E37" s="100">
        <v>513.72470999999996</v>
      </c>
      <c r="F37" s="100" t="s">
        <v>24</v>
      </c>
      <c r="G37" s="100">
        <v>604.48842000000002</v>
      </c>
      <c r="H37" s="100">
        <v>334.65818000000002</v>
      </c>
      <c r="I37" s="100">
        <v>279.78052000000002</v>
      </c>
      <c r="J37" s="100">
        <v>65.337335999999993</v>
      </c>
      <c r="K37" s="100" t="s">
        <v>24</v>
      </c>
      <c r="L37" s="100">
        <v>100</v>
      </c>
      <c r="M37" s="100">
        <v>24.213432999999998</v>
      </c>
      <c r="N37" s="99">
        <v>84370</v>
      </c>
      <c r="O37" s="99">
        <v>25.960799000000002</v>
      </c>
      <c r="P37" s="99">
        <v>10.580007</v>
      </c>
      <c r="R37" s="116">
        <v>1930</v>
      </c>
      <c r="S37" s="99">
        <v>6369</v>
      </c>
      <c r="T37" s="100">
        <v>201.07974999999999</v>
      </c>
      <c r="U37" s="100">
        <v>457.80477999999999</v>
      </c>
      <c r="V37" s="100" t="s">
        <v>24</v>
      </c>
      <c r="W37" s="100">
        <v>539.68893000000003</v>
      </c>
      <c r="X37" s="100">
        <v>293.07190000000003</v>
      </c>
      <c r="Y37" s="100">
        <v>242.72282999999999</v>
      </c>
      <c r="Z37" s="100">
        <v>66.422122999999999</v>
      </c>
      <c r="AA37" s="100" t="s">
        <v>24</v>
      </c>
      <c r="AB37" s="100">
        <v>100</v>
      </c>
      <c r="AC37" s="100">
        <v>26.336683000000001</v>
      </c>
      <c r="AD37" s="99">
        <v>67312.5</v>
      </c>
      <c r="AE37" s="99">
        <v>21.581436</v>
      </c>
      <c r="AF37" s="99">
        <v>10.84732</v>
      </c>
      <c r="AH37" s="116">
        <v>1930</v>
      </c>
      <c r="AI37" s="99">
        <v>13911</v>
      </c>
      <c r="AJ37" s="100">
        <v>215.25058999999999</v>
      </c>
      <c r="AK37" s="100">
        <v>485.88310999999999</v>
      </c>
      <c r="AL37" s="100" t="s">
        <v>24</v>
      </c>
      <c r="AM37" s="100">
        <v>572.17807000000005</v>
      </c>
      <c r="AN37" s="100">
        <v>314.09206999999998</v>
      </c>
      <c r="AO37" s="100">
        <v>261.57486</v>
      </c>
      <c r="AP37" s="100">
        <v>65.834171999999995</v>
      </c>
      <c r="AQ37" s="100" t="s">
        <v>24</v>
      </c>
      <c r="AR37" s="100">
        <v>100</v>
      </c>
      <c r="AS37" s="100">
        <v>25.141421999999999</v>
      </c>
      <c r="AT37" s="99">
        <v>151682.5</v>
      </c>
      <c r="AU37" s="99">
        <v>23.816122</v>
      </c>
      <c r="AV37" s="99">
        <v>10.696989</v>
      </c>
      <c r="AW37" s="100">
        <v>1.1221479999999999</v>
      </c>
      <c r="AY37" s="116">
        <v>1930</v>
      </c>
    </row>
    <row r="38" spans="2:51">
      <c r="B38" s="117">
        <v>1931</v>
      </c>
      <c r="C38" s="99">
        <v>8574</v>
      </c>
      <c r="D38" s="100">
        <v>258.15969999999999</v>
      </c>
      <c r="E38" s="100">
        <v>572.54441999999995</v>
      </c>
      <c r="F38" s="100" t="s">
        <v>24</v>
      </c>
      <c r="G38" s="100">
        <v>674.03168000000005</v>
      </c>
      <c r="H38" s="100">
        <v>370.26222999999999</v>
      </c>
      <c r="I38" s="100">
        <v>308.16241000000002</v>
      </c>
      <c r="J38" s="100">
        <v>66.131271999999996</v>
      </c>
      <c r="K38" s="100" t="s">
        <v>24</v>
      </c>
      <c r="L38" s="100">
        <v>100</v>
      </c>
      <c r="M38" s="100">
        <v>26.965655999999999</v>
      </c>
      <c r="N38" s="99">
        <v>90087.5</v>
      </c>
      <c r="O38" s="99">
        <v>27.530329999999999</v>
      </c>
      <c r="P38" s="99">
        <v>12.079796999999999</v>
      </c>
      <c r="R38" s="117">
        <v>1931</v>
      </c>
      <c r="S38" s="99">
        <v>7132</v>
      </c>
      <c r="T38" s="100">
        <v>222.50647000000001</v>
      </c>
      <c r="U38" s="100">
        <v>496.94884999999999</v>
      </c>
      <c r="V38" s="100" t="s">
        <v>24</v>
      </c>
      <c r="W38" s="100">
        <v>587.43358000000001</v>
      </c>
      <c r="X38" s="100">
        <v>316.11761000000001</v>
      </c>
      <c r="Y38" s="100">
        <v>259.35307999999998</v>
      </c>
      <c r="Z38" s="100">
        <v>67.107348000000002</v>
      </c>
      <c r="AA38" s="100" t="s">
        <v>24</v>
      </c>
      <c r="AB38" s="100">
        <v>100</v>
      </c>
      <c r="AC38" s="100">
        <v>28.799871</v>
      </c>
      <c r="AD38" s="99">
        <v>71872.5</v>
      </c>
      <c r="AE38" s="99">
        <v>22.794233999999999</v>
      </c>
      <c r="AF38" s="99">
        <v>12.522814</v>
      </c>
      <c r="AH38" s="117">
        <v>1931</v>
      </c>
      <c r="AI38" s="99">
        <v>15706</v>
      </c>
      <c r="AJ38" s="100">
        <v>240.64966000000001</v>
      </c>
      <c r="AK38" s="100">
        <v>534.78375000000005</v>
      </c>
      <c r="AL38" s="100" t="s">
        <v>24</v>
      </c>
      <c r="AM38" s="100">
        <v>630.67377999999997</v>
      </c>
      <c r="AN38" s="100">
        <v>343.39940999999999</v>
      </c>
      <c r="AO38" s="100">
        <v>284.01497999999998</v>
      </c>
      <c r="AP38" s="100">
        <v>66.574580999999995</v>
      </c>
      <c r="AQ38" s="100" t="s">
        <v>24</v>
      </c>
      <c r="AR38" s="100">
        <v>100</v>
      </c>
      <c r="AS38" s="100">
        <v>27.768740999999999</v>
      </c>
      <c r="AT38" s="99">
        <v>161960</v>
      </c>
      <c r="AU38" s="99">
        <v>25.206213000000002</v>
      </c>
      <c r="AV38" s="99">
        <v>12.272463</v>
      </c>
      <c r="AW38" s="100">
        <v>1.1521193999999999</v>
      </c>
      <c r="AY38" s="117">
        <v>1931</v>
      </c>
    </row>
    <row r="39" spans="2:51">
      <c r="B39" s="117">
        <v>1932</v>
      </c>
      <c r="C39" s="99">
        <v>9048</v>
      </c>
      <c r="D39" s="100">
        <v>270.64699999999999</v>
      </c>
      <c r="E39" s="100">
        <v>594.24495999999999</v>
      </c>
      <c r="F39" s="100" t="s">
        <v>24</v>
      </c>
      <c r="G39" s="100">
        <v>701.40314000000001</v>
      </c>
      <c r="H39" s="100">
        <v>382.76945000000001</v>
      </c>
      <c r="I39" s="100">
        <v>317.00457</v>
      </c>
      <c r="J39" s="100">
        <v>66.529512999999994</v>
      </c>
      <c r="K39" s="100" t="s">
        <v>24</v>
      </c>
      <c r="L39" s="100">
        <v>100</v>
      </c>
      <c r="M39" s="100">
        <v>28.399246999999999</v>
      </c>
      <c r="N39" s="99">
        <v>92592.5</v>
      </c>
      <c r="O39" s="99">
        <v>28.133355999999999</v>
      </c>
      <c r="P39" s="99">
        <v>12.824135</v>
      </c>
      <c r="R39" s="117">
        <v>1932</v>
      </c>
      <c r="S39" s="99">
        <v>7613</v>
      </c>
      <c r="T39" s="100">
        <v>235.42690999999999</v>
      </c>
      <c r="U39" s="100">
        <v>513.49104999999997</v>
      </c>
      <c r="V39" s="100" t="s">
        <v>24</v>
      </c>
      <c r="W39" s="100">
        <v>608.05947000000003</v>
      </c>
      <c r="X39" s="100">
        <v>325.44314000000003</v>
      </c>
      <c r="Y39" s="100">
        <v>267.80507</v>
      </c>
      <c r="Z39" s="100">
        <v>67.544004000000001</v>
      </c>
      <c r="AA39" s="100" t="s">
        <v>24</v>
      </c>
      <c r="AB39" s="100">
        <v>100</v>
      </c>
      <c r="AC39" s="100">
        <v>30.577981000000001</v>
      </c>
      <c r="AD39" s="99">
        <v>74057.5</v>
      </c>
      <c r="AE39" s="99">
        <v>23.306844999999999</v>
      </c>
      <c r="AF39" s="99">
        <v>13.228391999999999</v>
      </c>
      <c r="AH39" s="117">
        <v>1932</v>
      </c>
      <c r="AI39" s="99">
        <v>16661</v>
      </c>
      <c r="AJ39" s="100">
        <v>253.32989000000001</v>
      </c>
      <c r="AK39" s="100">
        <v>553.66674999999998</v>
      </c>
      <c r="AL39" s="100" t="s">
        <v>24</v>
      </c>
      <c r="AM39" s="100">
        <v>654.42298000000005</v>
      </c>
      <c r="AN39" s="100">
        <v>354.13087000000002</v>
      </c>
      <c r="AO39" s="100">
        <v>292.55950000000001</v>
      </c>
      <c r="AP39" s="100">
        <v>66.993097000000006</v>
      </c>
      <c r="AQ39" s="100" t="s">
        <v>24</v>
      </c>
      <c r="AR39" s="100">
        <v>100</v>
      </c>
      <c r="AS39" s="100">
        <v>29.354969000000001</v>
      </c>
      <c r="AT39" s="99">
        <v>166650</v>
      </c>
      <c r="AU39" s="99">
        <v>25.762518</v>
      </c>
      <c r="AV39" s="99">
        <v>13.000690000000001</v>
      </c>
      <c r="AW39" s="100">
        <v>1.1572644999999999</v>
      </c>
      <c r="AY39" s="117">
        <v>1932</v>
      </c>
    </row>
    <row r="40" spans="2:51">
      <c r="B40" s="117">
        <v>1933</v>
      </c>
      <c r="C40" s="99">
        <v>9767</v>
      </c>
      <c r="D40" s="100">
        <v>290.07157000000001</v>
      </c>
      <c r="E40" s="100">
        <v>614.01813000000004</v>
      </c>
      <c r="F40" s="100" t="s">
        <v>24</v>
      </c>
      <c r="G40" s="100">
        <v>724.09784999999999</v>
      </c>
      <c r="H40" s="100">
        <v>397.59805</v>
      </c>
      <c r="I40" s="100">
        <v>330.89670999999998</v>
      </c>
      <c r="J40" s="100">
        <v>66.821348</v>
      </c>
      <c r="K40" s="100" t="s">
        <v>24</v>
      </c>
      <c r="L40" s="100">
        <v>100</v>
      </c>
      <c r="M40" s="100">
        <v>29.374435999999999</v>
      </c>
      <c r="N40" s="99">
        <v>96667.5</v>
      </c>
      <c r="O40" s="99">
        <v>29.186166</v>
      </c>
      <c r="P40" s="99">
        <v>13.520875999999999</v>
      </c>
      <c r="R40" s="117">
        <v>1933</v>
      </c>
      <c r="S40" s="99">
        <v>8142</v>
      </c>
      <c r="T40" s="100">
        <v>249.54792</v>
      </c>
      <c r="U40" s="100">
        <v>531.03175999999996</v>
      </c>
      <c r="V40" s="100" t="s">
        <v>24</v>
      </c>
      <c r="W40" s="100">
        <v>629.44259999999997</v>
      </c>
      <c r="X40" s="100">
        <v>335.43275</v>
      </c>
      <c r="Y40" s="100">
        <v>275.03138999999999</v>
      </c>
      <c r="Z40" s="100">
        <v>68.114250999999996</v>
      </c>
      <c r="AA40" s="100" t="s">
        <v>24</v>
      </c>
      <c r="AB40" s="100">
        <v>100</v>
      </c>
      <c r="AC40" s="100">
        <v>31.476399000000001</v>
      </c>
      <c r="AD40" s="99">
        <v>75347.5</v>
      </c>
      <c r="AE40" s="99">
        <v>23.528447</v>
      </c>
      <c r="AF40" s="99">
        <v>13.508523</v>
      </c>
      <c r="AH40" s="117">
        <v>1933</v>
      </c>
      <c r="AI40" s="99">
        <v>17909</v>
      </c>
      <c r="AJ40" s="100">
        <v>270.12880999999999</v>
      </c>
      <c r="AK40" s="100">
        <v>572.88607000000002</v>
      </c>
      <c r="AL40" s="100" t="s">
        <v>24</v>
      </c>
      <c r="AM40" s="100">
        <v>677.20298000000003</v>
      </c>
      <c r="AN40" s="100">
        <v>366.79849000000002</v>
      </c>
      <c r="AO40" s="100">
        <v>303.30493000000001</v>
      </c>
      <c r="AP40" s="100">
        <v>67.409227999999999</v>
      </c>
      <c r="AQ40" s="100" t="s">
        <v>24</v>
      </c>
      <c r="AR40" s="100">
        <v>100</v>
      </c>
      <c r="AS40" s="100">
        <v>30.294162</v>
      </c>
      <c r="AT40" s="99">
        <v>172015</v>
      </c>
      <c r="AU40" s="99">
        <v>26.404942999999999</v>
      </c>
      <c r="AV40" s="99">
        <v>13.515461999999999</v>
      </c>
      <c r="AW40" s="100">
        <v>1.1562737999999999</v>
      </c>
      <c r="AY40" s="117">
        <v>1933</v>
      </c>
    </row>
    <row r="41" spans="2:51">
      <c r="B41" s="117">
        <v>1934</v>
      </c>
      <c r="C41" s="99">
        <v>10436</v>
      </c>
      <c r="D41" s="100">
        <v>307.99196999999998</v>
      </c>
      <c r="E41" s="100">
        <v>651.93868999999995</v>
      </c>
      <c r="F41" s="100" t="s">
        <v>24</v>
      </c>
      <c r="G41" s="100">
        <v>771.12765000000002</v>
      </c>
      <c r="H41" s="100">
        <v>419.23700000000002</v>
      </c>
      <c r="I41" s="100">
        <v>347.02280000000002</v>
      </c>
      <c r="J41" s="100">
        <v>67.157336999999998</v>
      </c>
      <c r="K41" s="100" t="s">
        <v>24</v>
      </c>
      <c r="L41" s="100">
        <v>100</v>
      </c>
      <c r="M41" s="100">
        <v>30.195011999999998</v>
      </c>
      <c r="N41" s="99">
        <v>101030</v>
      </c>
      <c r="O41" s="99">
        <v>30.333874000000002</v>
      </c>
      <c r="P41" s="99">
        <v>13.410276</v>
      </c>
      <c r="R41" s="117">
        <v>1934</v>
      </c>
      <c r="S41" s="99">
        <v>8675</v>
      </c>
      <c r="T41" s="100">
        <v>263.75797999999998</v>
      </c>
      <c r="U41" s="100">
        <v>542.43727000000001</v>
      </c>
      <c r="V41" s="100" t="s">
        <v>24</v>
      </c>
      <c r="W41" s="100">
        <v>641.40986999999996</v>
      </c>
      <c r="X41" s="100">
        <v>343.63949000000002</v>
      </c>
      <c r="Y41" s="100">
        <v>281.61165</v>
      </c>
      <c r="Z41" s="100">
        <v>68.173198999999997</v>
      </c>
      <c r="AA41" s="100" t="s">
        <v>24</v>
      </c>
      <c r="AB41" s="100">
        <v>100</v>
      </c>
      <c r="AC41" s="100">
        <v>31.365247</v>
      </c>
      <c r="AD41" s="99">
        <v>79362.5</v>
      </c>
      <c r="AE41" s="99">
        <v>24.606238000000001</v>
      </c>
      <c r="AF41" s="99">
        <v>13.353272</v>
      </c>
      <c r="AH41" s="117">
        <v>1934</v>
      </c>
      <c r="AI41" s="99">
        <v>19111</v>
      </c>
      <c r="AJ41" s="100">
        <v>286.20420999999999</v>
      </c>
      <c r="AK41" s="100">
        <v>595.65695000000005</v>
      </c>
      <c r="AL41" s="100" t="s">
        <v>24</v>
      </c>
      <c r="AM41" s="100">
        <v>704.25103999999999</v>
      </c>
      <c r="AN41" s="100">
        <v>380.77638999999999</v>
      </c>
      <c r="AO41" s="100">
        <v>313.90884999999997</v>
      </c>
      <c r="AP41" s="100">
        <v>67.618537000000003</v>
      </c>
      <c r="AQ41" s="100" t="s">
        <v>24</v>
      </c>
      <c r="AR41" s="100">
        <v>100</v>
      </c>
      <c r="AS41" s="100">
        <v>30.715204</v>
      </c>
      <c r="AT41" s="99">
        <v>180392.5</v>
      </c>
      <c r="AU41" s="99">
        <v>27.516054</v>
      </c>
      <c r="AV41" s="99">
        <v>13.385137</v>
      </c>
      <c r="AW41" s="100">
        <v>1.2018693</v>
      </c>
      <c r="AY41" s="117">
        <v>1934</v>
      </c>
    </row>
    <row r="42" spans="2:51">
      <c r="B42" s="117">
        <v>1935</v>
      </c>
      <c r="C42" s="99">
        <v>11214</v>
      </c>
      <c r="D42" s="100">
        <v>328.82738000000001</v>
      </c>
      <c r="E42" s="100">
        <v>677.86810000000003</v>
      </c>
      <c r="F42" s="100" t="s">
        <v>24</v>
      </c>
      <c r="G42" s="100">
        <v>800.97206000000006</v>
      </c>
      <c r="H42" s="100">
        <v>436.83613000000003</v>
      </c>
      <c r="I42" s="100">
        <v>362.90938999999997</v>
      </c>
      <c r="J42" s="100">
        <v>67.042860000000005</v>
      </c>
      <c r="K42" s="100" t="s">
        <v>24</v>
      </c>
      <c r="L42" s="100">
        <v>100</v>
      </c>
      <c r="M42" s="100">
        <v>31.419685999999999</v>
      </c>
      <c r="N42" s="99">
        <v>109817.5</v>
      </c>
      <c r="O42" s="99">
        <v>32.789174000000003</v>
      </c>
      <c r="P42" s="99">
        <v>14.764683</v>
      </c>
      <c r="R42" s="117">
        <v>1935</v>
      </c>
      <c r="S42" s="99">
        <v>9118</v>
      </c>
      <c r="T42" s="100">
        <v>274.97814</v>
      </c>
      <c r="U42" s="100">
        <v>551.31365000000005</v>
      </c>
      <c r="V42" s="100" t="s">
        <v>24</v>
      </c>
      <c r="W42" s="100">
        <v>652.66993000000002</v>
      </c>
      <c r="X42" s="100">
        <v>349.43533000000002</v>
      </c>
      <c r="Y42" s="100">
        <v>286.00423999999998</v>
      </c>
      <c r="Z42" s="100">
        <v>68.269990000000007</v>
      </c>
      <c r="AA42" s="100" t="s">
        <v>24</v>
      </c>
      <c r="AB42" s="100">
        <v>100</v>
      </c>
      <c r="AC42" s="100">
        <v>32.671635000000002</v>
      </c>
      <c r="AD42" s="99">
        <v>82972.5</v>
      </c>
      <c r="AE42" s="99">
        <v>25.544934000000001</v>
      </c>
      <c r="AF42" s="99">
        <v>14.535031</v>
      </c>
      <c r="AH42" s="117">
        <v>1935</v>
      </c>
      <c r="AI42" s="99">
        <v>20332</v>
      </c>
      <c r="AJ42" s="100">
        <v>302.28062999999997</v>
      </c>
      <c r="AK42" s="100">
        <v>612.65497000000005</v>
      </c>
      <c r="AL42" s="100" t="s">
        <v>24</v>
      </c>
      <c r="AM42" s="100">
        <v>724.28387999999995</v>
      </c>
      <c r="AN42" s="100">
        <v>392.26222000000001</v>
      </c>
      <c r="AO42" s="100">
        <v>323.86183999999997</v>
      </c>
      <c r="AP42" s="100">
        <v>67.593221</v>
      </c>
      <c r="AQ42" s="100" t="s">
        <v>24</v>
      </c>
      <c r="AR42" s="100">
        <v>100</v>
      </c>
      <c r="AS42" s="100">
        <v>31.969055999999998</v>
      </c>
      <c r="AT42" s="99">
        <v>192790</v>
      </c>
      <c r="AU42" s="99">
        <v>29.222560999999999</v>
      </c>
      <c r="AV42" s="99">
        <v>14.664963</v>
      </c>
      <c r="AW42" s="100">
        <v>1.2295507000000001</v>
      </c>
      <c r="AY42" s="117">
        <v>1935</v>
      </c>
    </row>
    <row r="43" spans="2:51">
      <c r="B43" s="117">
        <v>1936</v>
      </c>
      <c r="C43" s="99">
        <v>11299</v>
      </c>
      <c r="D43" s="100">
        <v>329.05236000000002</v>
      </c>
      <c r="E43" s="100">
        <v>656.04575</v>
      </c>
      <c r="F43" s="100" t="s">
        <v>24</v>
      </c>
      <c r="G43" s="100">
        <v>774.46213999999998</v>
      </c>
      <c r="H43" s="100">
        <v>425.25938000000002</v>
      </c>
      <c r="I43" s="100">
        <v>354.41895</v>
      </c>
      <c r="J43" s="100">
        <v>67.061830999999998</v>
      </c>
      <c r="K43" s="100" t="s">
        <v>24</v>
      </c>
      <c r="L43" s="100">
        <v>100</v>
      </c>
      <c r="M43" s="100">
        <v>31.693360999999999</v>
      </c>
      <c r="N43" s="99">
        <v>110367.5</v>
      </c>
      <c r="O43" s="99">
        <v>32.758749000000002</v>
      </c>
      <c r="P43" s="99">
        <v>14.663902999999999</v>
      </c>
      <c r="R43" s="117">
        <v>1936</v>
      </c>
      <c r="S43" s="99">
        <v>9309</v>
      </c>
      <c r="T43" s="100">
        <v>278.32925</v>
      </c>
      <c r="U43" s="100">
        <v>545.81782999999996</v>
      </c>
      <c r="V43" s="100" t="s">
        <v>24</v>
      </c>
      <c r="W43" s="100">
        <v>645.32480999999996</v>
      </c>
      <c r="X43" s="100">
        <v>344.92685</v>
      </c>
      <c r="Y43" s="100">
        <v>281.9418</v>
      </c>
      <c r="Z43" s="100">
        <v>68.524277999999995</v>
      </c>
      <c r="AA43" s="100" t="s">
        <v>24</v>
      </c>
      <c r="AB43" s="100">
        <v>100</v>
      </c>
      <c r="AC43" s="100">
        <v>32.916091999999999</v>
      </c>
      <c r="AD43" s="99">
        <v>82750</v>
      </c>
      <c r="AE43" s="99">
        <v>25.281842999999999</v>
      </c>
      <c r="AF43" s="99">
        <v>14.03607</v>
      </c>
      <c r="AH43" s="117">
        <v>1936</v>
      </c>
      <c r="AI43" s="99">
        <v>20608</v>
      </c>
      <c r="AJ43" s="100">
        <v>304.02454999999998</v>
      </c>
      <c r="AK43" s="100">
        <v>599.75259000000005</v>
      </c>
      <c r="AL43" s="100" t="s">
        <v>24</v>
      </c>
      <c r="AM43" s="100">
        <v>708.35456999999997</v>
      </c>
      <c r="AN43" s="100">
        <v>384.52271999999999</v>
      </c>
      <c r="AO43" s="100">
        <v>317.80309999999997</v>
      </c>
      <c r="AP43" s="100">
        <v>67.722508000000005</v>
      </c>
      <c r="AQ43" s="100" t="s">
        <v>24</v>
      </c>
      <c r="AR43" s="100">
        <v>100</v>
      </c>
      <c r="AS43" s="100">
        <v>32.234248999999998</v>
      </c>
      <c r="AT43" s="99">
        <v>193117.5</v>
      </c>
      <c r="AU43" s="99">
        <v>29.074328000000001</v>
      </c>
      <c r="AV43" s="99">
        <v>14.388131</v>
      </c>
      <c r="AW43" s="100">
        <v>1.2019500000000001</v>
      </c>
      <c r="AY43" s="117">
        <v>1936</v>
      </c>
    </row>
    <row r="44" spans="2:51">
      <c r="B44" s="117">
        <v>1937</v>
      </c>
      <c r="C44" s="99">
        <v>11976</v>
      </c>
      <c r="D44" s="100">
        <v>346.13717000000003</v>
      </c>
      <c r="E44" s="100">
        <v>699.66047000000003</v>
      </c>
      <c r="F44" s="100" t="s">
        <v>24</v>
      </c>
      <c r="G44" s="100">
        <v>828.79899</v>
      </c>
      <c r="H44" s="100">
        <v>447.59062999999998</v>
      </c>
      <c r="I44" s="100">
        <v>370.75959</v>
      </c>
      <c r="J44" s="100">
        <v>67.758959000000004</v>
      </c>
      <c r="K44" s="100" t="s">
        <v>24</v>
      </c>
      <c r="L44" s="100">
        <v>100</v>
      </c>
      <c r="M44" s="100">
        <v>33.040886999999998</v>
      </c>
      <c r="N44" s="99">
        <v>110345</v>
      </c>
      <c r="O44" s="99">
        <v>32.527118999999999</v>
      </c>
      <c r="P44" s="99">
        <v>14.952657</v>
      </c>
      <c r="R44" s="117">
        <v>1937</v>
      </c>
      <c r="S44" s="99">
        <v>9795</v>
      </c>
      <c r="T44" s="100">
        <v>290.16203999999999</v>
      </c>
      <c r="U44" s="100">
        <v>561.63192000000004</v>
      </c>
      <c r="V44" s="100" t="s">
        <v>24</v>
      </c>
      <c r="W44" s="100">
        <v>666.15238999999997</v>
      </c>
      <c r="X44" s="100">
        <v>353.09564</v>
      </c>
      <c r="Y44" s="100">
        <v>288.61275000000001</v>
      </c>
      <c r="Z44" s="100">
        <v>68.930468000000005</v>
      </c>
      <c r="AA44" s="100" t="s">
        <v>24</v>
      </c>
      <c r="AB44" s="100">
        <v>100</v>
      </c>
      <c r="AC44" s="100">
        <v>34.672566000000003</v>
      </c>
      <c r="AD44" s="99">
        <v>84217.5</v>
      </c>
      <c r="AE44" s="99">
        <v>25.517361999999999</v>
      </c>
      <c r="AF44" s="99">
        <v>15.142334</v>
      </c>
      <c r="AH44" s="117">
        <v>1937</v>
      </c>
      <c r="AI44" s="99">
        <v>21771</v>
      </c>
      <c r="AJ44" s="100">
        <v>318.49435</v>
      </c>
      <c r="AK44" s="100">
        <v>627.88585</v>
      </c>
      <c r="AL44" s="100" t="s">
        <v>24</v>
      </c>
      <c r="AM44" s="100">
        <v>743.92913999999996</v>
      </c>
      <c r="AN44" s="100">
        <v>398.96068000000002</v>
      </c>
      <c r="AO44" s="100">
        <v>328.66888</v>
      </c>
      <c r="AP44" s="100">
        <v>68.286124999999998</v>
      </c>
      <c r="AQ44" s="100" t="s">
        <v>24</v>
      </c>
      <c r="AR44" s="100">
        <v>100</v>
      </c>
      <c r="AS44" s="100">
        <v>33.755581999999997</v>
      </c>
      <c r="AT44" s="99">
        <v>194562.5</v>
      </c>
      <c r="AU44" s="99">
        <v>29.070419000000001</v>
      </c>
      <c r="AV44" s="99">
        <v>15.034172999999999</v>
      </c>
      <c r="AW44" s="100">
        <v>1.2457634</v>
      </c>
      <c r="AY44" s="117">
        <v>1937</v>
      </c>
    </row>
    <row r="45" spans="2:51">
      <c r="B45" s="117">
        <v>1938</v>
      </c>
      <c r="C45" s="99">
        <v>12570</v>
      </c>
      <c r="D45" s="100">
        <v>360.15127999999999</v>
      </c>
      <c r="E45" s="100">
        <v>712.45329000000004</v>
      </c>
      <c r="F45" s="100" t="s">
        <v>24</v>
      </c>
      <c r="G45" s="100">
        <v>842.93939999999998</v>
      </c>
      <c r="H45" s="100">
        <v>456.47656000000001</v>
      </c>
      <c r="I45" s="100">
        <v>378.78028</v>
      </c>
      <c r="J45" s="100">
        <v>67.737545999999995</v>
      </c>
      <c r="K45" s="100" t="s">
        <v>24</v>
      </c>
      <c r="L45" s="100">
        <v>100</v>
      </c>
      <c r="M45" s="100">
        <v>33.930788999999997</v>
      </c>
      <c r="N45" s="99">
        <v>116227.5</v>
      </c>
      <c r="O45" s="99">
        <v>33.989618</v>
      </c>
      <c r="P45" s="99">
        <v>15.581295000000001</v>
      </c>
      <c r="R45" s="117">
        <v>1938</v>
      </c>
      <c r="S45" s="99">
        <v>10373</v>
      </c>
      <c r="T45" s="100">
        <v>304.33634999999998</v>
      </c>
      <c r="U45" s="100">
        <v>581.53035</v>
      </c>
      <c r="V45" s="100" t="s">
        <v>24</v>
      </c>
      <c r="W45" s="100">
        <v>691.17729999999995</v>
      </c>
      <c r="X45" s="100">
        <v>363.58600000000001</v>
      </c>
      <c r="Y45" s="100">
        <v>296.42829</v>
      </c>
      <c r="Z45" s="100">
        <v>69.421334000000002</v>
      </c>
      <c r="AA45" s="100" t="s">
        <v>24</v>
      </c>
      <c r="AB45" s="100">
        <v>100</v>
      </c>
      <c r="AC45" s="100">
        <v>35.276313999999999</v>
      </c>
      <c r="AD45" s="99">
        <v>85167.5</v>
      </c>
      <c r="AE45" s="99">
        <v>25.581202999999999</v>
      </c>
      <c r="AF45" s="99">
        <v>15.207939</v>
      </c>
      <c r="AH45" s="117">
        <v>1938</v>
      </c>
      <c r="AI45" s="99">
        <v>22943</v>
      </c>
      <c r="AJ45" s="100">
        <v>332.57472999999999</v>
      </c>
      <c r="AK45" s="100">
        <v>644.82353999999998</v>
      </c>
      <c r="AL45" s="100" t="s">
        <v>24</v>
      </c>
      <c r="AM45" s="100">
        <v>764.33678999999995</v>
      </c>
      <c r="AN45" s="100">
        <v>408.87448999999998</v>
      </c>
      <c r="AO45" s="100">
        <v>336.74250000000001</v>
      </c>
      <c r="AP45" s="100">
        <v>68.498953999999998</v>
      </c>
      <c r="AQ45" s="100" t="s">
        <v>24</v>
      </c>
      <c r="AR45" s="100">
        <v>100</v>
      </c>
      <c r="AS45" s="100">
        <v>34.526192000000002</v>
      </c>
      <c r="AT45" s="99">
        <v>201395</v>
      </c>
      <c r="AU45" s="99">
        <v>29.841601000000001</v>
      </c>
      <c r="AV45" s="99">
        <v>15.421193000000001</v>
      </c>
      <c r="AW45" s="100">
        <v>1.2251352</v>
      </c>
      <c r="AY45" s="117">
        <v>1938</v>
      </c>
    </row>
    <row r="46" spans="2:51">
      <c r="B46" s="117">
        <v>1939</v>
      </c>
      <c r="C46" s="99">
        <v>13627</v>
      </c>
      <c r="D46" s="100">
        <v>386.88887999999997</v>
      </c>
      <c r="E46" s="100">
        <v>777.04259000000002</v>
      </c>
      <c r="F46" s="100" t="s">
        <v>24</v>
      </c>
      <c r="G46" s="100">
        <v>923.77565000000004</v>
      </c>
      <c r="H46" s="100">
        <v>492.01925999999997</v>
      </c>
      <c r="I46" s="100">
        <v>405.90985000000001</v>
      </c>
      <c r="J46" s="100">
        <v>68.424104999999997</v>
      </c>
      <c r="K46" s="100" t="s">
        <v>24</v>
      </c>
      <c r="L46" s="100">
        <v>100</v>
      </c>
      <c r="M46" s="100">
        <v>35.087674</v>
      </c>
      <c r="N46" s="99">
        <v>118912.5</v>
      </c>
      <c r="O46" s="99">
        <v>34.476385000000001</v>
      </c>
      <c r="P46" s="99">
        <v>15.757253</v>
      </c>
      <c r="R46" s="117">
        <v>1939</v>
      </c>
      <c r="S46" s="99">
        <v>11108</v>
      </c>
      <c r="T46" s="100">
        <v>322.38216999999997</v>
      </c>
      <c r="U46" s="100">
        <v>620.07960000000003</v>
      </c>
      <c r="V46" s="100" t="s">
        <v>24</v>
      </c>
      <c r="W46" s="100">
        <v>740.63669000000004</v>
      </c>
      <c r="X46" s="100">
        <v>383.16807</v>
      </c>
      <c r="Y46" s="100">
        <v>312.16178000000002</v>
      </c>
      <c r="Z46" s="100">
        <v>69.970742000000001</v>
      </c>
      <c r="AA46" s="100" t="s">
        <v>24</v>
      </c>
      <c r="AB46" s="100">
        <v>100</v>
      </c>
      <c r="AC46" s="100">
        <v>36.647970999999998</v>
      </c>
      <c r="AD46" s="99">
        <v>87170</v>
      </c>
      <c r="AE46" s="99">
        <v>25.92108</v>
      </c>
      <c r="AF46" s="99">
        <v>15.727985</v>
      </c>
      <c r="AH46" s="117">
        <v>1939</v>
      </c>
      <c r="AI46" s="99">
        <v>24735</v>
      </c>
      <c r="AJ46" s="100">
        <v>354.99009999999998</v>
      </c>
      <c r="AK46" s="100">
        <v>695.43606</v>
      </c>
      <c r="AL46" s="100" t="s">
        <v>24</v>
      </c>
      <c r="AM46" s="100">
        <v>828.34034999999994</v>
      </c>
      <c r="AN46" s="100">
        <v>435.88580999999999</v>
      </c>
      <c r="AO46" s="100">
        <v>357.80175000000003</v>
      </c>
      <c r="AP46" s="100">
        <v>69.118752999999998</v>
      </c>
      <c r="AQ46" s="100" t="s">
        <v>24</v>
      </c>
      <c r="AR46" s="100">
        <v>100</v>
      </c>
      <c r="AS46" s="100">
        <v>35.771616999999999</v>
      </c>
      <c r="AT46" s="99">
        <v>206082.5</v>
      </c>
      <c r="AU46" s="99">
        <v>30.252863000000001</v>
      </c>
      <c r="AV46" s="99">
        <v>15.744859999999999</v>
      </c>
      <c r="AW46" s="100">
        <v>1.2531336</v>
      </c>
      <c r="AY46" s="117">
        <v>1939</v>
      </c>
    </row>
    <row r="47" spans="2:51">
      <c r="B47" s="118">
        <v>1940</v>
      </c>
      <c r="C47" s="99">
        <v>13837</v>
      </c>
      <c r="D47" s="100">
        <v>389.27024</v>
      </c>
      <c r="E47" s="100">
        <v>746.85330999999996</v>
      </c>
      <c r="F47" s="100" t="s">
        <v>24</v>
      </c>
      <c r="G47" s="100">
        <v>884.78062</v>
      </c>
      <c r="H47" s="100">
        <v>479.30131</v>
      </c>
      <c r="I47" s="100">
        <v>398.18594000000002</v>
      </c>
      <c r="J47" s="100">
        <v>67.900766000000004</v>
      </c>
      <c r="K47" s="100" t="s">
        <v>24</v>
      </c>
      <c r="L47" s="100">
        <v>100</v>
      </c>
      <c r="M47" s="100">
        <v>35.839722000000002</v>
      </c>
      <c r="N47" s="99">
        <v>126625</v>
      </c>
      <c r="O47" s="99">
        <v>36.397998999999999</v>
      </c>
      <c r="P47" s="99">
        <v>16.801621000000001</v>
      </c>
      <c r="R47" s="118">
        <v>1940</v>
      </c>
      <c r="S47" s="99">
        <v>11239</v>
      </c>
      <c r="T47" s="100">
        <v>322.50567000000001</v>
      </c>
      <c r="U47" s="100">
        <v>599.90700000000004</v>
      </c>
      <c r="V47" s="100" t="s">
        <v>24</v>
      </c>
      <c r="W47" s="100">
        <v>714.88358000000005</v>
      </c>
      <c r="X47" s="100">
        <v>372.15748000000002</v>
      </c>
      <c r="Y47" s="100">
        <v>303.05716000000001</v>
      </c>
      <c r="Z47" s="100">
        <v>70.036038000000005</v>
      </c>
      <c r="AA47" s="100" t="s">
        <v>24</v>
      </c>
      <c r="AB47" s="100">
        <v>100</v>
      </c>
      <c r="AC47" s="100">
        <v>37.745164000000003</v>
      </c>
      <c r="AD47" s="99">
        <v>87227.5</v>
      </c>
      <c r="AE47" s="99">
        <v>25.665714999999999</v>
      </c>
      <c r="AF47" s="99">
        <v>16.008717999999998</v>
      </c>
      <c r="AH47" s="118">
        <v>1940</v>
      </c>
      <c r="AI47" s="99">
        <v>25076</v>
      </c>
      <c r="AJ47" s="100">
        <v>356.21848</v>
      </c>
      <c r="AK47" s="100">
        <v>670.92795999999998</v>
      </c>
      <c r="AL47" s="100" t="s">
        <v>24</v>
      </c>
      <c r="AM47" s="100">
        <v>796.84045000000003</v>
      </c>
      <c r="AN47" s="100">
        <v>424.31619000000001</v>
      </c>
      <c r="AO47" s="100">
        <v>349.55020999999999</v>
      </c>
      <c r="AP47" s="100">
        <v>68.857781000000003</v>
      </c>
      <c r="AQ47" s="100" t="s">
        <v>24</v>
      </c>
      <c r="AR47" s="100">
        <v>100</v>
      </c>
      <c r="AS47" s="100">
        <v>36.669395999999999</v>
      </c>
      <c r="AT47" s="99">
        <v>213852.5</v>
      </c>
      <c r="AU47" s="99">
        <v>31.094511000000001</v>
      </c>
      <c r="AV47" s="99">
        <v>16.468910000000001</v>
      </c>
      <c r="AW47" s="100">
        <v>1.2449485</v>
      </c>
      <c r="AY47" s="118">
        <v>1940</v>
      </c>
    </row>
    <row r="48" spans="2:51">
      <c r="B48" s="118">
        <v>1941</v>
      </c>
      <c r="C48" s="99">
        <v>14489</v>
      </c>
      <c r="D48" s="100">
        <v>404.21258</v>
      </c>
      <c r="E48" s="100">
        <v>764.30454999999995</v>
      </c>
      <c r="F48" s="100" t="s">
        <v>24</v>
      </c>
      <c r="G48" s="100">
        <v>905.96055999999999</v>
      </c>
      <c r="H48" s="100">
        <v>489.81231000000002</v>
      </c>
      <c r="I48" s="100">
        <v>407.87124</v>
      </c>
      <c r="J48" s="100">
        <v>68.201566999999997</v>
      </c>
      <c r="K48" s="100" t="s">
        <v>24</v>
      </c>
      <c r="L48" s="100">
        <v>100</v>
      </c>
      <c r="M48" s="100">
        <v>36.765712999999998</v>
      </c>
      <c r="N48" s="99">
        <v>129125</v>
      </c>
      <c r="O48" s="99">
        <v>36.828670000000002</v>
      </c>
      <c r="P48" s="99">
        <v>17.029681</v>
      </c>
      <c r="R48" s="118">
        <v>1941</v>
      </c>
      <c r="S48" s="99">
        <v>12451</v>
      </c>
      <c r="T48" s="100">
        <v>353.17977999999999</v>
      </c>
      <c r="U48" s="100">
        <v>639.69096999999999</v>
      </c>
      <c r="V48" s="100" t="s">
        <v>24</v>
      </c>
      <c r="W48" s="100">
        <v>762.21319000000005</v>
      </c>
      <c r="X48" s="100">
        <v>397.11201</v>
      </c>
      <c r="Y48" s="100">
        <v>322.87520999999998</v>
      </c>
      <c r="Z48" s="100">
        <v>70.234719999999996</v>
      </c>
      <c r="AA48" s="100" t="s">
        <v>24</v>
      </c>
      <c r="AB48" s="100">
        <v>100</v>
      </c>
      <c r="AC48" s="100">
        <v>39.194761999999997</v>
      </c>
      <c r="AD48" s="99">
        <v>95407.5</v>
      </c>
      <c r="AE48" s="99">
        <v>27.773492000000001</v>
      </c>
      <c r="AF48" s="99">
        <v>16.761021</v>
      </c>
      <c r="AH48" s="118">
        <v>1941</v>
      </c>
      <c r="AI48" s="99">
        <v>26940</v>
      </c>
      <c r="AJ48" s="100">
        <v>378.90827999999999</v>
      </c>
      <c r="AK48" s="100">
        <v>699.90072999999995</v>
      </c>
      <c r="AL48" s="100" t="s">
        <v>24</v>
      </c>
      <c r="AM48" s="100">
        <v>831.55789000000004</v>
      </c>
      <c r="AN48" s="100">
        <v>442.19740000000002</v>
      </c>
      <c r="AO48" s="100">
        <v>364.31542999999999</v>
      </c>
      <c r="AP48" s="100">
        <v>69.141239999999996</v>
      </c>
      <c r="AQ48" s="100" t="s">
        <v>24</v>
      </c>
      <c r="AR48" s="100">
        <v>100</v>
      </c>
      <c r="AS48" s="100">
        <v>37.849837000000001</v>
      </c>
      <c r="AT48" s="99">
        <v>224532.5</v>
      </c>
      <c r="AU48" s="99">
        <v>32.347327</v>
      </c>
      <c r="AV48" s="99">
        <v>16.914477000000002</v>
      </c>
      <c r="AW48" s="100">
        <v>1.1948027999999999</v>
      </c>
      <c r="AY48" s="118">
        <v>1941</v>
      </c>
    </row>
    <row r="49" spans="2:51">
      <c r="B49" s="118">
        <v>1942</v>
      </c>
      <c r="C49" s="99">
        <v>15981</v>
      </c>
      <c r="D49" s="100">
        <v>442.23372000000001</v>
      </c>
      <c r="E49" s="100">
        <v>833.58448999999996</v>
      </c>
      <c r="F49" s="100" t="s">
        <v>24</v>
      </c>
      <c r="G49" s="100">
        <v>989.25098000000003</v>
      </c>
      <c r="H49" s="100">
        <v>532.62229000000002</v>
      </c>
      <c r="I49" s="100">
        <v>442.37684999999999</v>
      </c>
      <c r="J49" s="100">
        <v>68.468832000000006</v>
      </c>
      <c r="K49" s="100" t="s">
        <v>24</v>
      </c>
      <c r="L49" s="100">
        <v>100</v>
      </c>
      <c r="M49" s="100">
        <v>38.427874000000003</v>
      </c>
      <c r="N49" s="99">
        <v>139475</v>
      </c>
      <c r="O49" s="99">
        <v>39.464376999999999</v>
      </c>
      <c r="P49" s="99">
        <v>18.214822999999999</v>
      </c>
      <c r="R49" s="118">
        <v>1942</v>
      </c>
      <c r="S49" s="99">
        <v>13607</v>
      </c>
      <c r="T49" s="100">
        <v>381.46902</v>
      </c>
      <c r="U49" s="100">
        <v>676.18005000000005</v>
      </c>
      <c r="V49" s="100" t="s">
        <v>24</v>
      </c>
      <c r="W49" s="100">
        <v>804.32808</v>
      </c>
      <c r="X49" s="100">
        <v>420.27357000000001</v>
      </c>
      <c r="Y49" s="100">
        <v>342.03064999999998</v>
      </c>
      <c r="Z49" s="100">
        <v>70.487799999999993</v>
      </c>
      <c r="AA49" s="100" t="s">
        <v>24</v>
      </c>
      <c r="AB49" s="100">
        <v>100</v>
      </c>
      <c r="AC49" s="100">
        <v>40.492203000000003</v>
      </c>
      <c r="AD49" s="99">
        <v>100827.5</v>
      </c>
      <c r="AE49" s="99">
        <v>29.025967000000001</v>
      </c>
      <c r="AF49" s="99">
        <v>17.045565</v>
      </c>
      <c r="AH49" s="118">
        <v>1942</v>
      </c>
      <c r="AI49" s="99">
        <v>29588</v>
      </c>
      <c r="AJ49" s="100">
        <v>412.04896000000002</v>
      </c>
      <c r="AK49" s="100">
        <v>750.87458000000004</v>
      </c>
      <c r="AL49" s="100" t="s">
        <v>24</v>
      </c>
      <c r="AM49" s="100">
        <v>891.84301000000005</v>
      </c>
      <c r="AN49" s="100">
        <v>474.15138000000002</v>
      </c>
      <c r="AO49" s="100">
        <v>390.39424000000002</v>
      </c>
      <c r="AP49" s="100">
        <v>69.397413999999998</v>
      </c>
      <c r="AQ49" s="100" t="s">
        <v>24</v>
      </c>
      <c r="AR49" s="100">
        <v>100</v>
      </c>
      <c r="AS49" s="100">
        <v>39.350453999999999</v>
      </c>
      <c r="AT49" s="99">
        <v>240302.5</v>
      </c>
      <c r="AU49" s="99">
        <v>34.290230000000001</v>
      </c>
      <c r="AV49" s="99">
        <v>17.705233</v>
      </c>
      <c r="AW49" s="100">
        <v>1.2327847999999999</v>
      </c>
      <c r="AY49" s="118">
        <v>1942</v>
      </c>
    </row>
    <row r="50" spans="2:51">
      <c r="B50" s="118">
        <v>1943</v>
      </c>
      <c r="C50" s="99">
        <v>16113</v>
      </c>
      <c r="D50" s="100">
        <v>443.34690999999998</v>
      </c>
      <c r="E50" s="100">
        <v>832.90535999999997</v>
      </c>
      <c r="F50" s="100" t="s">
        <v>24</v>
      </c>
      <c r="G50" s="100">
        <v>989.39296000000002</v>
      </c>
      <c r="H50" s="100">
        <v>531.25874999999996</v>
      </c>
      <c r="I50" s="100">
        <v>441.99428</v>
      </c>
      <c r="J50" s="100">
        <v>68.521351999999993</v>
      </c>
      <c r="K50" s="100" t="s">
        <v>24</v>
      </c>
      <c r="L50" s="100">
        <v>100</v>
      </c>
      <c r="M50" s="100">
        <v>39.513953999999998</v>
      </c>
      <c r="N50" s="99">
        <v>140055</v>
      </c>
      <c r="O50" s="99">
        <v>39.407710000000002</v>
      </c>
      <c r="P50" s="99">
        <v>18.877372000000001</v>
      </c>
      <c r="R50" s="118">
        <v>1943</v>
      </c>
      <c r="S50" s="99">
        <v>13672</v>
      </c>
      <c r="T50" s="100">
        <v>379.72503999999998</v>
      </c>
      <c r="U50" s="100">
        <v>663.90641000000005</v>
      </c>
      <c r="V50" s="100" t="s">
        <v>24</v>
      </c>
      <c r="W50" s="100">
        <v>791.04265999999996</v>
      </c>
      <c r="X50" s="100">
        <v>412.46465000000001</v>
      </c>
      <c r="Y50" s="100">
        <v>336.23173000000003</v>
      </c>
      <c r="Z50" s="100">
        <v>70.486395999999999</v>
      </c>
      <c r="AA50" s="100" t="s">
        <v>24</v>
      </c>
      <c r="AB50" s="100">
        <v>100</v>
      </c>
      <c r="AC50" s="100">
        <v>40.560104000000003</v>
      </c>
      <c r="AD50" s="99">
        <v>102630</v>
      </c>
      <c r="AE50" s="99">
        <v>29.291891</v>
      </c>
      <c r="AF50" s="99">
        <v>17.386001</v>
      </c>
      <c r="AH50" s="118">
        <v>1943</v>
      </c>
      <c r="AI50" s="99">
        <v>29785</v>
      </c>
      <c r="AJ50" s="100">
        <v>411.68502999999998</v>
      </c>
      <c r="AK50" s="100">
        <v>743.36283000000003</v>
      </c>
      <c r="AL50" s="100" t="s">
        <v>24</v>
      </c>
      <c r="AM50" s="100">
        <v>884.02323000000001</v>
      </c>
      <c r="AN50" s="100">
        <v>469.00866000000002</v>
      </c>
      <c r="AO50" s="100">
        <v>386.84807999999998</v>
      </c>
      <c r="AP50" s="100">
        <v>69.423412999999996</v>
      </c>
      <c r="AQ50" s="100" t="s">
        <v>24</v>
      </c>
      <c r="AR50" s="100">
        <v>100</v>
      </c>
      <c r="AS50" s="100">
        <v>39.987380000000002</v>
      </c>
      <c r="AT50" s="99">
        <v>242685</v>
      </c>
      <c r="AU50" s="99">
        <v>34.385848000000003</v>
      </c>
      <c r="AV50" s="99">
        <v>18.216552</v>
      </c>
      <c r="AW50" s="100">
        <v>1.2545523999999999</v>
      </c>
      <c r="AY50" s="118">
        <v>1943</v>
      </c>
    </row>
    <row r="51" spans="2:51">
      <c r="B51" s="118">
        <v>1944</v>
      </c>
      <c r="C51" s="99">
        <v>15476</v>
      </c>
      <c r="D51" s="100">
        <v>422.11493999999999</v>
      </c>
      <c r="E51" s="100">
        <v>778.56506000000002</v>
      </c>
      <c r="F51" s="100" t="s">
        <v>24</v>
      </c>
      <c r="G51" s="100">
        <v>924.55722000000003</v>
      </c>
      <c r="H51" s="100">
        <v>498.22703000000001</v>
      </c>
      <c r="I51" s="100">
        <v>414.42622999999998</v>
      </c>
      <c r="J51" s="100">
        <v>68.548991999999998</v>
      </c>
      <c r="K51" s="100" t="s">
        <v>24</v>
      </c>
      <c r="L51" s="100">
        <v>100</v>
      </c>
      <c r="M51" s="100">
        <v>40.920147999999998</v>
      </c>
      <c r="N51" s="99">
        <v>134242.5</v>
      </c>
      <c r="O51" s="99">
        <v>37.450830000000003</v>
      </c>
      <c r="P51" s="99">
        <v>20.082729</v>
      </c>
      <c r="R51" s="118">
        <v>1944</v>
      </c>
      <c r="S51" s="99">
        <v>13510</v>
      </c>
      <c r="T51" s="100">
        <v>370.80748999999997</v>
      </c>
      <c r="U51" s="100">
        <v>631.82213000000002</v>
      </c>
      <c r="V51" s="100" t="s">
        <v>24</v>
      </c>
      <c r="W51" s="100">
        <v>751.94926999999996</v>
      </c>
      <c r="X51" s="100">
        <v>393.49740000000003</v>
      </c>
      <c r="Y51" s="100">
        <v>320.60113000000001</v>
      </c>
      <c r="Z51" s="100">
        <v>70.721317999999997</v>
      </c>
      <c r="AA51" s="100" t="s">
        <v>24</v>
      </c>
      <c r="AB51" s="100">
        <v>100</v>
      </c>
      <c r="AC51" s="100">
        <v>42.516365</v>
      </c>
      <c r="AD51" s="99">
        <v>98520</v>
      </c>
      <c r="AE51" s="99">
        <v>27.809297999999998</v>
      </c>
      <c r="AF51" s="99">
        <v>18.570722</v>
      </c>
      <c r="AH51" s="118">
        <v>1944</v>
      </c>
      <c r="AI51" s="99">
        <v>28986</v>
      </c>
      <c r="AJ51" s="100">
        <v>396.54158000000001</v>
      </c>
      <c r="AK51" s="100">
        <v>700.66236000000004</v>
      </c>
      <c r="AL51" s="100" t="s">
        <v>24</v>
      </c>
      <c r="AM51" s="100">
        <v>832.69330000000002</v>
      </c>
      <c r="AN51" s="100">
        <v>443.28062999999997</v>
      </c>
      <c r="AO51" s="100">
        <v>365.46519999999998</v>
      </c>
      <c r="AP51" s="100">
        <v>69.561623999999995</v>
      </c>
      <c r="AQ51" s="100" t="s">
        <v>24</v>
      </c>
      <c r="AR51" s="100">
        <v>100</v>
      </c>
      <c r="AS51" s="100">
        <v>41.648944999999998</v>
      </c>
      <c r="AT51" s="99">
        <v>232762.5</v>
      </c>
      <c r="AU51" s="99">
        <v>32.658337000000003</v>
      </c>
      <c r="AV51" s="99">
        <v>19.413699999999999</v>
      </c>
      <c r="AW51" s="100">
        <v>1.2322534999999999</v>
      </c>
      <c r="AY51" s="118">
        <v>1944</v>
      </c>
    </row>
    <row r="52" spans="2:51">
      <c r="B52" s="118">
        <v>1945</v>
      </c>
      <c r="C52" s="99">
        <v>16457</v>
      </c>
      <c r="D52" s="100">
        <v>444.39944000000003</v>
      </c>
      <c r="E52" s="100">
        <v>795.70232999999996</v>
      </c>
      <c r="F52" s="100" t="s">
        <v>24</v>
      </c>
      <c r="G52" s="100">
        <v>942.76963999999998</v>
      </c>
      <c r="H52" s="100">
        <v>511.34875</v>
      </c>
      <c r="I52" s="100">
        <v>425.77793000000003</v>
      </c>
      <c r="J52" s="100">
        <v>68.592611000000005</v>
      </c>
      <c r="K52" s="100" t="s">
        <v>24</v>
      </c>
      <c r="L52" s="100">
        <v>100</v>
      </c>
      <c r="M52" s="100">
        <v>43.068750000000001</v>
      </c>
      <c r="N52" s="99">
        <v>142680</v>
      </c>
      <c r="O52" s="99">
        <v>39.435063</v>
      </c>
      <c r="P52" s="99">
        <v>21.754311000000001</v>
      </c>
      <c r="R52" s="118">
        <v>1945</v>
      </c>
      <c r="S52" s="99">
        <v>13843</v>
      </c>
      <c r="T52" s="100">
        <v>375.30160999999998</v>
      </c>
      <c r="U52" s="100">
        <v>625.48721</v>
      </c>
      <c r="V52" s="100" t="s">
        <v>24</v>
      </c>
      <c r="W52" s="100">
        <v>744.37297999999998</v>
      </c>
      <c r="X52" s="100">
        <v>389.24313999999998</v>
      </c>
      <c r="Y52" s="100">
        <v>316.15665999999999</v>
      </c>
      <c r="Z52" s="100">
        <v>71.025609000000003</v>
      </c>
      <c r="AA52" s="100" t="s">
        <v>24</v>
      </c>
      <c r="AB52" s="100">
        <v>100</v>
      </c>
      <c r="AC52" s="100">
        <v>43.232354999999998</v>
      </c>
      <c r="AD52" s="99">
        <v>98387.5</v>
      </c>
      <c r="AE52" s="99">
        <v>27.456465999999999</v>
      </c>
      <c r="AF52" s="99">
        <v>19.198122999999999</v>
      </c>
      <c r="AH52" s="118">
        <v>1945</v>
      </c>
      <c r="AI52" s="99">
        <v>30300</v>
      </c>
      <c r="AJ52" s="100">
        <v>409.91923000000003</v>
      </c>
      <c r="AK52" s="100">
        <v>705.58105</v>
      </c>
      <c r="AL52" s="100" t="s">
        <v>24</v>
      </c>
      <c r="AM52" s="100">
        <v>837.49180000000001</v>
      </c>
      <c r="AN52" s="100">
        <v>447.38391000000001</v>
      </c>
      <c r="AO52" s="100">
        <v>368.64256</v>
      </c>
      <c r="AP52" s="100">
        <v>69.704198000000005</v>
      </c>
      <c r="AQ52" s="100" t="s">
        <v>24</v>
      </c>
      <c r="AR52" s="100">
        <v>100</v>
      </c>
      <c r="AS52" s="100">
        <v>43.143340999999999</v>
      </c>
      <c r="AT52" s="99">
        <v>241067.5</v>
      </c>
      <c r="AU52" s="99">
        <v>33.474623000000001</v>
      </c>
      <c r="AV52" s="99">
        <v>20.63307</v>
      </c>
      <c r="AW52" s="100">
        <v>1.272132</v>
      </c>
      <c r="AY52" s="118">
        <v>1945</v>
      </c>
    </row>
    <row r="53" spans="2:51">
      <c r="B53" s="118">
        <v>1946</v>
      </c>
      <c r="C53" s="99">
        <v>17829</v>
      </c>
      <c r="D53" s="100">
        <v>476.77497</v>
      </c>
      <c r="E53" s="100">
        <v>850.09757999999999</v>
      </c>
      <c r="F53" s="100" t="s">
        <v>24</v>
      </c>
      <c r="G53" s="100">
        <v>1008.9551</v>
      </c>
      <c r="H53" s="100">
        <v>543.89063999999996</v>
      </c>
      <c r="I53" s="100">
        <v>452.62700999999998</v>
      </c>
      <c r="J53" s="100">
        <v>68.979746000000006</v>
      </c>
      <c r="K53" s="100" t="s">
        <v>24</v>
      </c>
      <c r="L53" s="100">
        <v>100</v>
      </c>
      <c r="M53" s="100">
        <v>43.187268000000003</v>
      </c>
      <c r="N53" s="99">
        <v>149267.5</v>
      </c>
      <c r="O53" s="99">
        <v>40.869452000000003</v>
      </c>
      <c r="P53" s="99">
        <v>21.036701999999998</v>
      </c>
      <c r="R53" s="118">
        <v>1946</v>
      </c>
      <c r="S53" s="99">
        <v>14499</v>
      </c>
      <c r="T53" s="100">
        <v>389.17221000000001</v>
      </c>
      <c r="U53" s="100">
        <v>637.00262999999995</v>
      </c>
      <c r="V53" s="100" t="s">
        <v>24</v>
      </c>
      <c r="W53" s="100">
        <v>758.41949999999997</v>
      </c>
      <c r="X53" s="100">
        <v>395.40469000000002</v>
      </c>
      <c r="Y53" s="100">
        <v>321.34231</v>
      </c>
      <c r="Z53" s="100">
        <v>71.364326000000005</v>
      </c>
      <c r="AA53" s="100" t="s">
        <v>24</v>
      </c>
      <c r="AB53" s="100">
        <v>100</v>
      </c>
      <c r="AC53" s="100">
        <v>43.438791999999999</v>
      </c>
      <c r="AD53" s="99">
        <v>99347.5</v>
      </c>
      <c r="AE53" s="99">
        <v>27.468342</v>
      </c>
      <c r="AF53" s="99">
        <v>18.793835000000001</v>
      </c>
      <c r="AH53" s="118">
        <v>1946</v>
      </c>
      <c r="AI53" s="99">
        <v>32328</v>
      </c>
      <c r="AJ53" s="100">
        <v>433.05515000000003</v>
      </c>
      <c r="AK53" s="100">
        <v>735.94356000000005</v>
      </c>
      <c r="AL53" s="100" t="s">
        <v>24</v>
      </c>
      <c r="AM53" s="100">
        <v>874.38552000000004</v>
      </c>
      <c r="AN53" s="100">
        <v>465.3279</v>
      </c>
      <c r="AO53" s="100">
        <v>383.56538999999998</v>
      </c>
      <c r="AP53" s="100">
        <v>70.049346999999997</v>
      </c>
      <c r="AQ53" s="100" t="s">
        <v>24</v>
      </c>
      <c r="AR53" s="100">
        <v>100</v>
      </c>
      <c r="AS53" s="100">
        <v>43.299714999999999</v>
      </c>
      <c r="AT53" s="99">
        <v>248615</v>
      </c>
      <c r="AU53" s="99">
        <v>34.201621000000003</v>
      </c>
      <c r="AV53" s="99">
        <v>20.079149000000001</v>
      </c>
      <c r="AW53" s="100">
        <v>1.3345275999999999</v>
      </c>
      <c r="AY53" s="118">
        <v>1946</v>
      </c>
    </row>
    <row r="54" spans="2:51">
      <c r="B54" s="118">
        <v>1947</v>
      </c>
      <c r="C54" s="99">
        <v>17681</v>
      </c>
      <c r="D54" s="100">
        <v>465.60804999999999</v>
      </c>
      <c r="E54" s="100">
        <v>812.16683</v>
      </c>
      <c r="F54" s="100" t="s">
        <v>24</v>
      </c>
      <c r="G54" s="100">
        <v>960.87343999999996</v>
      </c>
      <c r="H54" s="100">
        <v>523.43008999999995</v>
      </c>
      <c r="I54" s="100">
        <v>436.80288999999999</v>
      </c>
      <c r="J54" s="100">
        <v>68.711743999999996</v>
      </c>
      <c r="K54" s="100" t="s">
        <v>24</v>
      </c>
      <c r="L54" s="100">
        <v>100</v>
      </c>
      <c r="M54" s="100">
        <v>43.368735999999998</v>
      </c>
      <c r="N54" s="99">
        <v>151992.5</v>
      </c>
      <c r="O54" s="99">
        <v>40.983794000000003</v>
      </c>
      <c r="P54" s="99">
        <v>21.216743000000001</v>
      </c>
      <c r="R54" s="118">
        <v>1947</v>
      </c>
      <c r="S54" s="99">
        <v>14558</v>
      </c>
      <c r="T54" s="100">
        <v>384.92860999999999</v>
      </c>
      <c r="U54" s="100">
        <v>621.69358</v>
      </c>
      <c r="V54" s="100" t="s">
        <v>24</v>
      </c>
      <c r="W54" s="100">
        <v>740.45835999999997</v>
      </c>
      <c r="X54" s="100">
        <v>385.58411000000001</v>
      </c>
      <c r="Y54" s="100">
        <v>312.54147999999998</v>
      </c>
      <c r="Z54" s="100">
        <v>71.610393999999999</v>
      </c>
      <c r="AA54" s="100" t="s">
        <v>24</v>
      </c>
      <c r="AB54" s="100">
        <v>100</v>
      </c>
      <c r="AC54" s="100">
        <v>44.521239000000001</v>
      </c>
      <c r="AD54" s="99">
        <v>97400</v>
      </c>
      <c r="AE54" s="99">
        <v>26.536617</v>
      </c>
      <c r="AF54" s="99">
        <v>19.125883999999999</v>
      </c>
      <c r="AH54" s="118">
        <v>1947</v>
      </c>
      <c r="AI54" s="99">
        <v>32239</v>
      </c>
      <c r="AJ54" s="100">
        <v>425.35028999999997</v>
      </c>
      <c r="AK54" s="100">
        <v>711.11526000000003</v>
      </c>
      <c r="AL54" s="100" t="s">
        <v>24</v>
      </c>
      <c r="AM54" s="100">
        <v>843.71033999999997</v>
      </c>
      <c r="AN54" s="100">
        <v>451.03296</v>
      </c>
      <c r="AO54" s="100">
        <v>371.86757999999998</v>
      </c>
      <c r="AP54" s="100">
        <v>70.020786000000001</v>
      </c>
      <c r="AQ54" s="100" t="s">
        <v>24</v>
      </c>
      <c r="AR54" s="100">
        <v>100</v>
      </c>
      <c r="AS54" s="100">
        <v>43.881689999999999</v>
      </c>
      <c r="AT54" s="99">
        <v>249392.5</v>
      </c>
      <c r="AU54" s="99">
        <v>33.797601</v>
      </c>
      <c r="AV54" s="99">
        <v>20.347981999999998</v>
      </c>
      <c r="AW54" s="100">
        <v>1.306378</v>
      </c>
      <c r="AY54" s="118">
        <v>1947</v>
      </c>
    </row>
    <row r="55" spans="2:51">
      <c r="B55" s="118">
        <v>1948</v>
      </c>
      <c r="C55" s="99">
        <v>18747</v>
      </c>
      <c r="D55" s="100">
        <v>485.02017999999998</v>
      </c>
      <c r="E55" s="100">
        <v>844.46276999999998</v>
      </c>
      <c r="F55" s="100" t="s">
        <v>24</v>
      </c>
      <c r="G55" s="100">
        <v>998.88027999999997</v>
      </c>
      <c r="H55" s="100">
        <v>544.63314000000003</v>
      </c>
      <c r="I55" s="100">
        <v>453.35282000000001</v>
      </c>
      <c r="J55" s="100">
        <v>68.842406999999994</v>
      </c>
      <c r="K55" s="100" t="s">
        <v>24</v>
      </c>
      <c r="L55" s="100">
        <v>100</v>
      </c>
      <c r="M55" s="100">
        <v>43.950299000000001</v>
      </c>
      <c r="N55" s="99">
        <v>158540</v>
      </c>
      <c r="O55" s="99">
        <v>41.987341000000001</v>
      </c>
      <c r="P55" s="99">
        <v>21.939609000000001</v>
      </c>
      <c r="R55" s="118">
        <v>1948</v>
      </c>
      <c r="S55" s="99">
        <v>15655</v>
      </c>
      <c r="T55" s="100">
        <v>407.31103999999999</v>
      </c>
      <c r="U55" s="100">
        <v>652.20591999999999</v>
      </c>
      <c r="V55" s="100" t="s">
        <v>24</v>
      </c>
      <c r="W55" s="100">
        <v>777.00910999999996</v>
      </c>
      <c r="X55" s="100">
        <v>403.43031000000002</v>
      </c>
      <c r="Y55" s="100">
        <v>326.74549000000002</v>
      </c>
      <c r="Z55" s="100">
        <v>71.905788999999999</v>
      </c>
      <c r="AA55" s="100" t="s">
        <v>24</v>
      </c>
      <c r="AB55" s="100">
        <v>100</v>
      </c>
      <c r="AC55" s="100">
        <v>45.796278999999998</v>
      </c>
      <c r="AD55" s="99">
        <v>100917.5</v>
      </c>
      <c r="AE55" s="99">
        <v>27.059982999999999</v>
      </c>
      <c r="AF55" s="99">
        <v>20.294919</v>
      </c>
      <c r="AH55" s="118">
        <v>1948</v>
      </c>
      <c r="AI55" s="99">
        <v>34402</v>
      </c>
      <c r="AJ55" s="100">
        <v>446.27499</v>
      </c>
      <c r="AK55" s="100">
        <v>742.47567000000004</v>
      </c>
      <c r="AL55" s="100" t="s">
        <v>24</v>
      </c>
      <c r="AM55" s="100">
        <v>881.00594999999998</v>
      </c>
      <c r="AN55" s="100">
        <v>470.40928000000002</v>
      </c>
      <c r="AO55" s="100">
        <v>387.17840999999999</v>
      </c>
      <c r="AP55" s="100">
        <v>70.236723999999995</v>
      </c>
      <c r="AQ55" s="100" t="s">
        <v>24</v>
      </c>
      <c r="AR55" s="100">
        <v>100</v>
      </c>
      <c r="AS55" s="100">
        <v>44.771535</v>
      </c>
      <c r="AT55" s="99">
        <v>259457.5</v>
      </c>
      <c r="AU55" s="99">
        <v>34.569904000000001</v>
      </c>
      <c r="AV55" s="99">
        <v>21.269186999999999</v>
      </c>
      <c r="AW55" s="100">
        <v>1.2947793999999999</v>
      </c>
      <c r="AY55" s="118">
        <v>1948</v>
      </c>
    </row>
    <row r="56" spans="2:51">
      <c r="B56" s="118">
        <v>1949</v>
      </c>
      <c r="C56" s="99">
        <v>18913</v>
      </c>
      <c r="D56" s="100">
        <v>476.08618999999999</v>
      </c>
      <c r="E56" s="100">
        <v>833.55088000000001</v>
      </c>
      <c r="F56" s="100" t="s">
        <v>24</v>
      </c>
      <c r="G56" s="100">
        <v>986.46637999999996</v>
      </c>
      <c r="H56" s="100">
        <v>538.51505999999995</v>
      </c>
      <c r="I56" s="100">
        <v>449.74101000000002</v>
      </c>
      <c r="J56" s="100">
        <v>68.724479000000002</v>
      </c>
      <c r="K56" s="100" t="s">
        <v>24</v>
      </c>
      <c r="L56" s="100">
        <v>100</v>
      </c>
      <c r="M56" s="100">
        <v>44.822845999999998</v>
      </c>
      <c r="N56" s="99">
        <v>161805</v>
      </c>
      <c r="O56" s="99">
        <v>41.676540000000003</v>
      </c>
      <c r="P56" s="99">
        <v>23.045698000000002</v>
      </c>
      <c r="R56" s="118">
        <v>1949</v>
      </c>
      <c r="S56" s="99">
        <v>15580</v>
      </c>
      <c r="T56" s="100">
        <v>395.88362000000001</v>
      </c>
      <c r="U56" s="100">
        <v>631.74321999999995</v>
      </c>
      <c r="V56" s="100" t="s">
        <v>24</v>
      </c>
      <c r="W56" s="100">
        <v>753.17825000000005</v>
      </c>
      <c r="X56" s="100">
        <v>390.68695000000002</v>
      </c>
      <c r="Y56" s="100">
        <v>316.72620999999998</v>
      </c>
      <c r="Z56" s="100">
        <v>71.897548</v>
      </c>
      <c r="AA56" s="100" t="s">
        <v>24</v>
      </c>
      <c r="AB56" s="100">
        <v>100</v>
      </c>
      <c r="AC56" s="100">
        <v>47.119309999999999</v>
      </c>
      <c r="AD56" s="99">
        <v>101437.5</v>
      </c>
      <c r="AE56" s="99">
        <v>26.564751000000001</v>
      </c>
      <c r="AF56" s="99">
        <v>21.369322</v>
      </c>
      <c r="AH56" s="118">
        <v>1949</v>
      </c>
      <c r="AI56" s="99">
        <v>34493</v>
      </c>
      <c r="AJ56" s="100">
        <v>436.17304000000001</v>
      </c>
      <c r="AK56" s="100">
        <v>726.00599999999997</v>
      </c>
      <c r="AL56" s="100" t="s">
        <v>24</v>
      </c>
      <c r="AM56" s="100">
        <v>861.93032000000005</v>
      </c>
      <c r="AN56" s="100">
        <v>460.50698999999997</v>
      </c>
      <c r="AO56" s="100">
        <v>379.97055999999998</v>
      </c>
      <c r="AP56" s="100">
        <v>70.157899</v>
      </c>
      <c r="AQ56" s="100" t="s">
        <v>24</v>
      </c>
      <c r="AR56" s="100">
        <v>100</v>
      </c>
      <c r="AS56" s="100">
        <v>45.831783000000001</v>
      </c>
      <c r="AT56" s="99">
        <v>263242.5</v>
      </c>
      <c r="AU56" s="99">
        <v>34.183342000000003</v>
      </c>
      <c r="AV56" s="99">
        <v>22.369492000000001</v>
      </c>
      <c r="AW56" s="100">
        <v>1.3194456999999999</v>
      </c>
      <c r="AY56" s="118">
        <v>1949</v>
      </c>
    </row>
    <row r="57" spans="2:51">
      <c r="B57" s="119">
        <v>1950</v>
      </c>
      <c r="C57" s="99">
        <v>20565</v>
      </c>
      <c r="D57" s="100">
        <v>498.79939000000002</v>
      </c>
      <c r="E57" s="100">
        <v>892.80006000000003</v>
      </c>
      <c r="F57" s="100" t="s">
        <v>24</v>
      </c>
      <c r="G57" s="100">
        <v>1057.4516000000001</v>
      </c>
      <c r="H57" s="100">
        <v>573.58738000000005</v>
      </c>
      <c r="I57" s="100">
        <v>477.15026</v>
      </c>
      <c r="J57" s="100">
        <v>69.047010999999998</v>
      </c>
      <c r="K57" s="100" t="s">
        <v>24</v>
      </c>
      <c r="L57" s="100">
        <v>100</v>
      </c>
      <c r="M57" s="100">
        <v>47.037968999999997</v>
      </c>
      <c r="N57" s="99">
        <v>170775</v>
      </c>
      <c r="O57" s="99">
        <v>42.363315999999998</v>
      </c>
      <c r="P57" s="99">
        <v>23.540154999999999</v>
      </c>
      <c r="R57" s="119">
        <v>1950</v>
      </c>
      <c r="S57" s="99">
        <v>17444</v>
      </c>
      <c r="T57" s="100">
        <v>430.1001</v>
      </c>
      <c r="U57" s="100">
        <v>691.76603999999998</v>
      </c>
      <c r="V57" s="100" t="s">
        <v>24</v>
      </c>
      <c r="W57" s="100">
        <v>826.41283999999996</v>
      </c>
      <c r="X57" s="100">
        <v>425.28262000000001</v>
      </c>
      <c r="Y57" s="100">
        <v>344.09715999999997</v>
      </c>
      <c r="Z57" s="100">
        <v>72.239678999999995</v>
      </c>
      <c r="AA57" s="100" t="s">
        <v>24</v>
      </c>
      <c r="AB57" s="100">
        <v>100</v>
      </c>
      <c r="AC57" s="100">
        <v>50.610728999999999</v>
      </c>
      <c r="AD57" s="99">
        <v>109600</v>
      </c>
      <c r="AE57" s="99">
        <v>27.848358999999999</v>
      </c>
      <c r="AF57" s="99">
        <v>22.557939000000001</v>
      </c>
      <c r="AH57" s="119">
        <v>1950</v>
      </c>
      <c r="AI57" s="99">
        <v>38009</v>
      </c>
      <c r="AJ57" s="100">
        <v>464.73156</v>
      </c>
      <c r="AK57" s="100">
        <v>785.78004999999996</v>
      </c>
      <c r="AL57" s="100" t="s">
        <v>24</v>
      </c>
      <c r="AM57" s="100">
        <v>934.32474000000002</v>
      </c>
      <c r="AN57" s="100">
        <v>495.31900000000002</v>
      </c>
      <c r="AO57" s="100">
        <v>407.36883999999998</v>
      </c>
      <c r="AP57" s="100">
        <v>70.512315999999998</v>
      </c>
      <c r="AQ57" s="100" t="s">
        <v>24</v>
      </c>
      <c r="AR57" s="100">
        <v>100</v>
      </c>
      <c r="AS57" s="100">
        <v>48.612940999999999</v>
      </c>
      <c r="AT57" s="99">
        <v>280375</v>
      </c>
      <c r="AU57" s="99">
        <v>35.192926</v>
      </c>
      <c r="AV57" s="99">
        <v>23.146189</v>
      </c>
      <c r="AW57" s="100">
        <v>1.2906097999999999</v>
      </c>
      <c r="AY57" s="119">
        <v>1950</v>
      </c>
    </row>
    <row r="58" spans="2:51">
      <c r="B58" s="119">
        <v>1951</v>
      </c>
      <c r="C58" s="99">
        <v>21928</v>
      </c>
      <c r="D58" s="100">
        <v>515.50414999999998</v>
      </c>
      <c r="E58" s="100">
        <v>935.74820999999997</v>
      </c>
      <c r="F58" s="100" t="s">
        <v>24</v>
      </c>
      <c r="G58" s="100">
        <v>1109.2370000000001</v>
      </c>
      <c r="H58" s="100">
        <v>600.06617000000006</v>
      </c>
      <c r="I58" s="100">
        <v>499.29946000000001</v>
      </c>
      <c r="J58" s="100">
        <v>69.019070999999997</v>
      </c>
      <c r="K58" s="100" t="s">
        <v>24</v>
      </c>
      <c r="L58" s="100">
        <v>100</v>
      </c>
      <c r="M58" s="100">
        <v>47.718321000000003</v>
      </c>
      <c r="N58" s="99">
        <v>183062.5</v>
      </c>
      <c r="O58" s="99">
        <v>43.994833</v>
      </c>
      <c r="P58" s="99">
        <v>23.786939</v>
      </c>
      <c r="R58" s="119">
        <v>1951</v>
      </c>
      <c r="S58" s="99">
        <v>18471</v>
      </c>
      <c r="T58" s="100">
        <v>443.16219000000001</v>
      </c>
      <c r="U58" s="100">
        <v>714.84334000000001</v>
      </c>
      <c r="V58" s="100" t="s">
        <v>24</v>
      </c>
      <c r="W58" s="100">
        <v>855.00501999999994</v>
      </c>
      <c r="X58" s="100">
        <v>438.10178999999999</v>
      </c>
      <c r="Y58" s="100">
        <v>353.77938999999998</v>
      </c>
      <c r="Z58" s="100">
        <v>72.427968000000007</v>
      </c>
      <c r="AA58" s="100" t="s">
        <v>24</v>
      </c>
      <c r="AB58" s="100">
        <v>100</v>
      </c>
      <c r="AC58" s="100">
        <v>51.544578999999999</v>
      </c>
      <c r="AD58" s="99">
        <v>113527.5</v>
      </c>
      <c r="AE58" s="99">
        <v>28.070295000000002</v>
      </c>
      <c r="AF58" s="99">
        <v>22.406928000000001</v>
      </c>
      <c r="AH58" s="119">
        <v>1951</v>
      </c>
      <c r="AI58" s="99">
        <v>40399</v>
      </c>
      <c r="AJ58" s="100">
        <v>479.70125000000002</v>
      </c>
      <c r="AK58" s="100">
        <v>817.52815999999996</v>
      </c>
      <c r="AL58" s="100" t="s">
        <v>24</v>
      </c>
      <c r="AM58" s="100">
        <v>972.95486000000005</v>
      </c>
      <c r="AN58" s="100">
        <v>514.26139000000001</v>
      </c>
      <c r="AO58" s="100">
        <v>422.69355999999999</v>
      </c>
      <c r="AP58" s="100">
        <v>70.577732999999995</v>
      </c>
      <c r="AQ58" s="100" t="s">
        <v>24</v>
      </c>
      <c r="AR58" s="100">
        <v>100</v>
      </c>
      <c r="AS58" s="100">
        <v>49.394776999999998</v>
      </c>
      <c r="AT58" s="99">
        <v>296590</v>
      </c>
      <c r="AU58" s="99">
        <v>36.145708999999997</v>
      </c>
      <c r="AV58" s="99">
        <v>23.239086</v>
      </c>
      <c r="AW58" s="100">
        <v>1.3090256</v>
      </c>
      <c r="AY58" s="119">
        <v>1951</v>
      </c>
    </row>
    <row r="59" spans="2:51">
      <c r="B59" s="119">
        <v>1952</v>
      </c>
      <c r="C59" s="99">
        <v>22539</v>
      </c>
      <c r="D59" s="100">
        <v>515.45991000000004</v>
      </c>
      <c r="E59" s="100">
        <v>942.38320999999996</v>
      </c>
      <c r="F59" s="100" t="s">
        <v>24</v>
      </c>
      <c r="G59" s="100">
        <v>1117.4872</v>
      </c>
      <c r="H59" s="100">
        <v>605.67510000000004</v>
      </c>
      <c r="I59" s="100">
        <v>504.50447000000003</v>
      </c>
      <c r="J59" s="100">
        <v>68.936875999999998</v>
      </c>
      <c r="K59" s="100" t="s">
        <v>24</v>
      </c>
      <c r="L59" s="100">
        <v>100</v>
      </c>
      <c r="M59" s="100">
        <v>49.157052</v>
      </c>
      <c r="N59" s="99">
        <v>189037.5</v>
      </c>
      <c r="O59" s="99">
        <v>44.175896999999999</v>
      </c>
      <c r="P59" s="99">
        <v>24.785952000000002</v>
      </c>
      <c r="R59" s="119">
        <v>1952</v>
      </c>
      <c r="S59" s="99">
        <v>19004</v>
      </c>
      <c r="T59" s="100">
        <v>445.69526000000002</v>
      </c>
      <c r="U59" s="100">
        <v>717.84466999999995</v>
      </c>
      <c r="V59" s="100" t="s">
        <v>24</v>
      </c>
      <c r="W59" s="100">
        <v>859.68412999999998</v>
      </c>
      <c r="X59" s="100">
        <v>440.22239000000002</v>
      </c>
      <c r="Y59" s="100">
        <v>355.42007999999998</v>
      </c>
      <c r="Z59" s="100">
        <v>72.386854</v>
      </c>
      <c r="AA59" s="100" t="s">
        <v>24</v>
      </c>
      <c r="AB59" s="100">
        <v>100</v>
      </c>
      <c r="AC59" s="100">
        <v>53.163989999999998</v>
      </c>
      <c r="AD59" s="99">
        <v>117837.5</v>
      </c>
      <c r="AE59" s="99">
        <v>28.479673999999999</v>
      </c>
      <c r="AF59" s="99">
        <v>23.806516999999999</v>
      </c>
      <c r="AH59" s="119">
        <v>1952</v>
      </c>
      <c r="AI59" s="99">
        <v>41543</v>
      </c>
      <c r="AJ59" s="100">
        <v>481.01661999999999</v>
      </c>
      <c r="AK59" s="100">
        <v>822.04894999999999</v>
      </c>
      <c r="AL59" s="100" t="s">
        <v>24</v>
      </c>
      <c r="AM59" s="100">
        <v>979.10260000000005</v>
      </c>
      <c r="AN59" s="100">
        <v>517.84186999999997</v>
      </c>
      <c r="AO59" s="100">
        <v>425.84894000000003</v>
      </c>
      <c r="AP59" s="100">
        <v>70.515142999999995</v>
      </c>
      <c r="AQ59" s="100" t="s">
        <v>24</v>
      </c>
      <c r="AR59" s="100">
        <v>100</v>
      </c>
      <c r="AS59" s="100">
        <v>50.912410999999999</v>
      </c>
      <c r="AT59" s="99">
        <v>306875</v>
      </c>
      <c r="AU59" s="99">
        <v>36.459817999999999</v>
      </c>
      <c r="AV59" s="99">
        <v>24.400473999999999</v>
      </c>
      <c r="AW59" s="100">
        <v>1.3127955</v>
      </c>
      <c r="AY59" s="119">
        <v>1952</v>
      </c>
    </row>
    <row r="60" spans="2:51">
      <c r="B60" s="119">
        <v>1953</v>
      </c>
      <c r="C60" s="99">
        <v>22235</v>
      </c>
      <c r="D60" s="100">
        <v>498.25214</v>
      </c>
      <c r="E60" s="100">
        <v>916.55236000000002</v>
      </c>
      <c r="F60" s="100" t="s">
        <v>24</v>
      </c>
      <c r="G60" s="100">
        <v>1086.4837</v>
      </c>
      <c r="H60" s="100">
        <v>587.62138000000004</v>
      </c>
      <c r="I60" s="100">
        <v>488.97417000000002</v>
      </c>
      <c r="J60" s="100">
        <v>68.981939999999994</v>
      </c>
      <c r="K60" s="100" t="s">
        <v>24</v>
      </c>
      <c r="L60" s="100">
        <v>100</v>
      </c>
      <c r="M60" s="100">
        <v>49.607335999999997</v>
      </c>
      <c r="N60" s="99">
        <v>185715</v>
      </c>
      <c r="O60" s="99">
        <v>42.522038000000002</v>
      </c>
      <c r="P60" s="99">
        <v>25.094163000000002</v>
      </c>
      <c r="R60" s="119">
        <v>1953</v>
      </c>
      <c r="S60" s="99">
        <v>18768</v>
      </c>
      <c r="T60" s="100">
        <v>431.18065000000001</v>
      </c>
      <c r="U60" s="100">
        <v>689.14832999999999</v>
      </c>
      <c r="V60" s="100" t="s">
        <v>24</v>
      </c>
      <c r="W60" s="100">
        <v>825.46968000000004</v>
      </c>
      <c r="X60" s="100">
        <v>421.69072999999997</v>
      </c>
      <c r="Y60" s="100">
        <v>340.04764</v>
      </c>
      <c r="Z60" s="100">
        <v>72.658547999999996</v>
      </c>
      <c r="AA60" s="100" t="s">
        <v>24</v>
      </c>
      <c r="AB60" s="100">
        <v>100</v>
      </c>
      <c r="AC60" s="100">
        <v>53.067917999999999</v>
      </c>
      <c r="AD60" s="99">
        <v>112310</v>
      </c>
      <c r="AE60" s="99">
        <v>26.601766999999999</v>
      </c>
      <c r="AF60" s="99">
        <v>23.235029000000001</v>
      </c>
      <c r="AH60" s="119">
        <v>1953</v>
      </c>
      <c r="AI60" s="99">
        <v>41003</v>
      </c>
      <c r="AJ60" s="100">
        <v>465.13448</v>
      </c>
      <c r="AK60" s="100">
        <v>793.95504000000005</v>
      </c>
      <c r="AL60" s="100" t="s">
        <v>24</v>
      </c>
      <c r="AM60" s="100">
        <v>945.44552999999996</v>
      </c>
      <c r="AN60" s="100">
        <v>499.14848999999998</v>
      </c>
      <c r="AO60" s="100">
        <v>410.08287999999999</v>
      </c>
      <c r="AP60" s="100">
        <v>70.664776000000003</v>
      </c>
      <c r="AQ60" s="100" t="s">
        <v>24</v>
      </c>
      <c r="AR60" s="100">
        <v>100</v>
      </c>
      <c r="AS60" s="100">
        <v>51.133586000000001</v>
      </c>
      <c r="AT60" s="99">
        <v>298025</v>
      </c>
      <c r="AU60" s="99">
        <v>34.696835999999998</v>
      </c>
      <c r="AV60" s="99">
        <v>24.359642000000001</v>
      </c>
      <c r="AW60" s="100">
        <v>1.3299783000000001</v>
      </c>
      <c r="AY60" s="119">
        <v>1953</v>
      </c>
    </row>
    <row r="61" spans="2:51">
      <c r="B61" s="119">
        <v>1954</v>
      </c>
      <c r="C61" s="99">
        <v>22780</v>
      </c>
      <c r="D61" s="100">
        <v>501.08884999999998</v>
      </c>
      <c r="E61" s="100">
        <v>930.61244999999997</v>
      </c>
      <c r="F61" s="100" t="s">
        <v>24</v>
      </c>
      <c r="G61" s="100">
        <v>1103.3632</v>
      </c>
      <c r="H61" s="100">
        <v>593.07182</v>
      </c>
      <c r="I61" s="100">
        <v>491.23011000000002</v>
      </c>
      <c r="J61" s="100">
        <v>69.352851999999999</v>
      </c>
      <c r="K61" s="100" t="s">
        <v>24</v>
      </c>
      <c r="L61" s="100">
        <v>100</v>
      </c>
      <c r="M61" s="100">
        <v>49.752113000000001</v>
      </c>
      <c r="N61" s="99">
        <v>183355</v>
      </c>
      <c r="O61" s="99">
        <v>41.210779000000002</v>
      </c>
      <c r="P61" s="99">
        <v>24.942101000000001</v>
      </c>
      <c r="R61" s="119">
        <v>1954</v>
      </c>
      <c r="S61" s="99">
        <v>19433</v>
      </c>
      <c r="T61" s="100">
        <v>437.64075000000003</v>
      </c>
      <c r="U61" s="100">
        <v>696.00370999999996</v>
      </c>
      <c r="V61" s="100" t="s">
        <v>24</v>
      </c>
      <c r="W61" s="100">
        <v>834.36985000000004</v>
      </c>
      <c r="X61" s="100">
        <v>424.46559999999999</v>
      </c>
      <c r="Y61" s="100">
        <v>341.48921999999999</v>
      </c>
      <c r="Z61" s="100">
        <v>72.942660000000004</v>
      </c>
      <c r="AA61" s="100" t="s">
        <v>24</v>
      </c>
      <c r="AB61" s="100">
        <v>100</v>
      </c>
      <c r="AC61" s="100">
        <v>53.953578999999998</v>
      </c>
      <c r="AD61" s="99">
        <v>112450</v>
      </c>
      <c r="AE61" s="99">
        <v>26.122610000000002</v>
      </c>
      <c r="AF61" s="99">
        <v>23.800201000000001</v>
      </c>
      <c r="AH61" s="119">
        <v>1954</v>
      </c>
      <c r="AI61" s="99">
        <v>42213</v>
      </c>
      <c r="AJ61" s="100">
        <v>469.73793999999998</v>
      </c>
      <c r="AK61" s="100">
        <v>803.28769999999997</v>
      </c>
      <c r="AL61" s="100" t="s">
        <v>24</v>
      </c>
      <c r="AM61" s="100">
        <v>957.02725999999996</v>
      </c>
      <c r="AN61" s="100">
        <v>502.64103999999998</v>
      </c>
      <c r="AO61" s="100">
        <v>411.49345</v>
      </c>
      <c r="AP61" s="100">
        <v>71.005486000000005</v>
      </c>
      <c r="AQ61" s="100" t="s">
        <v>24</v>
      </c>
      <c r="AR61" s="100">
        <v>100</v>
      </c>
      <c r="AS61" s="100">
        <v>51.601979999999998</v>
      </c>
      <c r="AT61" s="99">
        <v>295805</v>
      </c>
      <c r="AU61" s="99">
        <v>33.791224</v>
      </c>
      <c r="AV61" s="99">
        <v>24.495331</v>
      </c>
      <c r="AW61" s="100">
        <v>1.3370797000000001</v>
      </c>
      <c r="AY61" s="119">
        <v>1954</v>
      </c>
    </row>
    <row r="62" spans="2:51">
      <c r="B62" s="119">
        <v>1955</v>
      </c>
      <c r="C62" s="99">
        <v>23082</v>
      </c>
      <c r="D62" s="100">
        <v>495.71548000000001</v>
      </c>
      <c r="E62" s="100">
        <v>924.34409000000005</v>
      </c>
      <c r="F62" s="100" t="s">
        <v>24</v>
      </c>
      <c r="G62" s="100">
        <v>1097.9229</v>
      </c>
      <c r="H62" s="100">
        <v>589.16448000000003</v>
      </c>
      <c r="I62" s="100">
        <v>488.91768000000002</v>
      </c>
      <c r="J62" s="100">
        <v>69.400944999999993</v>
      </c>
      <c r="K62" s="100" t="s">
        <v>24</v>
      </c>
      <c r="L62" s="100">
        <v>100</v>
      </c>
      <c r="M62" s="100">
        <v>49.974018999999998</v>
      </c>
      <c r="N62" s="99">
        <v>184905</v>
      </c>
      <c r="O62" s="99">
        <v>40.576926999999998</v>
      </c>
      <c r="P62" s="99">
        <v>25.102242</v>
      </c>
      <c r="R62" s="119">
        <v>1955</v>
      </c>
      <c r="S62" s="99">
        <v>19442</v>
      </c>
      <c r="T62" s="100">
        <v>427.91741999999999</v>
      </c>
      <c r="U62" s="100">
        <v>677.62383999999997</v>
      </c>
      <c r="V62" s="100" t="s">
        <v>24</v>
      </c>
      <c r="W62" s="100">
        <v>813.60005999999998</v>
      </c>
      <c r="X62" s="100">
        <v>411.55209000000002</v>
      </c>
      <c r="Y62" s="100">
        <v>330.67147</v>
      </c>
      <c r="Z62" s="100">
        <v>73.357598999999993</v>
      </c>
      <c r="AA62" s="100" t="s">
        <v>24</v>
      </c>
      <c r="AB62" s="100">
        <v>100</v>
      </c>
      <c r="AC62" s="100">
        <v>54.234546000000002</v>
      </c>
      <c r="AD62" s="99">
        <v>105710</v>
      </c>
      <c r="AE62" s="99">
        <v>24.013539000000002</v>
      </c>
      <c r="AF62" s="99">
        <v>22.90202</v>
      </c>
      <c r="AH62" s="119">
        <v>1955</v>
      </c>
      <c r="AI62" s="99">
        <v>42524</v>
      </c>
      <c r="AJ62" s="100">
        <v>462.23246</v>
      </c>
      <c r="AK62" s="100">
        <v>790.09464000000003</v>
      </c>
      <c r="AL62" s="100" t="s">
        <v>24</v>
      </c>
      <c r="AM62" s="100">
        <v>942.66976</v>
      </c>
      <c r="AN62" s="100">
        <v>493.79808000000003</v>
      </c>
      <c r="AO62" s="100">
        <v>404.57168000000001</v>
      </c>
      <c r="AP62" s="100">
        <v>71.209896999999998</v>
      </c>
      <c r="AQ62" s="100" t="s">
        <v>24</v>
      </c>
      <c r="AR62" s="100">
        <v>100</v>
      </c>
      <c r="AS62" s="100">
        <v>51.835779000000002</v>
      </c>
      <c r="AT62" s="99">
        <v>290615</v>
      </c>
      <c r="AU62" s="99">
        <v>32.438330000000001</v>
      </c>
      <c r="AV62" s="99">
        <v>24.254652</v>
      </c>
      <c r="AW62" s="100">
        <v>1.3640962000000001</v>
      </c>
      <c r="AY62" s="119">
        <v>1955</v>
      </c>
    </row>
    <row r="63" spans="2:51">
      <c r="B63" s="119">
        <v>1956</v>
      </c>
      <c r="C63" s="99">
        <v>24406</v>
      </c>
      <c r="D63" s="100">
        <v>511.01339999999999</v>
      </c>
      <c r="E63" s="100">
        <v>964.31467999999995</v>
      </c>
      <c r="F63" s="100" t="s">
        <v>24</v>
      </c>
      <c r="G63" s="100">
        <v>1146.5813000000001</v>
      </c>
      <c r="H63" s="100">
        <v>612.05764999999997</v>
      </c>
      <c r="I63" s="100">
        <v>505.90685999999999</v>
      </c>
      <c r="J63" s="100">
        <v>69.611152000000004</v>
      </c>
      <c r="K63" s="100" t="s">
        <v>24</v>
      </c>
      <c r="L63" s="100">
        <v>100</v>
      </c>
      <c r="M63" s="100">
        <v>50.643259999999998</v>
      </c>
      <c r="N63" s="99">
        <v>191952.5</v>
      </c>
      <c r="O63" s="99">
        <v>41.070779000000002</v>
      </c>
      <c r="P63" s="99">
        <v>26.013877999999998</v>
      </c>
      <c r="R63" s="119">
        <v>1956</v>
      </c>
      <c r="S63" s="99">
        <v>20657</v>
      </c>
      <c r="T63" s="100">
        <v>444.28433000000001</v>
      </c>
      <c r="U63" s="100">
        <v>707.67691000000002</v>
      </c>
      <c r="V63" s="100" t="s">
        <v>24</v>
      </c>
      <c r="W63" s="100">
        <v>851.70438999999999</v>
      </c>
      <c r="X63" s="100">
        <v>426.03739999999999</v>
      </c>
      <c r="Y63" s="100">
        <v>339.84271000000001</v>
      </c>
      <c r="Z63" s="100">
        <v>73.842290000000006</v>
      </c>
      <c r="AA63" s="100" t="s">
        <v>24</v>
      </c>
      <c r="AB63" s="100">
        <v>100</v>
      </c>
      <c r="AC63" s="100">
        <v>54.509711000000003</v>
      </c>
      <c r="AD63" s="99">
        <v>105990</v>
      </c>
      <c r="AE63" s="99">
        <v>23.540254999999998</v>
      </c>
      <c r="AF63" s="99">
        <v>22.614939</v>
      </c>
      <c r="AH63" s="119">
        <v>1956</v>
      </c>
      <c r="AI63" s="99">
        <v>45063</v>
      </c>
      <c r="AJ63" s="100">
        <v>478.09665000000001</v>
      </c>
      <c r="AK63" s="100">
        <v>824.59208000000001</v>
      </c>
      <c r="AL63" s="100" t="s">
        <v>24</v>
      </c>
      <c r="AM63" s="100">
        <v>985.55889000000002</v>
      </c>
      <c r="AN63" s="100">
        <v>512.07059000000004</v>
      </c>
      <c r="AO63" s="100">
        <v>417.30182000000002</v>
      </c>
      <c r="AP63" s="100">
        <v>71.550916999999998</v>
      </c>
      <c r="AQ63" s="100" t="s">
        <v>24</v>
      </c>
      <c r="AR63" s="100">
        <v>100</v>
      </c>
      <c r="AS63" s="100">
        <v>52.345275000000001</v>
      </c>
      <c r="AT63" s="99">
        <v>297942.5</v>
      </c>
      <c r="AU63" s="99">
        <v>32.469050000000003</v>
      </c>
      <c r="AV63" s="99">
        <v>24.693601000000001</v>
      </c>
      <c r="AW63" s="100">
        <v>1.3626482</v>
      </c>
      <c r="AY63" s="119">
        <v>1956</v>
      </c>
    </row>
    <row r="64" spans="2:51">
      <c r="B64" s="119">
        <v>1957</v>
      </c>
      <c r="C64" s="99">
        <v>23443</v>
      </c>
      <c r="D64" s="100">
        <v>480.16304000000002</v>
      </c>
      <c r="E64" s="100">
        <v>902.14413000000002</v>
      </c>
      <c r="F64" s="100" t="s">
        <v>24</v>
      </c>
      <c r="G64" s="100">
        <v>1072.3692000000001</v>
      </c>
      <c r="H64" s="100">
        <v>575.04630999999995</v>
      </c>
      <c r="I64" s="100">
        <v>477.70449000000002</v>
      </c>
      <c r="J64" s="100">
        <v>69.373852999999997</v>
      </c>
      <c r="K64" s="100" t="s">
        <v>24</v>
      </c>
      <c r="L64" s="100">
        <v>100</v>
      </c>
      <c r="M64" s="100">
        <v>49.189030000000002</v>
      </c>
      <c r="N64" s="99">
        <v>187747.5</v>
      </c>
      <c r="O64" s="99">
        <v>39.295805999999999</v>
      </c>
      <c r="P64" s="99">
        <v>24.703130999999999</v>
      </c>
      <c r="R64" s="119">
        <v>1957</v>
      </c>
      <c r="S64" s="99">
        <v>20056</v>
      </c>
      <c r="T64" s="100">
        <v>421.53050999999999</v>
      </c>
      <c r="U64" s="100">
        <v>667.31880999999998</v>
      </c>
      <c r="V64" s="100" t="s">
        <v>24</v>
      </c>
      <c r="W64" s="100">
        <v>802.51297999999997</v>
      </c>
      <c r="X64" s="100">
        <v>402.42822999999999</v>
      </c>
      <c r="Y64" s="100">
        <v>321.72050000000002</v>
      </c>
      <c r="Z64" s="100">
        <v>73.739588999999995</v>
      </c>
      <c r="AA64" s="100" t="s">
        <v>24</v>
      </c>
      <c r="AB64" s="100">
        <v>100</v>
      </c>
      <c r="AC64" s="100">
        <v>53.778087999999997</v>
      </c>
      <c r="AD64" s="99">
        <v>103762.5</v>
      </c>
      <c r="AE64" s="99">
        <v>22.525236</v>
      </c>
      <c r="AF64" s="99">
        <v>22.045114999999999</v>
      </c>
      <c r="AH64" s="119">
        <v>1957</v>
      </c>
      <c r="AI64" s="99">
        <v>43499</v>
      </c>
      <c r="AJ64" s="100">
        <v>451.22507999999999</v>
      </c>
      <c r="AK64" s="100">
        <v>774.58312999999998</v>
      </c>
      <c r="AL64" s="100" t="s">
        <v>24</v>
      </c>
      <c r="AM64" s="100">
        <v>925.30723999999998</v>
      </c>
      <c r="AN64" s="100">
        <v>482.46328999999997</v>
      </c>
      <c r="AO64" s="100">
        <v>394.57056999999998</v>
      </c>
      <c r="AP64" s="100">
        <v>71.386947000000006</v>
      </c>
      <c r="AQ64" s="100" t="s">
        <v>24</v>
      </c>
      <c r="AR64" s="100">
        <v>100</v>
      </c>
      <c r="AS64" s="100">
        <v>51.203606999999998</v>
      </c>
      <c r="AT64" s="99">
        <v>291510</v>
      </c>
      <c r="AU64" s="99">
        <v>31.063585</v>
      </c>
      <c r="AV64" s="99">
        <v>23.686568000000001</v>
      </c>
      <c r="AW64" s="100">
        <v>1.3518938</v>
      </c>
      <c r="AY64" s="119">
        <v>1957</v>
      </c>
    </row>
    <row r="65" spans="2:51">
      <c r="B65" s="120">
        <v>1958</v>
      </c>
      <c r="C65" s="99">
        <v>23778</v>
      </c>
      <c r="D65" s="100">
        <v>477.79608999999999</v>
      </c>
      <c r="E65" s="100">
        <v>901.78106000000002</v>
      </c>
      <c r="F65" s="100" t="s">
        <v>24</v>
      </c>
      <c r="G65" s="100">
        <v>1071.7406000000001</v>
      </c>
      <c r="H65" s="100">
        <v>573.65693999999996</v>
      </c>
      <c r="I65" s="100">
        <v>475.96805000000001</v>
      </c>
      <c r="J65" s="100">
        <v>69.319806999999997</v>
      </c>
      <c r="K65" s="100" t="s">
        <v>24</v>
      </c>
      <c r="L65" s="100">
        <v>100</v>
      </c>
      <c r="M65" s="100">
        <v>50.537725999999999</v>
      </c>
      <c r="N65" s="99">
        <v>191920</v>
      </c>
      <c r="O65" s="99">
        <v>39.410243000000001</v>
      </c>
      <c r="P65" s="99">
        <v>25.944426</v>
      </c>
      <c r="R65" s="120">
        <v>1958</v>
      </c>
      <c r="S65" s="99">
        <v>20192</v>
      </c>
      <c r="T65" s="100">
        <v>414.97800999999998</v>
      </c>
      <c r="U65" s="100">
        <v>652.80942000000005</v>
      </c>
      <c r="V65" s="100" t="s">
        <v>24</v>
      </c>
      <c r="W65" s="100">
        <v>785.79521</v>
      </c>
      <c r="X65" s="100">
        <v>393.31342000000001</v>
      </c>
      <c r="Y65" s="100">
        <v>314.72066999999998</v>
      </c>
      <c r="Z65" s="100">
        <v>73.843687000000003</v>
      </c>
      <c r="AA65" s="100" t="s">
        <v>24</v>
      </c>
      <c r="AB65" s="100">
        <v>100</v>
      </c>
      <c r="AC65" s="100">
        <v>55.059581000000001</v>
      </c>
      <c r="AD65" s="99">
        <v>103305</v>
      </c>
      <c r="AE65" s="99">
        <v>21.937778999999999</v>
      </c>
      <c r="AF65" s="99">
        <v>22.618148000000001</v>
      </c>
      <c r="AH65" s="120">
        <v>1958</v>
      </c>
      <c r="AI65" s="99">
        <v>43970</v>
      </c>
      <c r="AJ65" s="100">
        <v>446.74063000000001</v>
      </c>
      <c r="AK65" s="100">
        <v>765.50259000000005</v>
      </c>
      <c r="AL65" s="100" t="s">
        <v>24</v>
      </c>
      <c r="AM65" s="100">
        <v>914.60368000000005</v>
      </c>
      <c r="AN65" s="100">
        <v>476.38042999999999</v>
      </c>
      <c r="AO65" s="100">
        <v>389.62428</v>
      </c>
      <c r="AP65" s="100">
        <v>71.397419999999997</v>
      </c>
      <c r="AQ65" s="100" t="s">
        <v>24</v>
      </c>
      <c r="AR65" s="100">
        <v>100</v>
      </c>
      <c r="AS65" s="100">
        <v>52.518424000000003</v>
      </c>
      <c r="AT65" s="99">
        <v>295225</v>
      </c>
      <c r="AU65" s="99">
        <v>30.820665999999999</v>
      </c>
      <c r="AV65" s="99">
        <v>24.674668</v>
      </c>
      <c r="AW65" s="100">
        <v>1.3813849</v>
      </c>
      <c r="AY65" s="120">
        <v>1958</v>
      </c>
    </row>
    <row r="66" spans="2:51">
      <c r="B66" s="120">
        <v>1959</v>
      </c>
      <c r="C66" s="99">
        <v>25381</v>
      </c>
      <c r="D66" s="100">
        <v>499.60631000000001</v>
      </c>
      <c r="E66" s="100">
        <v>931.58426999999995</v>
      </c>
      <c r="F66" s="100" t="s">
        <v>24</v>
      </c>
      <c r="G66" s="100">
        <v>1104.3461</v>
      </c>
      <c r="H66" s="100">
        <v>596.16718000000003</v>
      </c>
      <c r="I66" s="100">
        <v>495.24574999999999</v>
      </c>
      <c r="J66" s="100">
        <v>69.292299999999997</v>
      </c>
      <c r="K66" s="100" t="s">
        <v>24</v>
      </c>
      <c r="L66" s="100">
        <v>100</v>
      </c>
      <c r="M66" s="100">
        <v>50.466267999999999</v>
      </c>
      <c r="N66" s="99">
        <v>203297.5</v>
      </c>
      <c r="O66" s="99">
        <v>40.899991999999997</v>
      </c>
      <c r="P66" s="99">
        <v>26.098915000000002</v>
      </c>
      <c r="R66" s="120">
        <v>1959</v>
      </c>
      <c r="S66" s="99">
        <v>21299</v>
      </c>
      <c r="T66" s="100">
        <v>428.01736</v>
      </c>
      <c r="U66" s="100">
        <v>671.79048999999998</v>
      </c>
      <c r="V66" s="100" t="s">
        <v>24</v>
      </c>
      <c r="W66" s="100">
        <v>809.29591000000005</v>
      </c>
      <c r="X66" s="100">
        <v>403.89659999999998</v>
      </c>
      <c r="Y66" s="100">
        <v>323.02710999999999</v>
      </c>
      <c r="Z66" s="100">
        <v>73.950507000000002</v>
      </c>
      <c r="AA66" s="100" t="s">
        <v>24</v>
      </c>
      <c r="AB66" s="100">
        <v>100</v>
      </c>
      <c r="AC66" s="100">
        <v>54.726483000000002</v>
      </c>
      <c r="AD66" s="99">
        <v>108055</v>
      </c>
      <c r="AE66" s="99">
        <v>22.445525</v>
      </c>
      <c r="AF66" s="99">
        <v>22.712917000000001</v>
      </c>
      <c r="AH66" s="120">
        <v>1959</v>
      </c>
      <c r="AI66" s="99">
        <v>46680</v>
      </c>
      <c r="AJ66" s="100">
        <v>464.18200999999999</v>
      </c>
      <c r="AK66" s="100">
        <v>790.4923</v>
      </c>
      <c r="AL66" s="100" t="s">
        <v>24</v>
      </c>
      <c r="AM66" s="100">
        <v>943.77728999999999</v>
      </c>
      <c r="AN66" s="100">
        <v>492.88180999999997</v>
      </c>
      <c r="AO66" s="100">
        <v>403.32853999999998</v>
      </c>
      <c r="AP66" s="100">
        <v>71.417705999999995</v>
      </c>
      <c r="AQ66" s="100" t="s">
        <v>24</v>
      </c>
      <c r="AR66" s="100">
        <v>100</v>
      </c>
      <c r="AS66" s="100">
        <v>52.324798999999999</v>
      </c>
      <c r="AT66" s="99">
        <v>311352.5</v>
      </c>
      <c r="AU66" s="99">
        <v>31.820342</v>
      </c>
      <c r="AV66" s="99">
        <v>24.815044</v>
      </c>
      <c r="AW66" s="100">
        <v>1.3867185</v>
      </c>
      <c r="AY66" s="120">
        <v>1959</v>
      </c>
    </row>
    <row r="67" spans="2:51">
      <c r="B67" s="120">
        <v>1960</v>
      </c>
      <c r="C67" s="99">
        <v>25917</v>
      </c>
      <c r="D67" s="100">
        <v>499.14296000000002</v>
      </c>
      <c r="E67" s="100">
        <v>929.56122000000005</v>
      </c>
      <c r="F67" s="100" t="s">
        <v>24</v>
      </c>
      <c r="G67" s="100">
        <v>1102.7663</v>
      </c>
      <c r="H67" s="100">
        <v>595.0412</v>
      </c>
      <c r="I67" s="100">
        <v>494.80340999999999</v>
      </c>
      <c r="J67" s="100">
        <v>69.293391999999997</v>
      </c>
      <c r="K67" s="100" t="s">
        <v>24</v>
      </c>
      <c r="L67" s="100">
        <v>100</v>
      </c>
      <c r="M67" s="100">
        <v>52.221482999999999</v>
      </c>
      <c r="N67" s="99">
        <v>208767.5</v>
      </c>
      <c r="O67" s="99">
        <v>41.106484000000002</v>
      </c>
      <c r="P67" s="99">
        <v>27.538163000000001</v>
      </c>
      <c r="R67" s="120">
        <v>1960</v>
      </c>
      <c r="S67" s="99">
        <v>21810</v>
      </c>
      <c r="T67" s="100">
        <v>429.10264000000001</v>
      </c>
      <c r="U67" s="100">
        <v>662.64535000000001</v>
      </c>
      <c r="V67" s="100" t="s">
        <v>24</v>
      </c>
      <c r="W67" s="100">
        <v>798.24825999999996</v>
      </c>
      <c r="X67" s="100">
        <v>399.79291999999998</v>
      </c>
      <c r="Y67" s="100">
        <v>320.80626999999998</v>
      </c>
      <c r="Z67" s="100">
        <v>73.963778000000005</v>
      </c>
      <c r="AA67" s="100" t="s">
        <v>24</v>
      </c>
      <c r="AB67" s="100">
        <v>100</v>
      </c>
      <c r="AC67" s="100">
        <v>56.160679999999999</v>
      </c>
      <c r="AD67" s="99">
        <v>110365</v>
      </c>
      <c r="AE67" s="99">
        <v>22.463414</v>
      </c>
      <c r="AF67" s="99">
        <v>23.274425999999998</v>
      </c>
      <c r="AH67" s="120">
        <v>1960</v>
      </c>
      <c r="AI67" s="99">
        <v>47727</v>
      </c>
      <c r="AJ67" s="100">
        <v>464.49635000000001</v>
      </c>
      <c r="AK67" s="100">
        <v>783.62571000000003</v>
      </c>
      <c r="AL67" s="100" t="s">
        <v>24</v>
      </c>
      <c r="AM67" s="100">
        <v>935.77913000000001</v>
      </c>
      <c r="AN67" s="100">
        <v>489.64008999999999</v>
      </c>
      <c r="AO67" s="100">
        <v>401.61372</v>
      </c>
      <c r="AP67" s="100">
        <v>71.427994999999996</v>
      </c>
      <c r="AQ67" s="100" t="s">
        <v>24</v>
      </c>
      <c r="AR67" s="100">
        <v>100</v>
      </c>
      <c r="AS67" s="100">
        <v>53.950760000000002</v>
      </c>
      <c r="AT67" s="99">
        <v>319132.5</v>
      </c>
      <c r="AU67" s="99">
        <v>31.939440000000001</v>
      </c>
      <c r="AV67" s="99">
        <v>25.897462999999998</v>
      </c>
      <c r="AW67" s="100">
        <v>1.4028035000000001</v>
      </c>
      <c r="AY67" s="120">
        <v>1960</v>
      </c>
    </row>
    <row r="68" spans="2:51">
      <c r="B68" s="120">
        <v>1961</v>
      </c>
      <c r="C68" s="99">
        <v>26081</v>
      </c>
      <c r="D68" s="100">
        <v>490.95495</v>
      </c>
      <c r="E68" s="100">
        <v>914.28431</v>
      </c>
      <c r="F68" s="100" t="s">
        <v>24</v>
      </c>
      <c r="G68" s="100">
        <v>1084.1053999999999</v>
      </c>
      <c r="H68" s="100">
        <v>584.84951000000001</v>
      </c>
      <c r="I68" s="100">
        <v>486.01728000000003</v>
      </c>
      <c r="J68" s="100">
        <v>69.299547000000004</v>
      </c>
      <c r="K68" s="100" t="s">
        <v>24</v>
      </c>
      <c r="L68" s="100">
        <v>100</v>
      </c>
      <c r="M68" s="100">
        <v>51.904553</v>
      </c>
      <c r="N68" s="99">
        <v>210937.5</v>
      </c>
      <c r="O68" s="99">
        <v>40.610199999999999</v>
      </c>
      <c r="P68" s="99">
        <v>27.408452</v>
      </c>
      <c r="R68" s="120">
        <v>1961</v>
      </c>
      <c r="S68" s="99">
        <v>21658</v>
      </c>
      <c r="T68" s="100">
        <v>416.82864999999998</v>
      </c>
      <c r="U68" s="100">
        <v>639.52193999999997</v>
      </c>
      <c r="V68" s="100" t="s">
        <v>24</v>
      </c>
      <c r="W68" s="100">
        <v>770.35874999999999</v>
      </c>
      <c r="X68" s="100">
        <v>383.80140999999998</v>
      </c>
      <c r="Y68" s="100">
        <v>306.93691000000001</v>
      </c>
      <c r="Z68" s="100">
        <v>74.359675999999993</v>
      </c>
      <c r="AA68" s="100" t="s">
        <v>24</v>
      </c>
      <c r="AB68" s="100">
        <v>100</v>
      </c>
      <c r="AC68" s="100">
        <v>55.945031</v>
      </c>
      <c r="AD68" s="99">
        <v>103192.5</v>
      </c>
      <c r="AE68" s="99">
        <v>20.56119</v>
      </c>
      <c r="AF68" s="99">
        <v>22.447426</v>
      </c>
      <c r="AH68" s="120">
        <v>1961</v>
      </c>
      <c r="AI68" s="99">
        <v>47739</v>
      </c>
      <c r="AJ68" s="100">
        <v>454.30234999999999</v>
      </c>
      <c r="AK68" s="100">
        <v>763.86044000000004</v>
      </c>
      <c r="AL68" s="100" t="s">
        <v>24</v>
      </c>
      <c r="AM68" s="100">
        <v>911.76193999999998</v>
      </c>
      <c r="AN68" s="100">
        <v>476.28741000000002</v>
      </c>
      <c r="AO68" s="100">
        <v>390.10939000000002</v>
      </c>
      <c r="AP68" s="100">
        <v>71.595384999999993</v>
      </c>
      <c r="AQ68" s="100" t="s">
        <v>24</v>
      </c>
      <c r="AR68" s="100">
        <v>100</v>
      </c>
      <c r="AS68" s="100">
        <v>53.662841</v>
      </c>
      <c r="AT68" s="99">
        <v>314130</v>
      </c>
      <c r="AU68" s="99">
        <v>30.757857999999999</v>
      </c>
      <c r="AV68" s="99">
        <v>25.553255</v>
      </c>
      <c r="AW68" s="100">
        <v>1.4296371000000001</v>
      </c>
      <c r="AY68" s="120">
        <v>1961</v>
      </c>
    </row>
    <row r="69" spans="2:51">
      <c r="B69" s="120">
        <v>1962</v>
      </c>
      <c r="C69" s="99">
        <v>27509</v>
      </c>
      <c r="D69" s="100">
        <v>509.50141000000002</v>
      </c>
      <c r="E69" s="100">
        <v>945.79367000000002</v>
      </c>
      <c r="F69" s="100" t="s">
        <v>24</v>
      </c>
      <c r="G69" s="100">
        <v>1122.135</v>
      </c>
      <c r="H69" s="100">
        <v>604.42884000000004</v>
      </c>
      <c r="I69" s="100">
        <v>501.90697999999998</v>
      </c>
      <c r="J69" s="100">
        <v>69.411455000000004</v>
      </c>
      <c r="K69" s="100" t="s">
        <v>24</v>
      </c>
      <c r="L69" s="100">
        <v>100</v>
      </c>
      <c r="M69" s="100">
        <v>52.520142</v>
      </c>
      <c r="N69" s="99">
        <v>220452.5</v>
      </c>
      <c r="O69" s="99">
        <v>41.772936999999999</v>
      </c>
      <c r="P69" s="99">
        <v>27.849768000000001</v>
      </c>
      <c r="R69" s="120">
        <v>1962</v>
      </c>
      <c r="S69" s="99">
        <v>23100</v>
      </c>
      <c r="T69" s="100">
        <v>435.74218000000002</v>
      </c>
      <c r="U69" s="100">
        <v>658.05551000000003</v>
      </c>
      <c r="V69" s="100" t="s">
        <v>24</v>
      </c>
      <c r="W69" s="100">
        <v>792.59171000000003</v>
      </c>
      <c r="X69" s="100">
        <v>395.16739000000001</v>
      </c>
      <c r="Y69" s="100">
        <v>316.06630999999999</v>
      </c>
      <c r="Z69" s="100">
        <v>74.513681000000005</v>
      </c>
      <c r="AA69" s="100" t="s">
        <v>24</v>
      </c>
      <c r="AB69" s="100">
        <v>100</v>
      </c>
      <c r="AC69" s="100">
        <v>56.638469999999998</v>
      </c>
      <c r="AD69" s="99">
        <v>107582.5</v>
      </c>
      <c r="AE69" s="99">
        <v>21.027403</v>
      </c>
      <c r="AF69" s="99">
        <v>22.753975000000001</v>
      </c>
      <c r="AH69" s="120">
        <v>1962</v>
      </c>
      <c r="AI69" s="99">
        <v>50609</v>
      </c>
      <c r="AJ69" s="100">
        <v>472.95920999999998</v>
      </c>
      <c r="AK69" s="100">
        <v>787.39436000000001</v>
      </c>
      <c r="AL69" s="100" t="s">
        <v>24</v>
      </c>
      <c r="AM69" s="100">
        <v>940.06430999999998</v>
      </c>
      <c r="AN69" s="100">
        <v>490.98396000000002</v>
      </c>
      <c r="AO69" s="100">
        <v>402.05263000000002</v>
      </c>
      <c r="AP69" s="100">
        <v>71.740567999999996</v>
      </c>
      <c r="AQ69" s="100" t="s">
        <v>24</v>
      </c>
      <c r="AR69" s="100">
        <v>100</v>
      </c>
      <c r="AS69" s="100">
        <v>54.323067999999999</v>
      </c>
      <c r="AT69" s="99">
        <v>328035</v>
      </c>
      <c r="AU69" s="99">
        <v>31.560946000000001</v>
      </c>
      <c r="AV69" s="99">
        <v>25.944234000000002</v>
      </c>
      <c r="AW69" s="100">
        <v>1.4372552000000001</v>
      </c>
      <c r="AY69" s="120">
        <v>1962</v>
      </c>
    </row>
    <row r="70" spans="2:51">
      <c r="B70" s="120">
        <v>1963</v>
      </c>
      <c r="C70" s="99">
        <v>28136</v>
      </c>
      <c r="D70" s="100">
        <v>511.57294000000002</v>
      </c>
      <c r="E70" s="100">
        <v>947.88936000000001</v>
      </c>
      <c r="F70" s="100" t="s">
        <v>24</v>
      </c>
      <c r="G70" s="100">
        <v>1124.3556000000001</v>
      </c>
      <c r="H70" s="100">
        <v>606.27359999999999</v>
      </c>
      <c r="I70" s="100">
        <v>503.4289</v>
      </c>
      <c r="J70" s="100">
        <v>69.456953999999996</v>
      </c>
      <c r="K70" s="100" t="s">
        <v>24</v>
      </c>
      <c r="L70" s="100">
        <v>100</v>
      </c>
      <c r="M70" s="100">
        <v>52.875290999999997</v>
      </c>
      <c r="N70" s="99">
        <v>224342.5</v>
      </c>
      <c r="O70" s="99">
        <v>41.741245999999997</v>
      </c>
      <c r="P70" s="99">
        <v>28.411090999999999</v>
      </c>
      <c r="R70" s="120">
        <v>1963</v>
      </c>
      <c r="S70" s="99">
        <v>23767</v>
      </c>
      <c r="T70" s="100">
        <v>439.55982999999998</v>
      </c>
      <c r="U70" s="100">
        <v>656.72604000000001</v>
      </c>
      <c r="V70" s="100" t="s">
        <v>24</v>
      </c>
      <c r="W70" s="100">
        <v>792.03503999999998</v>
      </c>
      <c r="X70" s="100">
        <v>394.19385999999997</v>
      </c>
      <c r="Y70" s="100">
        <v>315.18727000000001</v>
      </c>
      <c r="Z70" s="100">
        <v>74.675285000000002</v>
      </c>
      <c r="AA70" s="100" t="s">
        <v>24</v>
      </c>
      <c r="AB70" s="100">
        <v>100</v>
      </c>
      <c r="AC70" s="100">
        <v>57.019817000000003</v>
      </c>
      <c r="AD70" s="99">
        <v>109057.5</v>
      </c>
      <c r="AE70" s="99">
        <v>20.919091999999999</v>
      </c>
      <c r="AF70" s="99">
        <v>22.769528000000001</v>
      </c>
      <c r="AH70" s="120">
        <v>1963</v>
      </c>
      <c r="AI70" s="99">
        <v>51903</v>
      </c>
      <c r="AJ70" s="100">
        <v>475.87306999999998</v>
      </c>
      <c r="AK70" s="100">
        <v>787.35203000000001</v>
      </c>
      <c r="AL70" s="100" t="s">
        <v>24</v>
      </c>
      <c r="AM70" s="100">
        <v>940.58915000000002</v>
      </c>
      <c r="AN70" s="100">
        <v>491.10968000000003</v>
      </c>
      <c r="AO70" s="100">
        <v>402.18776000000003</v>
      </c>
      <c r="AP70" s="100">
        <v>71.846627999999995</v>
      </c>
      <c r="AQ70" s="100" t="s">
        <v>24</v>
      </c>
      <c r="AR70" s="100">
        <v>100</v>
      </c>
      <c r="AS70" s="100">
        <v>54.695765999999999</v>
      </c>
      <c r="AT70" s="99">
        <v>333400</v>
      </c>
      <c r="AU70" s="99">
        <v>31.488775</v>
      </c>
      <c r="AV70" s="99">
        <v>26.281095000000001</v>
      </c>
      <c r="AW70" s="100">
        <v>1.4433558</v>
      </c>
      <c r="AY70" s="120">
        <v>1963</v>
      </c>
    </row>
    <row r="71" spans="2:51">
      <c r="B71" s="120">
        <v>1964</v>
      </c>
      <c r="C71" s="99">
        <v>29617</v>
      </c>
      <c r="D71" s="100">
        <v>528.38436000000002</v>
      </c>
      <c r="E71" s="100">
        <v>981.75746000000004</v>
      </c>
      <c r="F71" s="100" t="s">
        <v>24</v>
      </c>
      <c r="G71" s="100">
        <v>1165.0061000000001</v>
      </c>
      <c r="H71" s="100">
        <v>627.50027999999998</v>
      </c>
      <c r="I71" s="100">
        <v>521.65557000000001</v>
      </c>
      <c r="J71" s="100">
        <v>69.200574000000003</v>
      </c>
      <c r="K71" s="100">
        <v>71</v>
      </c>
      <c r="L71" s="100">
        <v>100</v>
      </c>
      <c r="M71" s="100">
        <v>52.656188999999998</v>
      </c>
      <c r="N71" s="99">
        <v>241828</v>
      </c>
      <c r="O71" s="99">
        <v>44.162238000000002</v>
      </c>
      <c r="P71" s="99">
        <v>28.995155</v>
      </c>
      <c r="R71" s="120">
        <v>1964</v>
      </c>
      <c r="S71" s="99">
        <v>25430</v>
      </c>
      <c r="T71" s="100">
        <v>460.98905000000002</v>
      </c>
      <c r="U71" s="100">
        <v>679.65234999999996</v>
      </c>
      <c r="V71" s="100" t="s">
        <v>24</v>
      </c>
      <c r="W71" s="100">
        <v>818.79394000000002</v>
      </c>
      <c r="X71" s="100">
        <v>408.72859</v>
      </c>
      <c r="Y71" s="100">
        <v>326.56295999999998</v>
      </c>
      <c r="Z71" s="100">
        <v>74.667570999999995</v>
      </c>
      <c r="AA71" s="100">
        <v>76</v>
      </c>
      <c r="AB71" s="100">
        <v>100</v>
      </c>
      <c r="AC71" s="100">
        <v>57.341932</v>
      </c>
      <c r="AD71" s="99">
        <v>119188</v>
      </c>
      <c r="AE71" s="99">
        <v>22.425256999999998</v>
      </c>
      <c r="AF71" s="99">
        <v>23.86084</v>
      </c>
      <c r="AH71" s="120">
        <v>1964</v>
      </c>
      <c r="AI71" s="99">
        <v>55047</v>
      </c>
      <c r="AJ71" s="100">
        <v>494.95576</v>
      </c>
      <c r="AK71" s="100">
        <v>814.19122000000004</v>
      </c>
      <c r="AL71" s="100" t="s">
        <v>24</v>
      </c>
      <c r="AM71" s="100">
        <v>972.36662999999999</v>
      </c>
      <c r="AN71" s="100">
        <v>508.20738</v>
      </c>
      <c r="AO71" s="100">
        <v>416.26627999999999</v>
      </c>
      <c r="AP71" s="100">
        <v>71.726211000000006</v>
      </c>
      <c r="AQ71" s="100">
        <v>74</v>
      </c>
      <c r="AR71" s="100">
        <v>100</v>
      </c>
      <c r="AS71" s="100">
        <v>54.721952000000002</v>
      </c>
      <c r="AT71" s="99">
        <v>361016</v>
      </c>
      <c r="AU71" s="99">
        <v>33.455907000000003</v>
      </c>
      <c r="AV71" s="99">
        <v>27.071963</v>
      </c>
      <c r="AW71" s="100">
        <v>1.4444995</v>
      </c>
      <c r="AY71" s="120">
        <v>1964</v>
      </c>
    </row>
    <row r="72" spans="2:51">
      <c r="B72" s="120">
        <v>1965</v>
      </c>
      <c r="C72" s="99">
        <v>29692</v>
      </c>
      <c r="D72" s="100">
        <v>519.59051999999997</v>
      </c>
      <c r="E72" s="100">
        <v>964.28170999999998</v>
      </c>
      <c r="F72" s="100" t="s">
        <v>24</v>
      </c>
      <c r="G72" s="100">
        <v>1143.529</v>
      </c>
      <c r="H72" s="100">
        <v>617.053</v>
      </c>
      <c r="I72" s="100">
        <v>513.99135000000001</v>
      </c>
      <c r="J72" s="100">
        <v>69.124730999999997</v>
      </c>
      <c r="K72" s="100">
        <v>71</v>
      </c>
      <c r="L72" s="100">
        <v>100</v>
      </c>
      <c r="M72" s="100">
        <v>53.240093000000002</v>
      </c>
      <c r="N72" s="99">
        <v>243837</v>
      </c>
      <c r="O72" s="99">
        <v>43.683512999999998</v>
      </c>
      <c r="P72" s="99">
        <v>29.478854999999999</v>
      </c>
      <c r="R72" s="120">
        <v>1965</v>
      </c>
      <c r="S72" s="99">
        <v>25462</v>
      </c>
      <c r="T72" s="100">
        <v>452.54514</v>
      </c>
      <c r="U72" s="100">
        <v>660.31082000000004</v>
      </c>
      <c r="V72" s="100" t="s">
        <v>24</v>
      </c>
      <c r="W72" s="100">
        <v>795.07474999999999</v>
      </c>
      <c r="X72" s="100">
        <v>396.86112000000003</v>
      </c>
      <c r="Y72" s="100">
        <v>316.48768000000001</v>
      </c>
      <c r="Z72" s="100">
        <v>74.813472000000004</v>
      </c>
      <c r="AA72" s="100">
        <v>77</v>
      </c>
      <c r="AB72" s="100">
        <v>100</v>
      </c>
      <c r="AC72" s="100">
        <v>57.940607999999997</v>
      </c>
      <c r="AD72" s="99">
        <v>118202</v>
      </c>
      <c r="AE72" s="99">
        <v>21.819357</v>
      </c>
      <c r="AF72" s="99">
        <v>24.083487999999999</v>
      </c>
      <c r="AH72" s="120">
        <v>1965</v>
      </c>
      <c r="AI72" s="99">
        <v>55154</v>
      </c>
      <c r="AJ72" s="100">
        <v>486.32825000000003</v>
      </c>
      <c r="AK72" s="100">
        <v>795.15785000000005</v>
      </c>
      <c r="AL72" s="100" t="s">
        <v>24</v>
      </c>
      <c r="AM72" s="100">
        <v>949.06228999999996</v>
      </c>
      <c r="AN72" s="100">
        <v>496.74675000000002</v>
      </c>
      <c r="AO72" s="100">
        <v>407.08035999999998</v>
      </c>
      <c r="AP72" s="100">
        <v>71.751034000000004</v>
      </c>
      <c r="AQ72" s="100">
        <v>74</v>
      </c>
      <c r="AR72" s="100">
        <v>100</v>
      </c>
      <c r="AS72" s="100">
        <v>55.311638000000002</v>
      </c>
      <c r="AT72" s="99">
        <v>362039</v>
      </c>
      <c r="AU72" s="99">
        <v>32.915030000000002</v>
      </c>
      <c r="AV72" s="99">
        <v>27.469650000000001</v>
      </c>
      <c r="AW72" s="100">
        <v>1.4603451999999999</v>
      </c>
      <c r="AY72" s="120">
        <v>1965</v>
      </c>
    </row>
    <row r="73" spans="2:51">
      <c r="B73" s="120">
        <v>1966</v>
      </c>
      <c r="C73" s="99">
        <v>30672</v>
      </c>
      <c r="D73" s="100">
        <v>525.06271000000004</v>
      </c>
      <c r="E73" s="100">
        <v>977.70183999999995</v>
      </c>
      <c r="F73" s="100" t="s">
        <v>24</v>
      </c>
      <c r="G73" s="100">
        <v>1159.4474</v>
      </c>
      <c r="H73" s="100">
        <v>624.50346999999999</v>
      </c>
      <c r="I73" s="100">
        <v>518.75666999999999</v>
      </c>
      <c r="J73" s="100">
        <v>69.316900000000004</v>
      </c>
      <c r="K73" s="100">
        <v>71</v>
      </c>
      <c r="L73" s="100">
        <v>100</v>
      </c>
      <c r="M73" s="100">
        <v>53.070335</v>
      </c>
      <c r="N73" s="99">
        <v>247442</v>
      </c>
      <c r="O73" s="99">
        <v>43.365921</v>
      </c>
      <c r="P73" s="99">
        <v>29.469835</v>
      </c>
      <c r="R73" s="120">
        <v>1966</v>
      </c>
      <c r="S73" s="99">
        <v>26774</v>
      </c>
      <c r="T73" s="100">
        <v>464.99511000000001</v>
      </c>
      <c r="U73" s="100">
        <v>671.84146999999996</v>
      </c>
      <c r="V73" s="100" t="s">
        <v>24</v>
      </c>
      <c r="W73" s="100">
        <v>809.37904000000003</v>
      </c>
      <c r="X73" s="100">
        <v>404.20819999999998</v>
      </c>
      <c r="Y73" s="100">
        <v>323.16977000000003</v>
      </c>
      <c r="Z73" s="100">
        <v>74.913573</v>
      </c>
      <c r="AA73" s="100">
        <v>77</v>
      </c>
      <c r="AB73" s="100">
        <v>100</v>
      </c>
      <c r="AC73" s="100">
        <v>58.035288999999999</v>
      </c>
      <c r="AD73" s="99">
        <v>122305</v>
      </c>
      <c r="AE73" s="99">
        <v>22.074268</v>
      </c>
      <c r="AF73" s="99">
        <v>24.750230999999999</v>
      </c>
      <c r="AH73" s="120">
        <v>1966</v>
      </c>
      <c r="AI73" s="99">
        <v>57446</v>
      </c>
      <c r="AJ73" s="100">
        <v>495.24556999999999</v>
      </c>
      <c r="AK73" s="100">
        <v>806.90278999999998</v>
      </c>
      <c r="AL73" s="100" t="s">
        <v>24</v>
      </c>
      <c r="AM73" s="100">
        <v>963.47077999999999</v>
      </c>
      <c r="AN73" s="100">
        <v>503.70785999999998</v>
      </c>
      <c r="AO73" s="100">
        <v>412.68689000000001</v>
      </c>
      <c r="AP73" s="100">
        <v>71.925490999999994</v>
      </c>
      <c r="AQ73" s="100">
        <v>74</v>
      </c>
      <c r="AR73" s="100">
        <v>100</v>
      </c>
      <c r="AS73" s="100">
        <v>55.274273999999998</v>
      </c>
      <c r="AT73" s="99">
        <v>369747</v>
      </c>
      <c r="AU73" s="99">
        <v>32.876561000000002</v>
      </c>
      <c r="AV73" s="99">
        <v>27.721281000000001</v>
      </c>
      <c r="AW73" s="100">
        <v>1.4552567000000001</v>
      </c>
      <c r="AY73" s="120">
        <v>1966</v>
      </c>
    </row>
    <row r="74" spans="2:51">
      <c r="B74" s="120">
        <v>1967</v>
      </c>
      <c r="C74" s="99">
        <v>30433</v>
      </c>
      <c r="D74" s="100">
        <v>512.39864</v>
      </c>
      <c r="E74" s="100">
        <v>943.97495000000004</v>
      </c>
      <c r="F74" s="100" t="s">
        <v>24</v>
      </c>
      <c r="G74" s="100">
        <v>1118.1142</v>
      </c>
      <c r="H74" s="100">
        <v>607.00450999999998</v>
      </c>
      <c r="I74" s="100">
        <v>505.65341000000001</v>
      </c>
      <c r="J74" s="100">
        <v>69.005718000000002</v>
      </c>
      <c r="K74" s="100">
        <v>70</v>
      </c>
      <c r="L74" s="100">
        <v>100</v>
      </c>
      <c r="M74" s="100">
        <v>52.919593999999996</v>
      </c>
      <c r="N74" s="99">
        <v>253230</v>
      </c>
      <c r="O74" s="99">
        <v>43.647424000000001</v>
      </c>
      <c r="P74" s="99">
        <v>29.678288999999999</v>
      </c>
      <c r="R74" s="120">
        <v>1967</v>
      </c>
      <c r="S74" s="99">
        <v>25827</v>
      </c>
      <c r="T74" s="100">
        <v>440.75207</v>
      </c>
      <c r="U74" s="100">
        <v>632.71603000000005</v>
      </c>
      <c r="V74" s="100" t="s">
        <v>24</v>
      </c>
      <c r="W74" s="100">
        <v>761.66967</v>
      </c>
      <c r="X74" s="100">
        <v>381.17331000000001</v>
      </c>
      <c r="Y74" s="100">
        <v>305.04878000000002</v>
      </c>
      <c r="Z74" s="100">
        <v>74.895632000000006</v>
      </c>
      <c r="AA74" s="100">
        <v>77</v>
      </c>
      <c r="AB74" s="100">
        <v>100</v>
      </c>
      <c r="AC74" s="100">
        <v>57.145702</v>
      </c>
      <c r="AD74" s="99">
        <v>119523</v>
      </c>
      <c r="AE74" s="99">
        <v>21.209512</v>
      </c>
      <c r="AF74" s="99">
        <v>24.089511000000002</v>
      </c>
      <c r="AH74" s="120">
        <v>1967</v>
      </c>
      <c r="AI74" s="99">
        <v>56260</v>
      </c>
      <c r="AJ74" s="100">
        <v>476.81691999999998</v>
      </c>
      <c r="AK74" s="100">
        <v>770.37914000000001</v>
      </c>
      <c r="AL74" s="100" t="s">
        <v>24</v>
      </c>
      <c r="AM74" s="100">
        <v>918.87359000000004</v>
      </c>
      <c r="AN74" s="100">
        <v>483.36327</v>
      </c>
      <c r="AO74" s="100">
        <v>397.11908</v>
      </c>
      <c r="AP74" s="100">
        <v>71.709529000000003</v>
      </c>
      <c r="AQ74" s="100">
        <v>74</v>
      </c>
      <c r="AR74" s="100">
        <v>100</v>
      </c>
      <c r="AS74" s="100">
        <v>54.779314999999997</v>
      </c>
      <c r="AT74" s="99">
        <v>372753</v>
      </c>
      <c r="AU74" s="99">
        <v>32.591662999999997</v>
      </c>
      <c r="AV74" s="99">
        <v>27.623365</v>
      </c>
      <c r="AW74" s="100">
        <v>1.4919408999999999</v>
      </c>
      <c r="AY74" s="120">
        <v>1967</v>
      </c>
    </row>
    <row r="75" spans="2:51">
      <c r="B75" s="121">
        <v>1968</v>
      </c>
      <c r="C75" s="99">
        <v>32558</v>
      </c>
      <c r="D75" s="100">
        <v>538.75117999999998</v>
      </c>
      <c r="E75" s="100">
        <v>1019.2963</v>
      </c>
      <c r="F75" s="100" t="s">
        <v>24</v>
      </c>
      <c r="G75" s="100">
        <v>1212.5178000000001</v>
      </c>
      <c r="H75" s="100">
        <v>647.07691999999997</v>
      </c>
      <c r="I75" s="100">
        <v>535.86509999999998</v>
      </c>
      <c r="J75" s="100">
        <v>69.532651000000001</v>
      </c>
      <c r="K75" s="100">
        <v>71</v>
      </c>
      <c r="L75" s="100">
        <v>100</v>
      </c>
      <c r="M75" s="100">
        <v>53.320450000000001</v>
      </c>
      <c r="N75" s="99">
        <v>260543</v>
      </c>
      <c r="O75" s="99">
        <v>44.127042000000003</v>
      </c>
      <c r="P75" s="99">
        <v>29.500221</v>
      </c>
      <c r="R75" s="121">
        <v>1968</v>
      </c>
      <c r="S75" s="99">
        <v>28372</v>
      </c>
      <c r="T75" s="100">
        <v>475.60935000000001</v>
      </c>
      <c r="U75" s="100">
        <v>684.04728</v>
      </c>
      <c r="V75" s="100" t="s">
        <v>24</v>
      </c>
      <c r="W75" s="100">
        <v>826.05799999999999</v>
      </c>
      <c r="X75" s="100">
        <v>408.62272000000002</v>
      </c>
      <c r="Y75" s="100">
        <v>325.88724999999999</v>
      </c>
      <c r="Z75" s="100">
        <v>75.425877999999997</v>
      </c>
      <c r="AA75" s="100">
        <v>77</v>
      </c>
      <c r="AB75" s="100">
        <v>100</v>
      </c>
      <c r="AC75" s="100">
        <v>58.515860000000004</v>
      </c>
      <c r="AD75" s="99">
        <v>123305</v>
      </c>
      <c r="AE75" s="99">
        <v>21.502157</v>
      </c>
      <c r="AF75" s="99">
        <v>24.068341</v>
      </c>
      <c r="AH75" s="121">
        <v>1968</v>
      </c>
      <c r="AI75" s="99">
        <v>60930</v>
      </c>
      <c r="AJ75" s="100">
        <v>507.38488999999998</v>
      </c>
      <c r="AK75" s="100">
        <v>829.99845000000005</v>
      </c>
      <c r="AL75" s="100" t="s">
        <v>24</v>
      </c>
      <c r="AM75" s="100">
        <v>993.57497999999998</v>
      </c>
      <c r="AN75" s="100">
        <v>515.2758</v>
      </c>
      <c r="AO75" s="100">
        <v>421.33670000000001</v>
      </c>
      <c r="AP75" s="100">
        <v>72.276916999999997</v>
      </c>
      <c r="AQ75" s="100">
        <v>74</v>
      </c>
      <c r="AR75" s="100">
        <v>100</v>
      </c>
      <c r="AS75" s="100">
        <v>55.619962000000001</v>
      </c>
      <c r="AT75" s="99">
        <v>383848</v>
      </c>
      <c r="AU75" s="99">
        <v>32.979678</v>
      </c>
      <c r="AV75" s="99">
        <v>27.506087000000001</v>
      </c>
      <c r="AW75" s="100">
        <v>1.4900963</v>
      </c>
      <c r="AY75" s="121">
        <v>1968</v>
      </c>
    </row>
    <row r="76" spans="2:51">
      <c r="B76" s="121">
        <v>1969</v>
      </c>
      <c r="C76" s="99">
        <v>31353</v>
      </c>
      <c r="D76" s="100">
        <v>508.13661999999999</v>
      </c>
      <c r="E76" s="100">
        <v>956.74152000000004</v>
      </c>
      <c r="F76" s="100" t="s">
        <v>24</v>
      </c>
      <c r="G76" s="100">
        <v>1134.3529000000001</v>
      </c>
      <c r="H76" s="100">
        <v>611.34667999999999</v>
      </c>
      <c r="I76" s="100">
        <v>507.92626000000001</v>
      </c>
      <c r="J76" s="100">
        <v>69.204198000000005</v>
      </c>
      <c r="K76" s="100">
        <v>70</v>
      </c>
      <c r="L76" s="100">
        <v>100</v>
      </c>
      <c r="M76" s="100">
        <v>52.529907000000001</v>
      </c>
      <c r="N76" s="99">
        <v>258113</v>
      </c>
      <c r="O76" s="99">
        <v>42.793709999999997</v>
      </c>
      <c r="P76" s="99">
        <v>28.842728000000001</v>
      </c>
      <c r="R76" s="121">
        <v>1969</v>
      </c>
      <c r="S76" s="99">
        <v>27172</v>
      </c>
      <c r="T76" s="100">
        <v>445.96733</v>
      </c>
      <c r="U76" s="100">
        <v>637.26869999999997</v>
      </c>
      <c r="V76" s="100" t="s">
        <v>24</v>
      </c>
      <c r="W76" s="100">
        <v>767.69330000000002</v>
      </c>
      <c r="X76" s="100">
        <v>382.44848000000002</v>
      </c>
      <c r="Y76" s="100">
        <v>305.82875999999999</v>
      </c>
      <c r="Z76" s="100">
        <v>75.350325999999995</v>
      </c>
      <c r="AA76" s="100">
        <v>77</v>
      </c>
      <c r="AB76" s="100">
        <v>100</v>
      </c>
      <c r="AC76" s="100">
        <v>58.047426000000002</v>
      </c>
      <c r="AD76" s="99">
        <v>118238</v>
      </c>
      <c r="AE76" s="99">
        <v>20.187258</v>
      </c>
      <c r="AF76" s="99">
        <v>23.062189</v>
      </c>
      <c r="AH76" s="121">
        <v>1969</v>
      </c>
      <c r="AI76" s="99">
        <v>58525</v>
      </c>
      <c r="AJ76" s="100">
        <v>477.24808999999999</v>
      </c>
      <c r="AK76" s="100">
        <v>776.73528999999996</v>
      </c>
      <c r="AL76" s="100" t="s">
        <v>24</v>
      </c>
      <c r="AM76" s="100">
        <v>927.06609000000003</v>
      </c>
      <c r="AN76" s="100">
        <v>485.16176999999999</v>
      </c>
      <c r="AO76" s="100">
        <v>397.99196000000001</v>
      </c>
      <c r="AP76" s="100">
        <v>72.057846999999995</v>
      </c>
      <c r="AQ76" s="100">
        <v>74</v>
      </c>
      <c r="AR76" s="100">
        <v>100</v>
      </c>
      <c r="AS76" s="100">
        <v>54.955115999999997</v>
      </c>
      <c r="AT76" s="99">
        <v>376351</v>
      </c>
      <c r="AU76" s="99">
        <v>31.656393999999999</v>
      </c>
      <c r="AV76" s="99">
        <v>26.737259999999999</v>
      </c>
      <c r="AW76" s="100">
        <v>1.5013156999999999</v>
      </c>
      <c r="AY76" s="121">
        <v>1969</v>
      </c>
    </row>
    <row r="77" spans="2:51">
      <c r="B77" s="121">
        <v>1970</v>
      </c>
      <c r="C77" s="99">
        <v>32413</v>
      </c>
      <c r="D77" s="100">
        <v>515.1481</v>
      </c>
      <c r="E77" s="100">
        <v>976.95054000000005</v>
      </c>
      <c r="F77" s="100" t="s">
        <v>24</v>
      </c>
      <c r="G77" s="100">
        <v>1159.4141</v>
      </c>
      <c r="H77" s="100">
        <v>622.60874000000001</v>
      </c>
      <c r="I77" s="100">
        <v>515.54390999999998</v>
      </c>
      <c r="J77" s="100">
        <v>69.457869000000002</v>
      </c>
      <c r="K77" s="100">
        <v>70</v>
      </c>
      <c r="L77" s="100">
        <v>100</v>
      </c>
      <c r="M77" s="100">
        <v>51.590055</v>
      </c>
      <c r="N77" s="99">
        <v>260321</v>
      </c>
      <c r="O77" s="99">
        <v>42.309555000000003</v>
      </c>
      <c r="P77" s="99">
        <v>27.849741000000002</v>
      </c>
      <c r="R77" s="121">
        <v>1970</v>
      </c>
      <c r="S77" s="99">
        <v>28963</v>
      </c>
      <c r="T77" s="100">
        <v>465.98980999999998</v>
      </c>
      <c r="U77" s="100">
        <v>662.11037999999996</v>
      </c>
      <c r="V77" s="100" t="s">
        <v>24</v>
      </c>
      <c r="W77" s="100">
        <v>797.14062000000001</v>
      </c>
      <c r="X77" s="100">
        <v>397.30632000000003</v>
      </c>
      <c r="Y77" s="100">
        <v>316.81162999999998</v>
      </c>
      <c r="Z77" s="100">
        <v>75.444912000000002</v>
      </c>
      <c r="AA77" s="100">
        <v>77</v>
      </c>
      <c r="AB77" s="100">
        <v>100</v>
      </c>
      <c r="AC77" s="100">
        <v>57.672241999999997</v>
      </c>
      <c r="AD77" s="99">
        <v>125896</v>
      </c>
      <c r="AE77" s="99">
        <v>21.072647</v>
      </c>
      <c r="AF77" s="99">
        <v>23.554504000000001</v>
      </c>
      <c r="AH77" s="121">
        <v>1970</v>
      </c>
      <c r="AI77" s="99">
        <v>61376</v>
      </c>
      <c r="AJ77" s="100">
        <v>490.71949999999998</v>
      </c>
      <c r="AK77" s="100">
        <v>799.07033999999999</v>
      </c>
      <c r="AL77" s="100" t="s">
        <v>24</v>
      </c>
      <c r="AM77" s="100">
        <v>954.15251999999998</v>
      </c>
      <c r="AN77" s="100">
        <v>498.04919000000001</v>
      </c>
      <c r="AO77" s="100">
        <v>407.24149</v>
      </c>
      <c r="AP77" s="100">
        <v>72.283214000000001</v>
      </c>
      <c r="AQ77" s="100">
        <v>74</v>
      </c>
      <c r="AR77" s="100">
        <v>100</v>
      </c>
      <c r="AS77" s="100">
        <v>54.291981999999997</v>
      </c>
      <c r="AT77" s="99">
        <v>386217</v>
      </c>
      <c r="AU77" s="99">
        <v>31.847299</v>
      </c>
      <c r="AV77" s="99">
        <v>26.287178000000001</v>
      </c>
      <c r="AW77" s="100">
        <v>1.4755100999999999</v>
      </c>
      <c r="AY77" s="121">
        <v>1970</v>
      </c>
    </row>
    <row r="78" spans="2:51">
      <c r="B78" s="121">
        <v>1971</v>
      </c>
      <c r="C78" s="99">
        <v>31748</v>
      </c>
      <c r="D78" s="100">
        <v>483.37864000000002</v>
      </c>
      <c r="E78" s="100">
        <v>923.15922</v>
      </c>
      <c r="F78" s="100" t="s">
        <v>24</v>
      </c>
      <c r="G78" s="100">
        <v>1097.076</v>
      </c>
      <c r="H78" s="100">
        <v>586.30372999999997</v>
      </c>
      <c r="I78" s="100">
        <v>484.59170999999998</v>
      </c>
      <c r="J78" s="100">
        <v>69.453909999999993</v>
      </c>
      <c r="K78" s="100">
        <v>71</v>
      </c>
      <c r="L78" s="100">
        <v>100</v>
      </c>
      <c r="M78" s="100">
        <v>51.982840000000003</v>
      </c>
      <c r="N78" s="99">
        <v>257529</v>
      </c>
      <c r="O78" s="99">
        <v>40.080869</v>
      </c>
      <c r="P78" s="99">
        <v>27.847476</v>
      </c>
      <c r="R78" s="121">
        <v>1971</v>
      </c>
      <c r="S78" s="99">
        <v>28864</v>
      </c>
      <c r="T78" s="100">
        <v>444.10737999999998</v>
      </c>
      <c r="U78" s="100">
        <v>635.01157999999998</v>
      </c>
      <c r="V78" s="100" t="s">
        <v>24</v>
      </c>
      <c r="W78" s="100">
        <v>765.31574999999998</v>
      </c>
      <c r="X78" s="100">
        <v>378.53782999999999</v>
      </c>
      <c r="Y78" s="100">
        <v>300.55741</v>
      </c>
      <c r="Z78" s="100">
        <v>75.703253000000004</v>
      </c>
      <c r="AA78" s="100">
        <v>78</v>
      </c>
      <c r="AB78" s="100">
        <v>100</v>
      </c>
      <c r="AC78" s="100">
        <v>58.221719999999998</v>
      </c>
      <c r="AD78" s="99">
        <v>123084</v>
      </c>
      <c r="AE78" s="99">
        <v>19.694467</v>
      </c>
      <c r="AF78" s="99">
        <v>22.575149</v>
      </c>
      <c r="AH78" s="121">
        <v>1971</v>
      </c>
      <c r="AI78" s="99">
        <v>60612</v>
      </c>
      <c r="AJ78" s="100">
        <v>463.84611000000001</v>
      </c>
      <c r="AK78" s="100">
        <v>760.94123000000002</v>
      </c>
      <c r="AL78" s="100" t="s">
        <v>24</v>
      </c>
      <c r="AM78" s="100">
        <v>909.70474000000002</v>
      </c>
      <c r="AN78" s="100">
        <v>471.82906000000003</v>
      </c>
      <c r="AO78" s="100">
        <v>384.62502000000001</v>
      </c>
      <c r="AP78" s="100">
        <v>72.430145999999993</v>
      </c>
      <c r="AQ78" s="100">
        <v>74</v>
      </c>
      <c r="AR78" s="100">
        <v>100</v>
      </c>
      <c r="AS78" s="100">
        <v>54.778129</v>
      </c>
      <c r="AT78" s="99">
        <v>380613</v>
      </c>
      <c r="AU78" s="99">
        <v>30.028855</v>
      </c>
      <c r="AV78" s="99">
        <v>25.891988000000001</v>
      </c>
      <c r="AW78" s="100">
        <v>1.4537675000000001</v>
      </c>
      <c r="AY78" s="121">
        <v>1971</v>
      </c>
    </row>
    <row r="79" spans="2:51">
      <c r="B79" s="121">
        <v>1972</v>
      </c>
      <c r="C79" s="99">
        <v>31577</v>
      </c>
      <c r="D79" s="100">
        <v>472.34521000000001</v>
      </c>
      <c r="E79" s="100">
        <v>901.23569999999995</v>
      </c>
      <c r="F79" s="100" t="s">
        <v>24</v>
      </c>
      <c r="G79" s="100">
        <v>1071.6324</v>
      </c>
      <c r="H79" s="100">
        <v>572.01469999999995</v>
      </c>
      <c r="I79" s="100">
        <v>473.56085999999999</v>
      </c>
      <c r="J79" s="100">
        <v>69.481046000000006</v>
      </c>
      <c r="K79" s="100">
        <v>71</v>
      </c>
      <c r="L79" s="100">
        <v>100</v>
      </c>
      <c r="M79" s="100">
        <v>51.667321000000001</v>
      </c>
      <c r="N79" s="99">
        <v>256195</v>
      </c>
      <c r="O79" s="99">
        <v>39.164852000000003</v>
      </c>
      <c r="P79" s="99">
        <v>28.294521</v>
      </c>
      <c r="R79" s="121">
        <v>1972</v>
      </c>
      <c r="S79" s="99">
        <v>28157</v>
      </c>
      <c r="T79" s="100">
        <v>425.42802</v>
      </c>
      <c r="U79" s="100">
        <v>602.78273999999999</v>
      </c>
      <c r="V79" s="100" t="s">
        <v>24</v>
      </c>
      <c r="W79" s="100">
        <v>727.42980999999997</v>
      </c>
      <c r="X79" s="100">
        <v>359.14589999999998</v>
      </c>
      <c r="Y79" s="100">
        <v>285.15363000000002</v>
      </c>
      <c r="Z79" s="100">
        <v>75.881308000000004</v>
      </c>
      <c r="AA79" s="100">
        <v>78</v>
      </c>
      <c r="AB79" s="100">
        <v>100</v>
      </c>
      <c r="AC79" s="100">
        <v>57.883808999999999</v>
      </c>
      <c r="AD79" s="99">
        <v>118690</v>
      </c>
      <c r="AE79" s="99">
        <v>18.654969000000001</v>
      </c>
      <c r="AF79" s="99">
        <v>22.964286999999999</v>
      </c>
      <c r="AH79" s="121">
        <v>1972</v>
      </c>
      <c r="AI79" s="99">
        <v>59734</v>
      </c>
      <c r="AJ79" s="100">
        <v>449.00412</v>
      </c>
      <c r="AK79" s="100">
        <v>732.00914999999998</v>
      </c>
      <c r="AL79" s="100" t="s">
        <v>24</v>
      </c>
      <c r="AM79" s="100">
        <v>875.70836999999995</v>
      </c>
      <c r="AN79" s="100">
        <v>454.06743999999998</v>
      </c>
      <c r="AO79" s="100">
        <v>370.68729999999999</v>
      </c>
      <c r="AP79" s="100">
        <v>72.497957999999997</v>
      </c>
      <c r="AQ79" s="100">
        <v>74</v>
      </c>
      <c r="AR79" s="100">
        <v>100</v>
      </c>
      <c r="AS79" s="100">
        <v>54.422376</v>
      </c>
      <c r="AT79" s="99">
        <v>374885</v>
      </c>
      <c r="AU79" s="99">
        <v>29.052223000000001</v>
      </c>
      <c r="AV79" s="99">
        <v>26.357586000000001</v>
      </c>
      <c r="AW79" s="100">
        <v>1.4951253</v>
      </c>
      <c r="AY79" s="121">
        <v>1972</v>
      </c>
    </row>
    <row r="80" spans="2:51">
      <c r="B80" s="121">
        <v>1973</v>
      </c>
      <c r="C80" s="99">
        <v>31557</v>
      </c>
      <c r="D80" s="100">
        <v>465.24705</v>
      </c>
      <c r="E80" s="100">
        <v>877.81958999999995</v>
      </c>
      <c r="F80" s="100" t="s">
        <v>24</v>
      </c>
      <c r="G80" s="100">
        <v>1042.4081000000001</v>
      </c>
      <c r="H80" s="100">
        <v>558.46888000000001</v>
      </c>
      <c r="I80" s="100">
        <v>461.97647000000001</v>
      </c>
      <c r="J80" s="100">
        <v>69.454920000000001</v>
      </c>
      <c r="K80" s="100">
        <v>70</v>
      </c>
      <c r="L80" s="100">
        <v>100</v>
      </c>
      <c r="M80" s="100">
        <v>51.238878</v>
      </c>
      <c r="N80" s="99">
        <v>255568</v>
      </c>
      <c r="O80" s="99">
        <v>38.501246000000002</v>
      </c>
      <c r="P80" s="99">
        <v>28.386068000000002</v>
      </c>
      <c r="R80" s="121">
        <v>1973</v>
      </c>
      <c r="S80" s="99">
        <v>28454</v>
      </c>
      <c r="T80" s="100">
        <v>423.31616000000002</v>
      </c>
      <c r="U80" s="100">
        <v>595.04465000000005</v>
      </c>
      <c r="V80" s="100" t="s">
        <v>24</v>
      </c>
      <c r="W80" s="100">
        <v>719.69898000000001</v>
      </c>
      <c r="X80" s="100">
        <v>352.11635000000001</v>
      </c>
      <c r="Y80" s="100">
        <v>278.81975</v>
      </c>
      <c r="Z80" s="100">
        <v>76.322811000000002</v>
      </c>
      <c r="AA80" s="100">
        <v>78</v>
      </c>
      <c r="AB80" s="100">
        <v>100</v>
      </c>
      <c r="AC80" s="100">
        <v>57.793394999999997</v>
      </c>
      <c r="AD80" s="99">
        <v>114465</v>
      </c>
      <c r="AE80" s="99">
        <v>17.720117999999999</v>
      </c>
      <c r="AF80" s="99">
        <v>22.727768999999999</v>
      </c>
      <c r="AH80" s="121">
        <v>1973</v>
      </c>
      <c r="AI80" s="99">
        <v>60011</v>
      </c>
      <c r="AJ80" s="100">
        <v>444.37655000000001</v>
      </c>
      <c r="AK80" s="100">
        <v>719.60572999999999</v>
      </c>
      <c r="AL80" s="100" t="s">
        <v>24</v>
      </c>
      <c r="AM80" s="100">
        <v>861.43961999999999</v>
      </c>
      <c r="AN80" s="100">
        <v>445.20578999999998</v>
      </c>
      <c r="AO80" s="100">
        <v>362.94024000000002</v>
      </c>
      <c r="AP80" s="100">
        <v>72.710993000000002</v>
      </c>
      <c r="AQ80" s="100">
        <v>74</v>
      </c>
      <c r="AR80" s="100">
        <v>100</v>
      </c>
      <c r="AS80" s="100">
        <v>54.150799999999997</v>
      </c>
      <c r="AT80" s="99">
        <v>370033</v>
      </c>
      <c r="AU80" s="99">
        <v>28.252137999999999</v>
      </c>
      <c r="AV80" s="99">
        <v>26.356303</v>
      </c>
      <c r="AW80" s="100">
        <v>1.4752163</v>
      </c>
      <c r="AY80" s="121">
        <v>1973</v>
      </c>
    </row>
    <row r="81" spans="2:51">
      <c r="B81" s="121">
        <v>1974</v>
      </c>
      <c r="C81" s="99">
        <v>32544</v>
      </c>
      <c r="D81" s="100">
        <v>472.35948000000002</v>
      </c>
      <c r="E81" s="100">
        <v>902.22154</v>
      </c>
      <c r="F81" s="100" t="s">
        <v>24</v>
      </c>
      <c r="G81" s="100">
        <v>1074.9584</v>
      </c>
      <c r="H81" s="100">
        <v>568.45916999999997</v>
      </c>
      <c r="I81" s="100">
        <v>468.49309</v>
      </c>
      <c r="J81" s="100">
        <v>69.851900999999998</v>
      </c>
      <c r="K81" s="100">
        <v>71</v>
      </c>
      <c r="L81" s="100">
        <v>100</v>
      </c>
      <c r="M81" s="100">
        <v>50.61354</v>
      </c>
      <c r="N81" s="99">
        <v>255576</v>
      </c>
      <c r="O81" s="99">
        <v>37.903536000000003</v>
      </c>
      <c r="P81" s="99">
        <v>27.671689000000001</v>
      </c>
      <c r="R81" s="121">
        <v>1974</v>
      </c>
      <c r="S81" s="99">
        <v>29989</v>
      </c>
      <c r="T81" s="100">
        <v>438.89105000000001</v>
      </c>
      <c r="U81" s="100">
        <v>608.27365999999995</v>
      </c>
      <c r="V81" s="100" t="s">
        <v>24</v>
      </c>
      <c r="W81" s="100">
        <v>736.16134999999997</v>
      </c>
      <c r="X81" s="100">
        <v>360.57736</v>
      </c>
      <c r="Y81" s="100">
        <v>285.97476</v>
      </c>
      <c r="Z81" s="100">
        <v>76.379097999999999</v>
      </c>
      <c r="AA81" s="100">
        <v>79</v>
      </c>
      <c r="AB81" s="100">
        <v>100</v>
      </c>
      <c r="AC81" s="100">
        <v>58.19265</v>
      </c>
      <c r="AD81" s="99">
        <v>121767</v>
      </c>
      <c r="AE81" s="99">
        <v>18.548295</v>
      </c>
      <c r="AF81" s="99">
        <v>23.908417</v>
      </c>
      <c r="AH81" s="121">
        <v>1974</v>
      </c>
      <c r="AI81" s="99">
        <v>62533</v>
      </c>
      <c r="AJ81" s="100">
        <v>455.69448999999997</v>
      </c>
      <c r="AK81" s="100">
        <v>734.48265000000004</v>
      </c>
      <c r="AL81" s="100" t="s">
        <v>24</v>
      </c>
      <c r="AM81" s="100">
        <v>880.77355</v>
      </c>
      <c r="AN81" s="100">
        <v>452.61662000000001</v>
      </c>
      <c r="AO81" s="100">
        <v>368.37292000000002</v>
      </c>
      <c r="AP81" s="100">
        <v>72.982294999999993</v>
      </c>
      <c r="AQ81" s="100">
        <v>75</v>
      </c>
      <c r="AR81" s="100">
        <v>100</v>
      </c>
      <c r="AS81" s="100">
        <v>53.985478999999998</v>
      </c>
      <c r="AT81" s="99">
        <v>377343</v>
      </c>
      <c r="AU81" s="99">
        <v>28.355316999999999</v>
      </c>
      <c r="AV81" s="99">
        <v>26.334088999999999</v>
      </c>
      <c r="AW81" s="100">
        <v>1.4832494000000001</v>
      </c>
      <c r="AY81" s="121">
        <v>1974</v>
      </c>
    </row>
    <row r="82" spans="2:51">
      <c r="B82" s="121">
        <v>1975</v>
      </c>
      <c r="C82" s="99">
        <v>30792</v>
      </c>
      <c r="D82" s="100">
        <v>441.83096999999998</v>
      </c>
      <c r="E82" s="100">
        <v>822.70407</v>
      </c>
      <c r="F82" s="100" t="s">
        <v>24</v>
      </c>
      <c r="G82" s="100">
        <v>978.34379999999999</v>
      </c>
      <c r="H82" s="100">
        <v>522.69811000000004</v>
      </c>
      <c r="I82" s="100">
        <v>433.32375999999999</v>
      </c>
      <c r="J82" s="100">
        <v>69.477733999999998</v>
      </c>
      <c r="K82" s="100">
        <v>70</v>
      </c>
      <c r="L82" s="100">
        <v>100</v>
      </c>
      <c r="M82" s="100">
        <v>50.696434000000004</v>
      </c>
      <c r="N82" s="99">
        <v>249060</v>
      </c>
      <c r="O82" s="99">
        <v>36.532764</v>
      </c>
      <c r="P82" s="99">
        <v>28.617488000000002</v>
      </c>
      <c r="R82" s="121">
        <v>1975</v>
      </c>
      <c r="S82" s="99">
        <v>27998</v>
      </c>
      <c r="T82" s="100">
        <v>404.3725</v>
      </c>
      <c r="U82" s="100">
        <v>550.15471000000002</v>
      </c>
      <c r="V82" s="100" t="s">
        <v>24</v>
      </c>
      <c r="W82" s="100">
        <v>665.02182000000005</v>
      </c>
      <c r="X82" s="100">
        <v>327.52436999999998</v>
      </c>
      <c r="Y82" s="100">
        <v>260.74185999999997</v>
      </c>
      <c r="Z82" s="100">
        <v>76.232158999999996</v>
      </c>
      <c r="AA82" s="100">
        <v>78</v>
      </c>
      <c r="AB82" s="100">
        <v>100</v>
      </c>
      <c r="AC82" s="100">
        <v>57.987282999999998</v>
      </c>
      <c r="AD82" s="99">
        <v>115972</v>
      </c>
      <c r="AE82" s="99">
        <v>17.451342</v>
      </c>
      <c r="AF82" s="99">
        <v>24.669277000000001</v>
      </c>
      <c r="AH82" s="121">
        <v>1975</v>
      </c>
      <c r="AI82" s="99">
        <v>58790</v>
      </c>
      <c r="AJ82" s="100">
        <v>423.16289999999998</v>
      </c>
      <c r="AK82" s="100">
        <v>668.31545000000006</v>
      </c>
      <c r="AL82" s="100" t="s">
        <v>24</v>
      </c>
      <c r="AM82" s="100">
        <v>800.04983000000004</v>
      </c>
      <c r="AN82" s="100">
        <v>414.63398000000001</v>
      </c>
      <c r="AO82" s="100">
        <v>339.22372000000001</v>
      </c>
      <c r="AP82" s="100">
        <v>72.694717999999995</v>
      </c>
      <c r="AQ82" s="100">
        <v>74</v>
      </c>
      <c r="AR82" s="100">
        <v>100</v>
      </c>
      <c r="AS82" s="100">
        <v>53.925390999999998</v>
      </c>
      <c r="AT82" s="99">
        <v>365032</v>
      </c>
      <c r="AU82" s="99">
        <v>27.113938999999998</v>
      </c>
      <c r="AV82" s="99">
        <v>27.232780000000002</v>
      </c>
      <c r="AW82" s="100">
        <v>1.4954049</v>
      </c>
      <c r="AY82" s="121">
        <v>1975</v>
      </c>
    </row>
    <row r="83" spans="2:51">
      <c r="B83" s="121">
        <v>1976</v>
      </c>
      <c r="C83" s="99">
        <v>31684</v>
      </c>
      <c r="D83" s="100">
        <v>450.56664999999998</v>
      </c>
      <c r="E83" s="100">
        <v>835.22667000000001</v>
      </c>
      <c r="F83" s="100" t="s">
        <v>24</v>
      </c>
      <c r="G83" s="100">
        <v>994.54759000000001</v>
      </c>
      <c r="H83" s="100">
        <v>526.93290999999999</v>
      </c>
      <c r="I83" s="100">
        <v>434.39382999999998</v>
      </c>
      <c r="J83" s="100">
        <v>69.908471000000006</v>
      </c>
      <c r="K83" s="100">
        <v>71</v>
      </c>
      <c r="L83" s="100">
        <v>100</v>
      </c>
      <c r="M83" s="100">
        <v>50.672508999999998</v>
      </c>
      <c r="N83" s="99">
        <v>245971</v>
      </c>
      <c r="O83" s="99">
        <v>35.780909999999999</v>
      </c>
      <c r="P83" s="99">
        <v>28.989605000000001</v>
      </c>
      <c r="R83" s="121">
        <v>1976</v>
      </c>
      <c r="S83" s="99">
        <v>28518</v>
      </c>
      <c r="T83" s="100">
        <v>407.33895999999999</v>
      </c>
      <c r="U83" s="100">
        <v>541.72550999999999</v>
      </c>
      <c r="V83" s="100" t="s">
        <v>24</v>
      </c>
      <c r="W83" s="100">
        <v>656.47131999999999</v>
      </c>
      <c r="X83" s="100">
        <v>319.80076000000003</v>
      </c>
      <c r="Y83" s="100">
        <v>253.32060000000001</v>
      </c>
      <c r="Z83" s="100">
        <v>76.846933000000007</v>
      </c>
      <c r="AA83" s="100">
        <v>79</v>
      </c>
      <c r="AB83" s="100">
        <v>100</v>
      </c>
      <c r="AC83" s="100">
        <v>56.882416999999997</v>
      </c>
      <c r="AD83" s="99">
        <v>108401</v>
      </c>
      <c r="AE83" s="99">
        <v>16.153998000000001</v>
      </c>
      <c r="AF83" s="99">
        <v>23.422101999999999</v>
      </c>
      <c r="AH83" s="121">
        <v>1976</v>
      </c>
      <c r="AI83" s="99">
        <v>60202</v>
      </c>
      <c r="AJ83" s="100">
        <v>429.00053000000003</v>
      </c>
      <c r="AK83" s="100">
        <v>667.45762000000002</v>
      </c>
      <c r="AL83" s="100" t="s">
        <v>24</v>
      </c>
      <c r="AM83" s="100">
        <v>800.26034000000004</v>
      </c>
      <c r="AN83" s="100">
        <v>411.36637999999999</v>
      </c>
      <c r="AO83" s="100">
        <v>335.05651</v>
      </c>
      <c r="AP83" s="100">
        <v>73.195195999999996</v>
      </c>
      <c r="AQ83" s="100">
        <v>75</v>
      </c>
      <c r="AR83" s="100">
        <v>100</v>
      </c>
      <c r="AS83" s="100">
        <v>53.435941</v>
      </c>
      <c r="AT83" s="99">
        <v>354372</v>
      </c>
      <c r="AU83" s="99">
        <v>26.085844999999999</v>
      </c>
      <c r="AV83" s="99">
        <v>27.024583</v>
      </c>
      <c r="AW83" s="100">
        <v>1.5417894000000001</v>
      </c>
      <c r="AY83" s="121">
        <v>1976</v>
      </c>
    </row>
    <row r="84" spans="2:51">
      <c r="B84" s="121">
        <v>1977</v>
      </c>
      <c r="C84" s="99">
        <v>30067</v>
      </c>
      <c r="D84" s="100">
        <v>423.19860999999997</v>
      </c>
      <c r="E84" s="100">
        <v>766.50726999999995</v>
      </c>
      <c r="F84" s="100" t="s">
        <v>24</v>
      </c>
      <c r="G84" s="100">
        <v>911.17795999999998</v>
      </c>
      <c r="H84" s="100">
        <v>487.01859000000002</v>
      </c>
      <c r="I84" s="100">
        <v>403.16989000000001</v>
      </c>
      <c r="J84" s="100">
        <v>69.649358000000007</v>
      </c>
      <c r="K84" s="100">
        <v>71</v>
      </c>
      <c r="L84" s="100">
        <v>100</v>
      </c>
      <c r="M84" s="100">
        <v>49.845821999999998</v>
      </c>
      <c r="N84" s="99">
        <v>238892</v>
      </c>
      <c r="O84" s="99">
        <v>34.405464000000002</v>
      </c>
      <c r="P84" s="99">
        <v>28.648247000000001</v>
      </c>
      <c r="R84" s="121">
        <v>1977</v>
      </c>
      <c r="S84" s="99">
        <v>27620</v>
      </c>
      <c r="T84" s="100">
        <v>389.69842</v>
      </c>
      <c r="U84" s="100">
        <v>511.30248</v>
      </c>
      <c r="V84" s="100" t="s">
        <v>24</v>
      </c>
      <c r="W84" s="100">
        <v>618.43786</v>
      </c>
      <c r="X84" s="100">
        <v>302.62094000000002</v>
      </c>
      <c r="Y84" s="100">
        <v>239.57912999999999</v>
      </c>
      <c r="Z84" s="100">
        <v>76.810095000000004</v>
      </c>
      <c r="AA84" s="100">
        <v>79</v>
      </c>
      <c r="AB84" s="100">
        <v>100</v>
      </c>
      <c r="AC84" s="100">
        <v>56.983701000000003</v>
      </c>
      <c r="AD84" s="99">
        <v>106162</v>
      </c>
      <c r="AE84" s="99">
        <v>15.631923</v>
      </c>
      <c r="AF84" s="99">
        <v>23.67109</v>
      </c>
      <c r="AH84" s="121">
        <v>1977</v>
      </c>
      <c r="AI84" s="99">
        <v>57687</v>
      </c>
      <c r="AJ84" s="100">
        <v>406.46877999999998</v>
      </c>
      <c r="AK84" s="100">
        <v>622.60906</v>
      </c>
      <c r="AL84" s="100" t="s">
        <v>24</v>
      </c>
      <c r="AM84" s="100">
        <v>745.32046000000003</v>
      </c>
      <c r="AN84" s="100">
        <v>385.30202000000003</v>
      </c>
      <c r="AO84" s="100">
        <v>314.28631999999999</v>
      </c>
      <c r="AP84" s="100">
        <v>73.078085000000002</v>
      </c>
      <c r="AQ84" s="100">
        <v>75</v>
      </c>
      <c r="AR84" s="100">
        <v>100</v>
      </c>
      <c r="AS84" s="100">
        <v>53.026012999999999</v>
      </c>
      <c r="AT84" s="99">
        <v>345054</v>
      </c>
      <c r="AU84" s="99">
        <v>25.122624999999999</v>
      </c>
      <c r="AV84" s="99">
        <v>26.907565000000002</v>
      </c>
      <c r="AW84" s="100">
        <v>1.4991268</v>
      </c>
      <c r="AY84" s="121">
        <v>1977</v>
      </c>
    </row>
    <row r="85" spans="2:51">
      <c r="B85" s="121">
        <v>1978</v>
      </c>
      <c r="C85" s="99">
        <v>29667</v>
      </c>
      <c r="D85" s="100">
        <v>413.11502000000002</v>
      </c>
      <c r="E85" s="100">
        <v>743.56827999999996</v>
      </c>
      <c r="F85" s="100" t="s">
        <v>24</v>
      </c>
      <c r="G85" s="100">
        <v>885.11158</v>
      </c>
      <c r="H85" s="100">
        <v>470.40397000000002</v>
      </c>
      <c r="I85" s="100">
        <v>388.35388999999998</v>
      </c>
      <c r="J85" s="100">
        <v>70.056865999999999</v>
      </c>
      <c r="K85" s="100">
        <v>71</v>
      </c>
      <c r="L85" s="100">
        <v>100</v>
      </c>
      <c r="M85" s="100">
        <v>49.214511999999999</v>
      </c>
      <c r="N85" s="99">
        <v>225592</v>
      </c>
      <c r="O85" s="99">
        <v>32.159236999999997</v>
      </c>
      <c r="P85" s="99">
        <v>27.725688000000002</v>
      </c>
      <c r="R85" s="121">
        <v>1978</v>
      </c>
      <c r="S85" s="99">
        <v>27255</v>
      </c>
      <c r="T85" s="100">
        <v>379.70388000000003</v>
      </c>
      <c r="U85" s="100">
        <v>490.78518000000003</v>
      </c>
      <c r="V85" s="100" t="s">
        <v>24</v>
      </c>
      <c r="W85" s="100">
        <v>594.67002000000002</v>
      </c>
      <c r="X85" s="100">
        <v>289.86367999999999</v>
      </c>
      <c r="Y85" s="100">
        <v>229.70250999999999</v>
      </c>
      <c r="Z85" s="100">
        <v>77.075183999999993</v>
      </c>
      <c r="AA85" s="100">
        <v>79</v>
      </c>
      <c r="AB85" s="100">
        <v>100</v>
      </c>
      <c r="AC85" s="100">
        <v>56.611415999999998</v>
      </c>
      <c r="AD85" s="99">
        <v>101910</v>
      </c>
      <c r="AE85" s="99">
        <v>14.823555000000001</v>
      </c>
      <c r="AF85" s="99">
        <v>23.427693999999999</v>
      </c>
      <c r="AH85" s="121">
        <v>1978</v>
      </c>
      <c r="AI85" s="99">
        <v>56922</v>
      </c>
      <c r="AJ85" s="100">
        <v>396.41332</v>
      </c>
      <c r="AK85" s="100">
        <v>600.27796000000001</v>
      </c>
      <c r="AL85" s="100" t="s">
        <v>24</v>
      </c>
      <c r="AM85" s="100">
        <v>719.70637999999997</v>
      </c>
      <c r="AN85" s="100">
        <v>370.28818000000001</v>
      </c>
      <c r="AO85" s="100">
        <v>301.73797999999999</v>
      </c>
      <c r="AP85" s="100">
        <v>73.417259999999999</v>
      </c>
      <c r="AQ85" s="100">
        <v>75</v>
      </c>
      <c r="AR85" s="100">
        <v>100</v>
      </c>
      <c r="AS85" s="100">
        <v>52.498961999999999</v>
      </c>
      <c r="AT85" s="99">
        <v>327502</v>
      </c>
      <c r="AU85" s="99">
        <v>23.578747</v>
      </c>
      <c r="AV85" s="99">
        <v>26.228382</v>
      </c>
      <c r="AW85" s="100">
        <v>1.5150585000000001</v>
      </c>
      <c r="AY85" s="121">
        <v>1978</v>
      </c>
    </row>
    <row r="86" spans="2:51">
      <c r="B86" s="122">
        <v>1979</v>
      </c>
      <c r="C86" s="99">
        <v>29098</v>
      </c>
      <c r="D86" s="100">
        <v>401.14357000000001</v>
      </c>
      <c r="E86" s="100">
        <v>711.79633999999999</v>
      </c>
      <c r="F86" s="100">
        <v>711.79633999999999</v>
      </c>
      <c r="G86" s="100">
        <v>846.89184</v>
      </c>
      <c r="H86" s="100">
        <v>450.83810999999997</v>
      </c>
      <c r="I86" s="100">
        <v>373.19878</v>
      </c>
      <c r="J86" s="100">
        <v>69.950774999999993</v>
      </c>
      <c r="K86" s="100">
        <v>71</v>
      </c>
      <c r="L86" s="100">
        <v>100</v>
      </c>
      <c r="M86" s="100">
        <v>49.104747000000003</v>
      </c>
      <c r="N86" s="99">
        <v>223870</v>
      </c>
      <c r="O86" s="99">
        <v>31.612407999999999</v>
      </c>
      <c r="P86" s="99">
        <v>28.529774</v>
      </c>
      <c r="R86" s="122">
        <v>1979</v>
      </c>
      <c r="S86" s="99">
        <v>26464</v>
      </c>
      <c r="T86" s="100">
        <v>364.41917000000001</v>
      </c>
      <c r="U86" s="100">
        <v>465.12425000000002</v>
      </c>
      <c r="V86" s="100">
        <v>465.12425000000002</v>
      </c>
      <c r="W86" s="100">
        <v>564.74884999999995</v>
      </c>
      <c r="X86" s="100">
        <v>273.33972</v>
      </c>
      <c r="Y86" s="100">
        <v>216.26389</v>
      </c>
      <c r="Z86" s="100">
        <v>77.450423000000001</v>
      </c>
      <c r="AA86" s="100">
        <v>79</v>
      </c>
      <c r="AB86" s="100">
        <v>100</v>
      </c>
      <c r="AC86" s="100">
        <v>55.936252000000003</v>
      </c>
      <c r="AD86" s="99">
        <v>94918</v>
      </c>
      <c r="AE86" s="99">
        <v>13.655339</v>
      </c>
      <c r="AF86" s="99">
        <v>22.800768000000001</v>
      </c>
      <c r="AH86" s="122">
        <v>1979</v>
      </c>
      <c r="AI86" s="99">
        <v>55562</v>
      </c>
      <c r="AJ86" s="100">
        <v>382.77098999999998</v>
      </c>
      <c r="AK86" s="100">
        <v>572.85950000000003</v>
      </c>
      <c r="AL86" s="100">
        <v>572.85950000000003</v>
      </c>
      <c r="AM86" s="100">
        <v>687.19808</v>
      </c>
      <c r="AN86" s="100">
        <v>352.95013</v>
      </c>
      <c r="AO86" s="100">
        <v>287.86959999999999</v>
      </c>
      <c r="AP86" s="100">
        <v>73.523283000000006</v>
      </c>
      <c r="AQ86" s="100">
        <v>75</v>
      </c>
      <c r="AR86" s="100">
        <v>100</v>
      </c>
      <c r="AS86" s="100">
        <v>52.137602000000001</v>
      </c>
      <c r="AT86" s="99">
        <v>318788</v>
      </c>
      <c r="AU86" s="99">
        <v>22.71752</v>
      </c>
      <c r="AV86" s="99">
        <v>26.543945000000001</v>
      </c>
      <c r="AW86" s="100">
        <v>1.5303359000000001</v>
      </c>
      <c r="AY86" s="122">
        <v>1979</v>
      </c>
    </row>
    <row r="87" spans="2:51">
      <c r="B87" s="122">
        <v>1980</v>
      </c>
      <c r="C87" s="99">
        <v>29219</v>
      </c>
      <c r="D87" s="100">
        <v>398.18425999999999</v>
      </c>
      <c r="E87" s="100">
        <v>700.32578000000001</v>
      </c>
      <c r="F87" s="100">
        <v>700.32578000000001</v>
      </c>
      <c r="G87" s="100">
        <v>833.50850000000003</v>
      </c>
      <c r="H87" s="100">
        <v>441.47892999999999</v>
      </c>
      <c r="I87" s="100">
        <v>363.54262</v>
      </c>
      <c r="J87" s="100">
        <v>70.356658999999993</v>
      </c>
      <c r="K87" s="100">
        <v>71</v>
      </c>
      <c r="L87" s="100">
        <v>100</v>
      </c>
      <c r="M87" s="100">
        <v>48.281503000000001</v>
      </c>
      <c r="N87" s="99">
        <v>216110</v>
      </c>
      <c r="O87" s="99">
        <v>30.186342</v>
      </c>
      <c r="P87" s="99">
        <v>27.754162000000001</v>
      </c>
      <c r="R87" s="122">
        <v>1980</v>
      </c>
      <c r="S87" s="99">
        <v>26548</v>
      </c>
      <c r="T87" s="100">
        <v>360.83909</v>
      </c>
      <c r="U87" s="100">
        <v>452.24302999999998</v>
      </c>
      <c r="V87" s="100">
        <v>452.24302999999998</v>
      </c>
      <c r="W87" s="100">
        <v>549.88211999999999</v>
      </c>
      <c r="X87" s="100">
        <v>264.15645999999998</v>
      </c>
      <c r="Y87" s="100">
        <v>208.06493</v>
      </c>
      <c r="Z87" s="100">
        <v>77.885975999999999</v>
      </c>
      <c r="AA87" s="100">
        <v>80</v>
      </c>
      <c r="AB87" s="100">
        <v>100</v>
      </c>
      <c r="AC87" s="100">
        <v>55.105133000000002</v>
      </c>
      <c r="AD87" s="99">
        <v>89372</v>
      </c>
      <c r="AE87" s="99">
        <v>12.701076</v>
      </c>
      <c r="AF87" s="99">
        <v>22.066234000000001</v>
      </c>
      <c r="AH87" s="122">
        <v>1980</v>
      </c>
      <c r="AI87" s="99">
        <v>55767</v>
      </c>
      <c r="AJ87" s="100">
        <v>379.48723000000001</v>
      </c>
      <c r="AK87" s="100">
        <v>560.43898000000002</v>
      </c>
      <c r="AL87" s="100">
        <v>560.43898000000002</v>
      </c>
      <c r="AM87" s="100">
        <v>672.82366999999999</v>
      </c>
      <c r="AN87" s="100">
        <v>343.51988</v>
      </c>
      <c r="AO87" s="100">
        <v>278.90375999999998</v>
      </c>
      <c r="AP87" s="100">
        <v>73.941513999999998</v>
      </c>
      <c r="AQ87" s="100">
        <v>75</v>
      </c>
      <c r="AR87" s="100">
        <v>100</v>
      </c>
      <c r="AS87" s="100">
        <v>51.305948000000001</v>
      </c>
      <c r="AT87" s="99">
        <v>305482</v>
      </c>
      <c r="AU87" s="99">
        <v>21.519231999999999</v>
      </c>
      <c r="AV87" s="99">
        <v>25.807929000000001</v>
      </c>
      <c r="AW87" s="100">
        <v>1.5485606999999999</v>
      </c>
      <c r="AY87" s="122">
        <v>1980</v>
      </c>
    </row>
    <row r="88" spans="2:51">
      <c r="B88" s="122">
        <v>1981</v>
      </c>
      <c r="C88" s="99">
        <v>29293</v>
      </c>
      <c r="D88" s="100">
        <v>393.28611999999998</v>
      </c>
      <c r="E88" s="100">
        <v>688.73185000000001</v>
      </c>
      <c r="F88" s="100">
        <v>688.73185000000001</v>
      </c>
      <c r="G88" s="100">
        <v>821.69227999999998</v>
      </c>
      <c r="H88" s="100">
        <v>431.84296000000001</v>
      </c>
      <c r="I88" s="100">
        <v>355.69504999999998</v>
      </c>
      <c r="J88" s="100">
        <v>70.675228000000004</v>
      </c>
      <c r="K88" s="100">
        <v>72</v>
      </c>
      <c r="L88" s="100">
        <v>100</v>
      </c>
      <c r="M88" s="100">
        <v>48.261828999999999</v>
      </c>
      <c r="N88" s="99">
        <v>209881</v>
      </c>
      <c r="O88" s="99">
        <v>28.900327999999998</v>
      </c>
      <c r="P88" s="99">
        <v>27.555444000000001</v>
      </c>
      <c r="R88" s="122">
        <v>1981</v>
      </c>
      <c r="S88" s="99">
        <v>26752</v>
      </c>
      <c r="T88" s="100">
        <v>357.88661999999999</v>
      </c>
      <c r="U88" s="100">
        <v>439.75790000000001</v>
      </c>
      <c r="V88" s="100">
        <v>439.75790000000001</v>
      </c>
      <c r="W88" s="100">
        <v>535.20452999999998</v>
      </c>
      <c r="X88" s="100">
        <v>256.69646999999998</v>
      </c>
      <c r="Y88" s="100">
        <v>202.52028999999999</v>
      </c>
      <c r="Z88" s="100">
        <v>78.084894000000006</v>
      </c>
      <c r="AA88" s="100">
        <v>80</v>
      </c>
      <c r="AB88" s="100">
        <v>100</v>
      </c>
      <c r="AC88" s="100">
        <v>55.379137999999998</v>
      </c>
      <c r="AD88" s="99">
        <v>87633</v>
      </c>
      <c r="AE88" s="99">
        <v>12.267170999999999</v>
      </c>
      <c r="AF88" s="99">
        <v>22.208959</v>
      </c>
      <c r="AH88" s="122">
        <v>1981</v>
      </c>
      <c r="AI88" s="99">
        <v>56045</v>
      </c>
      <c r="AJ88" s="100">
        <v>375.55466999999999</v>
      </c>
      <c r="AK88" s="100">
        <v>546.75663999999995</v>
      </c>
      <c r="AL88" s="100">
        <v>546.75663999999995</v>
      </c>
      <c r="AM88" s="100">
        <v>657.29679999999996</v>
      </c>
      <c r="AN88" s="100">
        <v>334.29651999999999</v>
      </c>
      <c r="AO88" s="100">
        <v>271.58762000000002</v>
      </c>
      <c r="AP88" s="100">
        <v>74.212903999999995</v>
      </c>
      <c r="AQ88" s="100">
        <v>76</v>
      </c>
      <c r="AR88" s="100">
        <v>100</v>
      </c>
      <c r="AS88" s="100">
        <v>51.416015999999999</v>
      </c>
      <c r="AT88" s="99">
        <v>297514</v>
      </c>
      <c r="AU88" s="99">
        <v>20.652180000000001</v>
      </c>
      <c r="AV88" s="99">
        <v>25.730896000000001</v>
      </c>
      <c r="AW88" s="100">
        <v>1.5661613999999999</v>
      </c>
      <c r="AY88" s="122">
        <v>1981</v>
      </c>
    </row>
    <row r="89" spans="2:51">
      <c r="B89" s="122">
        <v>1982</v>
      </c>
      <c r="C89" s="99">
        <v>29718</v>
      </c>
      <c r="D89" s="100">
        <v>392.01078000000001</v>
      </c>
      <c r="E89" s="100">
        <v>680.87782000000004</v>
      </c>
      <c r="F89" s="100">
        <v>680.87782000000004</v>
      </c>
      <c r="G89" s="100">
        <v>812.44614000000001</v>
      </c>
      <c r="H89" s="100">
        <v>425.45979999999997</v>
      </c>
      <c r="I89" s="100">
        <v>348.93176999999997</v>
      </c>
      <c r="J89" s="100">
        <v>71.002489999999995</v>
      </c>
      <c r="K89" s="100">
        <v>72</v>
      </c>
      <c r="L89" s="100">
        <v>100</v>
      </c>
      <c r="M89" s="100">
        <v>46.951576000000003</v>
      </c>
      <c r="N89" s="99">
        <v>205310</v>
      </c>
      <c r="O89" s="99">
        <v>27.794274999999999</v>
      </c>
      <c r="P89" s="99">
        <v>26.170209</v>
      </c>
      <c r="R89" s="122">
        <v>1982</v>
      </c>
      <c r="S89" s="99">
        <v>27968</v>
      </c>
      <c r="T89" s="100">
        <v>367.83868000000001</v>
      </c>
      <c r="U89" s="100">
        <v>445.96489000000003</v>
      </c>
      <c r="V89" s="100">
        <v>445.96489000000003</v>
      </c>
      <c r="W89" s="100">
        <v>543.24365</v>
      </c>
      <c r="X89" s="100">
        <v>258.95013999999998</v>
      </c>
      <c r="Y89" s="100">
        <v>203.83533</v>
      </c>
      <c r="Z89" s="100">
        <v>78.403711000000001</v>
      </c>
      <c r="AA89" s="100">
        <v>80</v>
      </c>
      <c r="AB89" s="100">
        <v>100</v>
      </c>
      <c r="AC89" s="100">
        <v>54.332115999999999</v>
      </c>
      <c r="AD89" s="99">
        <v>87543</v>
      </c>
      <c r="AE89" s="99">
        <v>12.058944</v>
      </c>
      <c r="AF89" s="99">
        <v>21.383766000000001</v>
      </c>
      <c r="AH89" s="122">
        <v>1982</v>
      </c>
      <c r="AI89" s="99">
        <v>57686</v>
      </c>
      <c r="AJ89" s="100">
        <v>379.90688999999998</v>
      </c>
      <c r="AK89" s="100">
        <v>548.08258000000001</v>
      </c>
      <c r="AL89" s="100">
        <v>548.08258000000001</v>
      </c>
      <c r="AM89" s="100">
        <v>659.52201000000002</v>
      </c>
      <c r="AN89" s="100">
        <v>333.28730000000002</v>
      </c>
      <c r="AO89" s="100">
        <v>269.74705</v>
      </c>
      <c r="AP89" s="100">
        <v>74.591148000000004</v>
      </c>
      <c r="AQ89" s="100">
        <v>76</v>
      </c>
      <c r="AR89" s="100">
        <v>100</v>
      </c>
      <c r="AS89" s="100">
        <v>50.261825999999999</v>
      </c>
      <c r="AT89" s="99">
        <v>292853</v>
      </c>
      <c r="AU89" s="99">
        <v>19.994928000000002</v>
      </c>
      <c r="AV89" s="99">
        <v>24.528942000000001</v>
      </c>
      <c r="AW89" s="100">
        <v>1.5267520999999999</v>
      </c>
      <c r="AY89" s="122">
        <v>1982</v>
      </c>
    </row>
    <row r="90" spans="2:51">
      <c r="B90" s="122">
        <v>1983</v>
      </c>
      <c r="C90" s="99">
        <v>28230</v>
      </c>
      <c r="D90" s="100">
        <v>367.27465000000001</v>
      </c>
      <c r="E90" s="100">
        <v>626.31321000000003</v>
      </c>
      <c r="F90" s="100">
        <v>626.31321000000003</v>
      </c>
      <c r="G90" s="100">
        <v>747.05646999999999</v>
      </c>
      <c r="H90" s="100">
        <v>392.15595000000002</v>
      </c>
      <c r="I90" s="100">
        <v>321.81648000000001</v>
      </c>
      <c r="J90" s="100">
        <v>70.983772999999999</v>
      </c>
      <c r="K90" s="100">
        <v>72</v>
      </c>
      <c r="L90" s="100">
        <v>100</v>
      </c>
      <c r="M90" s="100">
        <v>46.699751999999997</v>
      </c>
      <c r="N90" s="99">
        <v>195002</v>
      </c>
      <c r="O90" s="99">
        <v>26.055493999999999</v>
      </c>
      <c r="P90" s="99">
        <v>26.527131000000001</v>
      </c>
      <c r="R90" s="122">
        <v>1983</v>
      </c>
      <c r="S90" s="99">
        <v>26431</v>
      </c>
      <c r="T90" s="100">
        <v>342.94236000000001</v>
      </c>
      <c r="U90" s="100">
        <v>408.04376999999999</v>
      </c>
      <c r="V90" s="100">
        <v>408.04376999999999</v>
      </c>
      <c r="W90" s="100">
        <v>496.73347999999999</v>
      </c>
      <c r="X90" s="100">
        <v>237.49814000000001</v>
      </c>
      <c r="Y90" s="100">
        <v>186.97111000000001</v>
      </c>
      <c r="Z90" s="100">
        <v>78.397367000000003</v>
      </c>
      <c r="AA90" s="100">
        <v>80</v>
      </c>
      <c r="AB90" s="100">
        <v>100</v>
      </c>
      <c r="AC90" s="100">
        <v>53.251803000000002</v>
      </c>
      <c r="AD90" s="99">
        <v>82918</v>
      </c>
      <c r="AE90" s="99">
        <v>11.281953</v>
      </c>
      <c r="AF90" s="99">
        <v>20.846343999999998</v>
      </c>
      <c r="AH90" s="122">
        <v>1983</v>
      </c>
      <c r="AI90" s="99">
        <v>54661</v>
      </c>
      <c r="AJ90" s="100">
        <v>355.09208000000001</v>
      </c>
      <c r="AK90" s="100">
        <v>503.01702</v>
      </c>
      <c r="AL90" s="100">
        <v>503.01702</v>
      </c>
      <c r="AM90" s="100">
        <v>604.98136</v>
      </c>
      <c r="AN90" s="100">
        <v>306.63404000000003</v>
      </c>
      <c r="AO90" s="100">
        <v>248.31264999999999</v>
      </c>
      <c r="AP90" s="100">
        <v>74.568825000000004</v>
      </c>
      <c r="AQ90" s="100">
        <v>76</v>
      </c>
      <c r="AR90" s="100">
        <v>100</v>
      </c>
      <c r="AS90" s="100">
        <v>49.653900999999998</v>
      </c>
      <c r="AT90" s="99">
        <v>277920</v>
      </c>
      <c r="AU90" s="99">
        <v>18.735695</v>
      </c>
      <c r="AV90" s="99">
        <v>24.532556</v>
      </c>
      <c r="AW90" s="100">
        <v>1.5349166999999999</v>
      </c>
      <c r="AY90" s="122">
        <v>1983</v>
      </c>
    </row>
    <row r="91" spans="2:51">
      <c r="B91" s="122">
        <v>1984</v>
      </c>
      <c r="C91" s="99">
        <v>27797</v>
      </c>
      <c r="D91" s="100">
        <v>357.37004999999999</v>
      </c>
      <c r="E91" s="100">
        <v>600.59403999999995</v>
      </c>
      <c r="F91" s="100">
        <v>600.59403999999995</v>
      </c>
      <c r="G91" s="100">
        <v>717.22384999999997</v>
      </c>
      <c r="H91" s="100">
        <v>374.62540999999999</v>
      </c>
      <c r="I91" s="100">
        <v>306.97426999999999</v>
      </c>
      <c r="J91" s="100">
        <v>71.304786000000007</v>
      </c>
      <c r="K91" s="100">
        <v>73</v>
      </c>
      <c r="L91" s="100">
        <v>100</v>
      </c>
      <c r="M91" s="100">
        <v>46.338372999999997</v>
      </c>
      <c r="N91" s="99">
        <v>186588</v>
      </c>
      <c r="O91" s="99">
        <v>24.660205999999999</v>
      </c>
      <c r="P91" s="99">
        <v>26.425901</v>
      </c>
      <c r="R91" s="122">
        <v>1984</v>
      </c>
      <c r="S91" s="99">
        <v>26492</v>
      </c>
      <c r="T91" s="100">
        <v>339.58969999999999</v>
      </c>
      <c r="U91" s="100">
        <v>395.41241000000002</v>
      </c>
      <c r="V91" s="100">
        <v>395.41241000000002</v>
      </c>
      <c r="W91" s="100">
        <v>482.18813999999998</v>
      </c>
      <c r="X91" s="100">
        <v>229.29616999999999</v>
      </c>
      <c r="Y91" s="100">
        <v>180.15898000000001</v>
      </c>
      <c r="Z91" s="100">
        <v>78.734483999999995</v>
      </c>
      <c r="AA91" s="100">
        <v>80</v>
      </c>
      <c r="AB91" s="100">
        <v>100</v>
      </c>
      <c r="AC91" s="100">
        <v>53.06147</v>
      </c>
      <c r="AD91" s="99">
        <v>78188</v>
      </c>
      <c r="AE91" s="99">
        <v>10.52497</v>
      </c>
      <c r="AF91" s="99">
        <v>20.501336999999999</v>
      </c>
      <c r="AH91" s="122">
        <v>1984</v>
      </c>
      <c r="AI91" s="99">
        <v>54289</v>
      </c>
      <c r="AJ91" s="100">
        <v>348.46677</v>
      </c>
      <c r="AK91" s="100">
        <v>484.86052999999998</v>
      </c>
      <c r="AL91" s="100">
        <v>484.86052999999998</v>
      </c>
      <c r="AM91" s="100">
        <v>583.99063999999998</v>
      </c>
      <c r="AN91" s="100">
        <v>294.41406999999998</v>
      </c>
      <c r="AO91" s="100">
        <v>237.93369999999999</v>
      </c>
      <c r="AP91" s="100">
        <v>74.930524000000005</v>
      </c>
      <c r="AQ91" s="100">
        <v>76</v>
      </c>
      <c r="AR91" s="100">
        <v>100</v>
      </c>
      <c r="AS91" s="100">
        <v>49.392251999999999</v>
      </c>
      <c r="AT91" s="99">
        <v>264776</v>
      </c>
      <c r="AU91" s="99">
        <v>17.657419000000001</v>
      </c>
      <c r="AV91" s="99">
        <v>24.348113999999999</v>
      </c>
      <c r="AW91" s="100">
        <v>1.5189054</v>
      </c>
      <c r="AY91" s="122">
        <v>1984</v>
      </c>
    </row>
    <row r="92" spans="2:51">
      <c r="B92" s="122">
        <v>1985</v>
      </c>
      <c r="C92" s="99">
        <v>29006</v>
      </c>
      <c r="D92" s="100">
        <v>367.96906000000001</v>
      </c>
      <c r="E92" s="100">
        <v>612.20588999999995</v>
      </c>
      <c r="F92" s="100">
        <v>612.20588999999995</v>
      </c>
      <c r="G92" s="100">
        <v>732.15480000000002</v>
      </c>
      <c r="H92" s="100">
        <v>379.36624</v>
      </c>
      <c r="I92" s="100">
        <v>309.21798999999999</v>
      </c>
      <c r="J92" s="100">
        <v>71.758589000000001</v>
      </c>
      <c r="K92" s="100">
        <v>73</v>
      </c>
      <c r="L92" s="100">
        <v>100</v>
      </c>
      <c r="M92" s="100">
        <v>45.211672</v>
      </c>
      <c r="N92" s="99">
        <v>185821</v>
      </c>
      <c r="O92" s="99">
        <v>24.256792000000001</v>
      </c>
      <c r="P92" s="99">
        <v>24.736751999999999</v>
      </c>
      <c r="R92" s="122">
        <v>1985</v>
      </c>
      <c r="S92" s="99">
        <v>28522</v>
      </c>
      <c r="T92" s="100">
        <v>360.78296</v>
      </c>
      <c r="U92" s="100">
        <v>410.42977000000002</v>
      </c>
      <c r="V92" s="100">
        <v>410.42977000000002</v>
      </c>
      <c r="W92" s="100">
        <v>500.87736999999998</v>
      </c>
      <c r="X92" s="100">
        <v>236.47050999999999</v>
      </c>
      <c r="Y92" s="100">
        <v>184.86964</v>
      </c>
      <c r="Z92" s="100">
        <v>79.151957999999993</v>
      </c>
      <c r="AA92" s="100">
        <v>81</v>
      </c>
      <c r="AB92" s="100">
        <v>100</v>
      </c>
      <c r="AC92" s="100">
        <v>52.188392</v>
      </c>
      <c r="AD92" s="99">
        <v>78808</v>
      </c>
      <c r="AE92" s="99">
        <v>10.483433</v>
      </c>
      <c r="AF92" s="99">
        <v>19.349643</v>
      </c>
      <c r="AH92" s="122">
        <v>1985</v>
      </c>
      <c r="AI92" s="99">
        <v>57528</v>
      </c>
      <c r="AJ92" s="100">
        <v>364.37081000000001</v>
      </c>
      <c r="AK92" s="100">
        <v>498.75006999999999</v>
      </c>
      <c r="AL92" s="100">
        <v>498.75006999999999</v>
      </c>
      <c r="AM92" s="100">
        <v>601.53354999999999</v>
      </c>
      <c r="AN92" s="100">
        <v>300.66944999999998</v>
      </c>
      <c r="AO92" s="100">
        <v>241.71646000000001</v>
      </c>
      <c r="AP92" s="100">
        <v>75.424999999999997</v>
      </c>
      <c r="AQ92" s="100">
        <v>77</v>
      </c>
      <c r="AR92" s="100">
        <v>100</v>
      </c>
      <c r="AS92" s="100">
        <v>48.420982000000002</v>
      </c>
      <c r="AT92" s="99">
        <v>264629</v>
      </c>
      <c r="AU92" s="99">
        <v>17.435082000000001</v>
      </c>
      <c r="AV92" s="99">
        <v>22.842815999999999</v>
      </c>
      <c r="AW92" s="100">
        <v>1.4916216</v>
      </c>
      <c r="AY92" s="122">
        <v>1985</v>
      </c>
    </row>
    <row r="93" spans="2:51">
      <c r="B93" s="122">
        <v>1986</v>
      </c>
      <c r="C93" s="99">
        <v>27949</v>
      </c>
      <c r="D93" s="100">
        <v>349.35433</v>
      </c>
      <c r="E93" s="100">
        <v>564.80475000000001</v>
      </c>
      <c r="F93" s="100">
        <v>564.80475000000001</v>
      </c>
      <c r="G93" s="100">
        <v>674.77161000000001</v>
      </c>
      <c r="H93" s="100">
        <v>351.25202000000002</v>
      </c>
      <c r="I93" s="100">
        <v>286.56261999999998</v>
      </c>
      <c r="J93" s="100">
        <v>71.752128999999996</v>
      </c>
      <c r="K93" s="100">
        <v>73</v>
      </c>
      <c r="L93" s="100">
        <v>100</v>
      </c>
      <c r="M93" s="100">
        <v>44.926861000000002</v>
      </c>
      <c r="N93" s="99">
        <v>178865</v>
      </c>
      <c r="O93" s="99">
        <v>23.030628</v>
      </c>
      <c r="P93" s="99">
        <v>24.716957000000001</v>
      </c>
      <c r="R93" s="122">
        <v>1986</v>
      </c>
      <c r="S93" s="99">
        <v>27316</v>
      </c>
      <c r="T93" s="100">
        <v>340.67653999999999</v>
      </c>
      <c r="U93" s="100">
        <v>377.06223</v>
      </c>
      <c r="V93" s="100">
        <v>377.06223</v>
      </c>
      <c r="W93" s="100">
        <v>459.56752</v>
      </c>
      <c r="X93" s="100">
        <v>218.60611</v>
      </c>
      <c r="Y93" s="100">
        <v>171.72075000000001</v>
      </c>
      <c r="Z93" s="100">
        <v>79.052679999999995</v>
      </c>
      <c r="AA93" s="100">
        <v>81</v>
      </c>
      <c r="AB93" s="100">
        <v>100</v>
      </c>
      <c r="AC93" s="100">
        <v>51.763278999999997</v>
      </c>
      <c r="AD93" s="99">
        <v>76438</v>
      </c>
      <c r="AE93" s="99">
        <v>10.040207000000001</v>
      </c>
      <c r="AF93" s="99">
        <v>19.593810000000001</v>
      </c>
      <c r="AH93" s="122">
        <v>1986</v>
      </c>
      <c r="AI93" s="99">
        <v>55265</v>
      </c>
      <c r="AJ93" s="100">
        <v>345.01056999999997</v>
      </c>
      <c r="AK93" s="100">
        <v>459.49364000000003</v>
      </c>
      <c r="AL93" s="100">
        <v>459.49364000000003</v>
      </c>
      <c r="AM93" s="100">
        <v>553.55187999999998</v>
      </c>
      <c r="AN93" s="100">
        <v>278.37698999999998</v>
      </c>
      <c r="AO93" s="100">
        <v>224.40658999999999</v>
      </c>
      <c r="AP93" s="100">
        <v>75.360789999999994</v>
      </c>
      <c r="AQ93" s="100">
        <v>77</v>
      </c>
      <c r="AR93" s="100">
        <v>100</v>
      </c>
      <c r="AS93" s="100">
        <v>48.064463000000003</v>
      </c>
      <c r="AT93" s="99">
        <v>255303</v>
      </c>
      <c r="AU93" s="99">
        <v>16.600121000000001</v>
      </c>
      <c r="AV93" s="99">
        <v>22.922498999999998</v>
      </c>
      <c r="AW93" s="100">
        <v>1.4979085999999999</v>
      </c>
      <c r="AY93" s="122">
        <v>1986</v>
      </c>
    </row>
    <row r="94" spans="2:51">
      <c r="B94" s="122">
        <v>1987</v>
      </c>
      <c r="C94" s="99">
        <v>28081</v>
      </c>
      <c r="D94" s="100">
        <v>345.89945999999998</v>
      </c>
      <c r="E94" s="100">
        <v>553.81259</v>
      </c>
      <c r="F94" s="100">
        <v>553.81259</v>
      </c>
      <c r="G94" s="100">
        <v>662.48414000000002</v>
      </c>
      <c r="H94" s="100">
        <v>342.42568</v>
      </c>
      <c r="I94" s="100">
        <v>279.07943</v>
      </c>
      <c r="J94" s="100">
        <v>72.216800000000006</v>
      </c>
      <c r="K94" s="100">
        <v>74</v>
      </c>
      <c r="L94" s="100">
        <v>100</v>
      </c>
      <c r="M94" s="100">
        <v>44.146268999999997</v>
      </c>
      <c r="N94" s="99">
        <v>170151</v>
      </c>
      <c r="O94" s="99">
        <v>21.609318999999999</v>
      </c>
      <c r="P94" s="99">
        <v>23.620273000000001</v>
      </c>
      <c r="R94" s="122">
        <v>1987</v>
      </c>
      <c r="S94" s="99">
        <v>27597</v>
      </c>
      <c r="T94" s="100">
        <v>338.79561999999999</v>
      </c>
      <c r="U94" s="100">
        <v>370.79205000000002</v>
      </c>
      <c r="V94" s="100">
        <v>370.79205000000002</v>
      </c>
      <c r="W94" s="100">
        <v>452.65427</v>
      </c>
      <c r="X94" s="100">
        <v>212.72889000000001</v>
      </c>
      <c r="Y94" s="100">
        <v>165.54322999999999</v>
      </c>
      <c r="Z94" s="100">
        <v>79.632419999999996</v>
      </c>
      <c r="AA94" s="100">
        <v>81</v>
      </c>
      <c r="AB94" s="100">
        <v>100</v>
      </c>
      <c r="AC94" s="100">
        <v>51.381492999999999</v>
      </c>
      <c r="AD94" s="99">
        <v>69073</v>
      </c>
      <c r="AE94" s="99">
        <v>8.9405952000000006</v>
      </c>
      <c r="AF94" s="99">
        <v>18.216943000000001</v>
      </c>
      <c r="AH94" s="122">
        <v>1987</v>
      </c>
      <c r="AI94" s="99">
        <v>55678</v>
      </c>
      <c r="AJ94" s="100">
        <v>342.34156000000002</v>
      </c>
      <c r="AK94" s="100">
        <v>451.42257999999998</v>
      </c>
      <c r="AL94" s="100">
        <v>451.42257999999998</v>
      </c>
      <c r="AM94" s="100">
        <v>544.59689000000003</v>
      </c>
      <c r="AN94" s="100">
        <v>271.36982999999998</v>
      </c>
      <c r="AO94" s="100">
        <v>217.72369</v>
      </c>
      <c r="AP94" s="100">
        <v>75.892770999999996</v>
      </c>
      <c r="AQ94" s="100">
        <v>77</v>
      </c>
      <c r="AR94" s="100">
        <v>100</v>
      </c>
      <c r="AS94" s="100">
        <v>47.458638000000001</v>
      </c>
      <c r="AT94" s="99">
        <v>239224</v>
      </c>
      <c r="AU94" s="99">
        <v>15.335131000000001</v>
      </c>
      <c r="AV94" s="99">
        <v>21.756951999999998</v>
      </c>
      <c r="AW94" s="100">
        <v>1.4935935</v>
      </c>
      <c r="AY94" s="122">
        <v>1987</v>
      </c>
    </row>
    <row r="95" spans="2:51">
      <c r="B95" s="122">
        <v>1988</v>
      </c>
      <c r="C95" s="99">
        <v>27779</v>
      </c>
      <c r="D95" s="100">
        <v>336.75821999999999</v>
      </c>
      <c r="E95" s="100">
        <v>531.75459999999998</v>
      </c>
      <c r="F95" s="100">
        <v>531.75459999999998</v>
      </c>
      <c r="G95" s="100">
        <v>635.76180999999997</v>
      </c>
      <c r="H95" s="100">
        <v>328.66230000000002</v>
      </c>
      <c r="I95" s="100">
        <v>267.48331999999999</v>
      </c>
      <c r="J95" s="100">
        <v>72.321164999999993</v>
      </c>
      <c r="K95" s="100">
        <v>74</v>
      </c>
      <c r="L95" s="100">
        <v>100</v>
      </c>
      <c r="M95" s="100">
        <v>42.684387999999998</v>
      </c>
      <c r="N95" s="99">
        <v>167360</v>
      </c>
      <c r="O95" s="99">
        <v>20.935452999999999</v>
      </c>
      <c r="P95" s="99">
        <v>22.61805</v>
      </c>
      <c r="R95" s="122">
        <v>1988</v>
      </c>
      <c r="S95" s="99">
        <v>27301</v>
      </c>
      <c r="T95" s="100">
        <v>329.59408999999999</v>
      </c>
      <c r="U95" s="100">
        <v>356.65809000000002</v>
      </c>
      <c r="V95" s="100">
        <v>356.65809000000002</v>
      </c>
      <c r="W95" s="100">
        <v>435.87038000000001</v>
      </c>
      <c r="X95" s="100">
        <v>204.49307999999999</v>
      </c>
      <c r="Y95" s="100">
        <v>159.30726000000001</v>
      </c>
      <c r="Z95" s="100">
        <v>79.694370000000006</v>
      </c>
      <c r="AA95" s="100">
        <v>81</v>
      </c>
      <c r="AB95" s="100">
        <v>100</v>
      </c>
      <c r="AC95" s="100">
        <v>49.833893000000003</v>
      </c>
      <c r="AD95" s="99">
        <v>68028</v>
      </c>
      <c r="AE95" s="99">
        <v>8.6676590000000004</v>
      </c>
      <c r="AF95" s="99">
        <v>17.371231000000002</v>
      </c>
      <c r="AH95" s="122">
        <v>1988</v>
      </c>
      <c r="AI95" s="99">
        <v>55080</v>
      </c>
      <c r="AJ95" s="100">
        <v>333.16872000000001</v>
      </c>
      <c r="AK95" s="100">
        <v>434.20411999999999</v>
      </c>
      <c r="AL95" s="100">
        <v>434.20411999999999</v>
      </c>
      <c r="AM95" s="100">
        <v>524.00360999999998</v>
      </c>
      <c r="AN95" s="100">
        <v>260.81608999999997</v>
      </c>
      <c r="AO95" s="100">
        <v>209.18933000000001</v>
      </c>
      <c r="AP95" s="100">
        <v>75.975907000000007</v>
      </c>
      <c r="AQ95" s="100">
        <v>77</v>
      </c>
      <c r="AR95" s="100">
        <v>100</v>
      </c>
      <c r="AS95" s="100">
        <v>45.952078999999998</v>
      </c>
      <c r="AT95" s="99">
        <v>235388</v>
      </c>
      <c r="AU95" s="99">
        <v>14.857932999999999</v>
      </c>
      <c r="AV95" s="99">
        <v>20.802206999999999</v>
      </c>
      <c r="AW95" s="100">
        <v>1.4909365999999999</v>
      </c>
      <c r="AY95" s="122">
        <v>1988</v>
      </c>
    </row>
    <row r="96" spans="2:51">
      <c r="B96" s="122">
        <v>1989</v>
      </c>
      <c r="C96" s="99">
        <v>28376</v>
      </c>
      <c r="D96" s="100">
        <v>338.30937999999998</v>
      </c>
      <c r="E96" s="100">
        <v>531.54426999999998</v>
      </c>
      <c r="F96" s="100">
        <v>531.54426999999998</v>
      </c>
      <c r="G96" s="100">
        <v>637.10344999999995</v>
      </c>
      <c r="H96" s="100">
        <v>326.13646999999997</v>
      </c>
      <c r="I96" s="100">
        <v>264.35809999999998</v>
      </c>
      <c r="J96" s="100">
        <v>72.844904</v>
      </c>
      <c r="K96" s="100">
        <v>74</v>
      </c>
      <c r="L96" s="100">
        <v>100</v>
      </c>
      <c r="M96" s="100">
        <v>42.399068</v>
      </c>
      <c r="N96" s="99">
        <v>161468</v>
      </c>
      <c r="O96" s="99">
        <v>19.883395</v>
      </c>
      <c r="P96" s="99">
        <v>22.399014999999999</v>
      </c>
      <c r="R96" s="122">
        <v>1989</v>
      </c>
      <c r="S96" s="99">
        <v>28453</v>
      </c>
      <c r="T96" s="100">
        <v>337.64785000000001</v>
      </c>
      <c r="U96" s="100">
        <v>361.53079000000002</v>
      </c>
      <c r="V96" s="100">
        <v>361.53079000000002</v>
      </c>
      <c r="W96" s="100">
        <v>442.62626999999998</v>
      </c>
      <c r="X96" s="100">
        <v>205.95586</v>
      </c>
      <c r="Y96" s="100">
        <v>160.11518000000001</v>
      </c>
      <c r="Z96" s="100">
        <v>80.081959999999995</v>
      </c>
      <c r="AA96" s="100">
        <v>82</v>
      </c>
      <c r="AB96" s="100">
        <v>100</v>
      </c>
      <c r="AC96" s="100">
        <v>49.650995999999999</v>
      </c>
      <c r="AD96" s="99">
        <v>67127</v>
      </c>
      <c r="AE96" s="99">
        <v>8.4171481000000004</v>
      </c>
      <c r="AF96" s="99">
        <v>17.443649000000001</v>
      </c>
      <c r="AH96" s="122">
        <v>1989</v>
      </c>
      <c r="AI96" s="99">
        <v>56829</v>
      </c>
      <c r="AJ96" s="100">
        <v>337.97784000000001</v>
      </c>
      <c r="AK96" s="100">
        <v>436.88574999999997</v>
      </c>
      <c r="AL96" s="100">
        <v>436.88574999999997</v>
      </c>
      <c r="AM96" s="100">
        <v>528.52134000000001</v>
      </c>
      <c r="AN96" s="100">
        <v>260.46478999999999</v>
      </c>
      <c r="AO96" s="100">
        <v>208.20992000000001</v>
      </c>
      <c r="AP96" s="100">
        <v>76.468334999999996</v>
      </c>
      <c r="AQ96" s="100">
        <v>78</v>
      </c>
      <c r="AR96" s="100">
        <v>100</v>
      </c>
      <c r="AS96" s="100">
        <v>45.744253</v>
      </c>
      <c r="AT96" s="99">
        <v>228595</v>
      </c>
      <c r="AU96" s="99">
        <v>14.202173999999999</v>
      </c>
      <c r="AV96" s="99">
        <v>20.674364000000001</v>
      </c>
      <c r="AW96" s="100">
        <v>1.4702599999999999</v>
      </c>
      <c r="AY96" s="122">
        <v>1989</v>
      </c>
    </row>
    <row r="97" spans="2:51">
      <c r="B97" s="122">
        <v>1990</v>
      </c>
      <c r="C97" s="99">
        <v>27033</v>
      </c>
      <c r="D97" s="100">
        <v>317.61421000000001</v>
      </c>
      <c r="E97" s="100">
        <v>490.80034000000001</v>
      </c>
      <c r="F97" s="100">
        <v>490.80034000000001</v>
      </c>
      <c r="G97" s="100">
        <v>587.84780999999998</v>
      </c>
      <c r="H97" s="100">
        <v>301.78300000000002</v>
      </c>
      <c r="I97" s="100">
        <v>244.61599000000001</v>
      </c>
      <c r="J97" s="100">
        <v>72.773054999999999</v>
      </c>
      <c r="K97" s="100">
        <v>75</v>
      </c>
      <c r="L97" s="100">
        <v>100</v>
      </c>
      <c r="M97" s="100">
        <v>41.809212000000002</v>
      </c>
      <c r="N97" s="99">
        <v>155437</v>
      </c>
      <c r="O97" s="99">
        <v>18.876564999999999</v>
      </c>
      <c r="P97" s="99">
        <v>21.781479999999998</v>
      </c>
      <c r="R97" s="122">
        <v>1990</v>
      </c>
      <c r="S97" s="99">
        <v>27252</v>
      </c>
      <c r="T97" s="100">
        <v>318.59305000000001</v>
      </c>
      <c r="U97" s="100">
        <v>337.20355000000001</v>
      </c>
      <c r="V97" s="100">
        <v>337.20355000000001</v>
      </c>
      <c r="W97" s="100">
        <v>412.73845</v>
      </c>
      <c r="X97" s="100">
        <v>192.01158000000001</v>
      </c>
      <c r="Y97" s="100">
        <v>149.20979</v>
      </c>
      <c r="Z97" s="100">
        <v>80.125091999999995</v>
      </c>
      <c r="AA97" s="100">
        <v>81</v>
      </c>
      <c r="AB97" s="100">
        <v>100</v>
      </c>
      <c r="AC97" s="100">
        <v>49.18956</v>
      </c>
      <c r="AD97" s="99">
        <v>62331</v>
      </c>
      <c r="AE97" s="99">
        <v>7.7063794000000003</v>
      </c>
      <c r="AF97" s="99">
        <v>16.508987000000001</v>
      </c>
      <c r="AH97" s="122">
        <v>1990</v>
      </c>
      <c r="AI97" s="99">
        <v>54285</v>
      </c>
      <c r="AJ97" s="100">
        <v>318.10485</v>
      </c>
      <c r="AK97" s="100">
        <v>406.06446999999997</v>
      </c>
      <c r="AL97" s="100">
        <v>406.06446999999997</v>
      </c>
      <c r="AM97" s="100">
        <v>491.02219000000002</v>
      </c>
      <c r="AN97" s="100">
        <v>242.28299999999999</v>
      </c>
      <c r="AO97" s="100">
        <v>193.64679000000001</v>
      </c>
      <c r="AP97" s="100">
        <v>76.463903000000002</v>
      </c>
      <c r="AQ97" s="100">
        <v>78</v>
      </c>
      <c r="AR97" s="100">
        <v>100</v>
      </c>
      <c r="AS97" s="100">
        <v>45.214893000000004</v>
      </c>
      <c r="AT97" s="99">
        <v>217768</v>
      </c>
      <c r="AU97" s="99">
        <v>13.341481999999999</v>
      </c>
      <c r="AV97" s="99">
        <v>19.957146999999999</v>
      </c>
      <c r="AW97" s="100">
        <v>1.4555016999999999</v>
      </c>
      <c r="AY97" s="122">
        <v>1990</v>
      </c>
    </row>
    <row r="98" spans="2:51">
      <c r="B98" s="122">
        <v>1991</v>
      </c>
      <c r="C98" s="99">
        <v>26571</v>
      </c>
      <c r="D98" s="100">
        <v>308.41251999999997</v>
      </c>
      <c r="E98" s="100">
        <v>468.63934</v>
      </c>
      <c r="F98" s="100">
        <v>468.63934</v>
      </c>
      <c r="G98" s="100">
        <v>562.1096</v>
      </c>
      <c r="H98" s="100">
        <v>286.67090999999999</v>
      </c>
      <c r="I98" s="100">
        <v>230.87394</v>
      </c>
      <c r="J98" s="100">
        <v>73.245681000000005</v>
      </c>
      <c r="K98" s="100">
        <v>75</v>
      </c>
      <c r="L98" s="100">
        <v>100</v>
      </c>
      <c r="M98" s="100">
        <v>41.473770000000002</v>
      </c>
      <c r="N98" s="99">
        <v>145394</v>
      </c>
      <c r="O98" s="99">
        <v>17.458908000000001</v>
      </c>
      <c r="P98" s="99">
        <v>21.448782000000001</v>
      </c>
      <c r="R98" s="122">
        <v>1991</v>
      </c>
      <c r="S98" s="99">
        <v>26439</v>
      </c>
      <c r="T98" s="100">
        <v>304.99639999999999</v>
      </c>
      <c r="U98" s="100">
        <v>316.55450999999999</v>
      </c>
      <c r="V98" s="100">
        <v>316.55450999999999</v>
      </c>
      <c r="W98" s="100">
        <v>387.91615000000002</v>
      </c>
      <c r="X98" s="100">
        <v>179.67381</v>
      </c>
      <c r="Y98" s="100">
        <v>139.62748999999999</v>
      </c>
      <c r="Z98" s="100">
        <v>80.374031000000002</v>
      </c>
      <c r="AA98" s="100">
        <v>82</v>
      </c>
      <c r="AB98" s="100">
        <v>100</v>
      </c>
      <c r="AC98" s="100">
        <v>48.001961000000001</v>
      </c>
      <c r="AD98" s="99">
        <v>58662</v>
      </c>
      <c r="AE98" s="99">
        <v>7.1646643000000001</v>
      </c>
      <c r="AF98" s="99">
        <v>15.978971</v>
      </c>
      <c r="AH98" s="122">
        <v>1991</v>
      </c>
      <c r="AI98" s="99">
        <v>53010</v>
      </c>
      <c r="AJ98" s="100">
        <v>306.69920000000002</v>
      </c>
      <c r="AK98" s="100">
        <v>384.29559999999998</v>
      </c>
      <c r="AL98" s="100">
        <v>384.29559999999998</v>
      </c>
      <c r="AM98" s="100">
        <v>465.28561999999999</v>
      </c>
      <c r="AN98" s="100">
        <v>228.36435</v>
      </c>
      <c r="AO98" s="100">
        <v>181.97936999999999</v>
      </c>
      <c r="AP98" s="100">
        <v>76.801248999999999</v>
      </c>
      <c r="AQ98" s="100">
        <v>78</v>
      </c>
      <c r="AR98" s="100">
        <v>100</v>
      </c>
      <c r="AS98" s="100">
        <v>44.491632000000003</v>
      </c>
      <c r="AT98" s="99">
        <v>204056</v>
      </c>
      <c r="AU98" s="99">
        <v>12.355449</v>
      </c>
      <c r="AV98" s="99">
        <v>19.527152000000001</v>
      </c>
      <c r="AW98" s="100">
        <v>1.4804381</v>
      </c>
      <c r="AY98" s="122">
        <v>1991</v>
      </c>
    </row>
    <row r="99" spans="2:51">
      <c r="B99" s="122">
        <v>1992</v>
      </c>
      <c r="C99" s="99">
        <v>27079</v>
      </c>
      <c r="D99" s="100">
        <v>310.95778999999999</v>
      </c>
      <c r="E99" s="100">
        <v>465.01594</v>
      </c>
      <c r="F99" s="100">
        <v>465.01594</v>
      </c>
      <c r="G99" s="100">
        <v>558.12342999999998</v>
      </c>
      <c r="H99" s="100">
        <v>283.18176999999997</v>
      </c>
      <c r="I99" s="100">
        <v>227.97857999999999</v>
      </c>
      <c r="J99" s="100">
        <v>73.591705000000005</v>
      </c>
      <c r="K99" s="100">
        <v>75</v>
      </c>
      <c r="L99" s="100">
        <v>100</v>
      </c>
      <c r="M99" s="100">
        <v>40.957422999999999</v>
      </c>
      <c r="N99" s="99">
        <v>142493</v>
      </c>
      <c r="O99" s="99">
        <v>16.941870000000002</v>
      </c>
      <c r="P99" s="99">
        <v>21.086769</v>
      </c>
      <c r="R99" s="122">
        <v>1992</v>
      </c>
      <c r="S99" s="99">
        <v>27833</v>
      </c>
      <c r="T99" s="100">
        <v>317.35230999999999</v>
      </c>
      <c r="U99" s="100">
        <v>322.52706000000001</v>
      </c>
      <c r="V99" s="100">
        <v>322.52706000000001</v>
      </c>
      <c r="W99" s="100">
        <v>395.92489</v>
      </c>
      <c r="X99" s="100">
        <v>182.70740000000001</v>
      </c>
      <c r="Y99" s="100">
        <v>141.51428999999999</v>
      </c>
      <c r="Z99" s="100">
        <v>80.581344999999999</v>
      </c>
      <c r="AA99" s="100">
        <v>82</v>
      </c>
      <c r="AB99" s="100">
        <v>100</v>
      </c>
      <c r="AC99" s="100">
        <v>48.367364999999999</v>
      </c>
      <c r="AD99" s="99">
        <v>61386</v>
      </c>
      <c r="AE99" s="99">
        <v>7.4184960999999996</v>
      </c>
      <c r="AF99" s="99">
        <v>16.827856000000001</v>
      </c>
      <c r="AH99" s="122">
        <v>1992</v>
      </c>
      <c r="AI99" s="99">
        <v>54912</v>
      </c>
      <c r="AJ99" s="100">
        <v>314.16640999999998</v>
      </c>
      <c r="AK99" s="100">
        <v>386.45814000000001</v>
      </c>
      <c r="AL99" s="100">
        <v>386.45814000000001</v>
      </c>
      <c r="AM99" s="100">
        <v>468.56133999999997</v>
      </c>
      <c r="AN99" s="100">
        <v>228.67625000000001</v>
      </c>
      <c r="AO99" s="100">
        <v>181.7782</v>
      </c>
      <c r="AP99" s="100">
        <v>77.134642999999997</v>
      </c>
      <c r="AQ99" s="100">
        <v>79</v>
      </c>
      <c r="AR99" s="100">
        <v>100</v>
      </c>
      <c r="AS99" s="100">
        <v>44.405628</v>
      </c>
      <c r="AT99" s="99">
        <v>203879</v>
      </c>
      <c r="AU99" s="99">
        <v>12.218988</v>
      </c>
      <c r="AV99" s="99">
        <v>19.593689000000001</v>
      </c>
      <c r="AW99" s="100">
        <v>1.4417888999999999</v>
      </c>
      <c r="AY99" s="122">
        <v>1992</v>
      </c>
    </row>
    <row r="100" spans="2:51">
      <c r="B100" s="122">
        <v>1993</v>
      </c>
      <c r="C100" s="99">
        <v>26372</v>
      </c>
      <c r="D100" s="100">
        <v>300.29674</v>
      </c>
      <c r="E100" s="100">
        <v>441.33298000000002</v>
      </c>
      <c r="F100" s="100">
        <v>441.33298000000002</v>
      </c>
      <c r="G100" s="100">
        <v>530.57545000000005</v>
      </c>
      <c r="H100" s="100">
        <v>267.70474999999999</v>
      </c>
      <c r="I100" s="100">
        <v>215.16543999999999</v>
      </c>
      <c r="J100" s="100">
        <v>73.941145000000006</v>
      </c>
      <c r="K100" s="100">
        <v>76</v>
      </c>
      <c r="L100" s="100">
        <v>100</v>
      </c>
      <c r="M100" s="100">
        <v>40.516831000000003</v>
      </c>
      <c r="N100" s="99">
        <v>134576</v>
      </c>
      <c r="O100" s="99">
        <v>15.878048</v>
      </c>
      <c r="P100" s="99">
        <v>20.611249000000001</v>
      </c>
      <c r="R100" s="122">
        <v>1993</v>
      </c>
      <c r="S100" s="99">
        <v>26868</v>
      </c>
      <c r="T100" s="100">
        <v>303.49624</v>
      </c>
      <c r="U100" s="100">
        <v>300.4939</v>
      </c>
      <c r="V100" s="100">
        <v>300.4939</v>
      </c>
      <c r="W100" s="100">
        <v>368.89382999999998</v>
      </c>
      <c r="X100" s="100">
        <v>169.73788999999999</v>
      </c>
      <c r="Y100" s="100">
        <v>131.24465000000001</v>
      </c>
      <c r="Z100" s="100">
        <v>80.845690000000005</v>
      </c>
      <c r="AA100" s="100">
        <v>82</v>
      </c>
      <c r="AB100" s="100">
        <v>100</v>
      </c>
      <c r="AC100" s="100">
        <v>47.545566999999998</v>
      </c>
      <c r="AD100" s="99">
        <v>56351</v>
      </c>
      <c r="AE100" s="99">
        <v>6.7537807000000001</v>
      </c>
      <c r="AF100" s="99">
        <v>16.153222</v>
      </c>
      <c r="AH100" s="122">
        <v>1993</v>
      </c>
      <c r="AI100" s="99">
        <v>53240</v>
      </c>
      <c r="AJ100" s="100">
        <v>301.90291999999999</v>
      </c>
      <c r="AK100" s="100">
        <v>362.94074000000001</v>
      </c>
      <c r="AL100" s="100">
        <v>362.94074000000001</v>
      </c>
      <c r="AM100" s="100">
        <v>440.27825000000001</v>
      </c>
      <c r="AN100" s="100">
        <v>214.21965</v>
      </c>
      <c r="AO100" s="100">
        <v>170.05481</v>
      </c>
      <c r="AP100" s="100">
        <v>77.425711000000007</v>
      </c>
      <c r="AQ100" s="100">
        <v>79</v>
      </c>
      <c r="AR100" s="100">
        <v>100</v>
      </c>
      <c r="AS100" s="100">
        <v>43.783254999999997</v>
      </c>
      <c r="AT100" s="99">
        <v>190927</v>
      </c>
      <c r="AU100" s="99">
        <v>11.351713</v>
      </c>
      <c r="AV100" s="99">
        <v>19.058813000000001</v>
      </c>
      <c r="AW100" s="100">
        <v>1.4686920000000001</v>
      </c>
      <c r="AY100" s="122">
        <v>1993</v>
      </c>
    </row>
    <row r="101" spans="2:51">
      <c r="B101" s="122">
        <v>1994</v>
      </c>
      <c r="C101" s="99">
        <v>27031</v>
      </c>
      <c r="D101" s="100">
        <v>304.96373</v>
      </c>
      <c r="E101" s="100">
        <v>442.61509999999998</v>
      </c>
      <c r="F101" s="100">
        <v>442.61509999999998</v>
      </c>
      <c r="G101" s="100">
        <v>533.13405999999998</v>
      </c>
      <c r="H101" s="100">
        <v>266.45137</v>
      </c>
      <c r="I101" s="100">
        <v>213.20881</v>
      </c>
      <c r="J101" s="100">
        <v>74.455104000000006</v>
      </c>
      <c r="K101" s="100">
        <v>76</v>
      </c>
      <c r="L101" s="100">
        <v>100</v>
      </c>
      <c r="M101" s="100">
        <v>40.067295000000001</v>
      </c>
      <c r="N101" s="99">
        <v>131027</v>
      </c>
      <c r="O101" s="99">
        <v>15.325989</v>
      </c>
      <c r="P101" s="99">
        <v>20.244240000000001</v>
      </c>
      <c r="R101" s="122">
        <v>1994</v>
      </c>
      <c r="S101" s="99">
        <v>27857</v>
      </c>
      <c r="T101" s="100">
        <v>311.53714000000002</v>
      </c>
      <c r="U101" s="100">
        <v>301.12457999999998</v>
      </c>
      <c r="V101" s="100">
        <v>301.12457999999998</v>
      </c>
      <c r="W101" s="100">
        <v>370.64069999999998</v>
      </c>
      <c r="X101" s="100">
        <v>168.71335999999999</v>
      </c>
      <c r="Y101" s="100">
        <v>129.90149</v>
      </c>
      <c r="Z101" s="100">
        <v>81.384692999999999</v>
      </c>
      <c r="AA101" s="100">
        <v>83</v>
      </c>
      <c r="AB101" s="100">
        <v>100</v>
      </c>
      <c r="AC101" s="100">
        <v>47.033498000000002</v>
      </c>
      <c r="AD101" s="99">
        <v>53301</v>
      </c>
      <c r="AE101" s="99">
        <v>6.3297039000000002</v>
      </c>
      <c r="AF101" s="99">
        <v>15.414224000000001</v>
      </c>
      <c r="AH101" s="122">
        <v>1994</v>
      </c>
      <c r="AI101" s="99">
        <v>54888</v>
      </c>
      <c r="AJ101" s="100">
        <v>308.26485000000002</v>
      </c>
      <c r="AK101" s="100">
        <v>363.70558</v>
      </c>
      <c r="AL101" s="100">
        <v>363.70558</v>
      </c>
      <c r="AM101" s="100">
        <v>442.18257</v>
      </c>
      <c r="AN101" s="100">
        <v>213.01258999999999</v>
      </c>
      <c r="AO101" s="100">
        <v>168.37956</v>
      </c>
      <c r="AP101" s="100">
        <v>77.972104999999999</v>
      </c>
      <c r="AQ101" s="100">
        <v>80</v>
      </c>
      <c r="AR101" s="100">
        <v>100</v>
      </c>
      <c r="AS101" s="100">
        <v>43.323967000000003</v>
      </c>
      <c r="AT101" s="99">
        <v>184328</v>
      </c>
      <c r="AU101" s="99">
        <v>10.861923000000001</v>
      </c>
      <c r="AV101" s="99">
        <v>18.562328000000001</v>
      </c>
      <c r="AW101" s="100">
        <v>1.4698736999999999</v>
      </c>
      <c r="AY101" s="122">
        <v>1994</v>
      </c>
    </row>
    <row r="102" spans="2:51">
      <c r="B102" s="122">
        <v>1995</v>
      </c>
      <c r="C102" s="99">
        <v>26261</v>
      </c>
      <c r="D102" s="100">
        <v>293.07745</v>
      </c>
      <c r="E102" s="100">
        <v>416.06391000000002</v>
      </c>
      <c r="F102" s="100">
        <v>416.06391000000002</v>
      </c>
      <c r="G102" s="100">
        <v>501.24263999999999</v>
      </c>
      <c r="H102" s="100">
        <v>250.72815</v>
      </c>
      <c r="I102" s="100">
        <v>200.92477</v>
      </c>
      <c r="J102" s="100">
        <v>74.436079000000007</v>
      </c>
      <c r="K102" s="100">
        <v>76</v>
      </c>
      <c r="L102" s="100">
        <v>100</v>
      </c>
      <c r="M102" s="100">
        <v>39.638646999999999</v>
      </c>
      <c r="N102" s="99">
        <v>129291</v>
      </c>
      <c r="O102" s="99">
        <v>14.976869000000001</v>
      </c>
      <c r="P102" s="99">
        <v>20.134049000000001</v>
      </c>
      <c r="R102" s="122">
        <v>1995</v>
      </c>
      <c r="S102" s="99">
        <v>27146</v>
      </c>
      <c r="T102" s="100">
        <v>300.13979999999998</v>
      </c>
      <c r="U102" s="100">
        <v>283.51593000000003</v>
      </c>
      <c r="V102" s="100">
        <v>283.51593000000003</v>
      </c>
      <c r="W102" s="100">
        <v>348.98176000000001</v>
      </c>
      <c r="X102" s="100">
        <v>158.79508000000001</v>
      </c>
      <c r="Y102" s="100">
        <v>122.38912000000001</v>
      </c>
      <c r="Z102" s="100">
        <v>81.545604999999995</v>
      </c>
      <c r="AA102" s="100">
        <v>83</v>
      </c>
      <c r="AB102" s="100">
        <v>100</v>
      </c>
      <c r="AC102" s="100">
        <v>46.102373999999998</v>
      </c>
      <c r="AD102" s="99">
        <v>51566</v>
      </c>
      <c r="AE102" s="99">
        <v>6.0620681000000003</v>
      </c>
      <c r="AF102" s="99">
        <v>14.795920000000001</v>
      </c>
      <c r="AH102" s="122">
        <v>1995</v>
      </c>
      <c r="AI102" s="99">
        <v>53407</v>
      </c>
      <c r="AJ102" s="100">
        <v>296.62509999999997</v>
      </c>
      <c r="AK102" s="100">
        <v>342.46005000000002</v>
      </c>
      <c r="AL102" s="100">
        <v>342.46005000000002</v>
      </c>
      <c r="AM102" s="100">
        <v>416.36306000000002</v>
      </c>
      <c r="AN102" s="100">
        <v>200.67231000000001</v>
      </c>
      <c r="AO102" s="100">
        <v>158.82279</v>
      </c>
      <c r="AP102" s="100">
        <v>78.049882999999994</v>
      </c>
      <c r="AQ102" s="100">
        <v>80</v>
      </c>
      <c r="AR102" s="100">
        <v>100</v>
      </c>
      <c r="AS102" s="100">
        <v>42.680188000000001</v>
      </c>
      <c r="AT102" s="99">
        <v>180857</v>
      </c>
      <c r="AU102" s="99">
        <v>10.552334999999999</v>
      </c>
      <c r="AV102" s="99">
        <v>18.256101999999998</v>
      </c>
      <c r="AW102" s="100">
        <v>1.4675151</v>
      </c>
      <c r="AY102" s="122">
        <v>1995</v>
      </c>
    </row>
    <row r="103" spans="2:51">
      <c r="B103" s="122">
        <v>1996</v>
      </c>
      <c r="C103" s="99">
        <v>26550</v>
      </c>
      <c r="D103" s="100">
        <v>292.87425000000002</v>
      </c>
      <c r="E103" s="100">
        <v>408.80315999999999</v>
      </c>
      <c r="F103" s="100">
        <v>408.80315999999999</v>
      </c>
      <c r="G103" s="100">
        <v>493.65339</v>
      </c>
      <c r="H103" s="100">
        <v>245.12898000000001</v>
      </c>
      <c r="I103" s="100">
        <v>195.70343</v>
      </c>
      <c r="J103" s="100">
        <v>74.820192000000006</v>
      </c>
      <c r="K103" s="100">
        <v>77</v>
      </c>
      <c r="L103" s="100">
        <v>100</v>
      </c>
      <c r="M103" s="100">
        <v>38.926194000000002</v>
      </c>
      <c r="N103" s="99">
        <v>126923</v>
      </c>
      <c r="O103" s="99">
        <v>14.553264</v>
      </c>
      <c r="P103" s="99">
        <v>19.647341000000001</v>
      </c>
      <c r="R103" s="122">
        <v>1996</v>
      </c>
      <c r="S103" s="99">
        <v>27440</v>
      </c>
      <c r="T103" s="100">
        <v>299.58154000000002</v>
      </c>
      <c r="U103" s="100">
        <v>276.35160999999999</v>
      </c>
      <c r="V103" s="100">
        <v>276.35160999999999</v>
      </c>
      <c r="W103" s="100">
        <v>340.78278999999998</v>
      </c>
      <c r="X103" s="100">
        <v>154.34560999999999</v>
      </c>
      <c r="Y103" s="100">
        <v>118.96921</v>
      </c>
      <c r="Z103" s="100">
        <v>81.781616999999997</v>
      </c>
      <c r="AA103" s="100">
        <v>83</v>
      </c>
      <c r="AB103" s="100">
        <v>100</v>
      </c>
      <c r="AC103" s="100">
        <v>45.345627999999998</v>
      </c>
      <c r="AD103" s="99">
        <v>50468</v>
      </c>
      <c r="AE103" s="99">
        <v>5.8682343000000001</v>
      </c>
      <c r="AF103" s="99">
        <v>14.792235</v>
      </c>
      <c r="AH103" s="122">
        <v>1996</v>
      </c>
      <c r="AI103" s="99">
        <v>53990</v>
      </c>
      <c r="AJ103" s="100">
        <v>296.24520999999999</v>
      </c>
      <c r="AK103" s="100">
        <v>334.90377000000001</v>
      </c>
      <c r="AL103" s="100">
        <v>334.90377000000001</v>
      </c>
      <c r="AM103" s="100">
        <v>407.97568999999999</v>
      </c>
      <c r="AN103" s="100">
        <v>195.50655</v>
      </c>
      <c r="AO103" s="100">
        <v>154.45593</v>
      </c>
      <c r="AP103" s="100">
        <v>78.358483000000007</v>
      </c>
      <c r="AQ103" s="100">
        <v>80</v>
      </c>
      <c r="AR103" s="100">
        <v>100</v>
      </c>
      <c r="AS103" s="100">
        <v>41.94408</v>
      </c>
      <c r="AT103" s="99">
        <v>177391</v>
      </c>
      <c r="AU103" s="99">
        <v>10.241102</v>
      </c>
      <c r="AV103" s="99">
        <v>17.969377999999999</v>
      </c>
      <c r="AW103" s="100">
        <v>1.4792863000000001</v>
      </c>
      <c r="AY103" s="122">
        <v>1996</v>
      </c>
    </row>
    <row r="104" spans="2:51">
      <c r="B104" s="123">
        <v>1997</v>
      </c>
      <c r="C104" s="99">
        <v>26121</v>
      </c>
      <c r="D104" s="100">
        <v>285.28282000000002</v>
      </c>
      <c r="E104" s="100">
        <v>389.58532000000002</v>
      </c>
      <c r="F104" s="100">
        <v>389.58532000000002</v>
      </c>
      <c r="G104" s="100">
        <v>470.93167999999997</v>
      </c>
      <c r="H104" s="100">
        <v>233.35051000000001</v>
      </c>
      <c r="I104" s="100">
        <v>186.53214</v>
      </c>
      <c r="J104" s="100">
        <v>74.948886000000002</v>
      </c>
      <c r="K104" s="100">
        <v>77</v>
      </c>
      <c r="L104" s="100">
        <v>100</v>
      </c>
      <c r="M104" s="100">
        <v>38.553843000000001</v>
      </c>
      <c r="N104" s="99">
        <v>125061</v>
      </c>
      <c r="O104" s="99">
        <v>14.218934000000001</v>
      </c>
      <c r="P104" s="99">
        <v>19.691948</v>
      </c>
      <c r="R104" s="123">
        <v>1997</v>
      </c>
      <c r="S104" s="99">
        <v>27515</v>
      </c>
      <c r="T104" s="100">
        <v>296.91827000000001</v>
      </c>
      <c r="U104" s="100">
        <v>266.62531999999999</v>
      </c>
      <c r="V104" s="100">
        <v>266.62531999999999</v>
      </c>
      <c r="W104" s="100">
        <v>329.41757999999999</v>
      </c>
      <c r="X104" s="100">
        <v>148.58913999999999</v>
      </c>
      <c r="Y104" s="100">
        <v>114.39879000000001</v>
      </c>
      <c r="Z104" s="100">
        <v>82.040270000000007</v>
      </c>
      <c r="AA104" s="100">
        <v>84</v>
      </c>
      <c r="AB104" s="100">
        <v>100</v>
      </c>
      <c r="AC104" s="100">
        <v>44.668658000000001</v>
      </c>
      <c r="AD104" s="99">
        <v>49365</v>
      </c>
      <c r="AE104" s="99">
        <v>5.6844798000000001</v>
      </c>
      <c r="AF104" s="99">
        <v>14.16357</v>
      </c>
      <c r="AH104" s="123">
        <v>1997</v>
      </c>
      <c r="AI104" s="99">
        <v>53636</v>
      </c>
      <c r="AJ104" s="100">
        <v>291.13549999999998</v>
      </c>
      <c r="AK104" s="100">
        <v>321.36299000000002</v>
      </c>
      <c r="AL104" s="100">
        <v>321.36299000000002</v>
      </c>
      <c r="AM104" s="100">
        <v>392.06427000000002</v>
      </c>
      <c r="AN104" s="100">
        <v>187.27484999999999</v>
      </c>
      <c r="AO104" s="100">
        <v>147.94075000000001</v>
      </c>
      <c r="AP104" s="100">
        <v>78.586870000000005</v>
      </c>
      <c r="AQ104" s="100">
        <v>81</v>
      </c>
      <c r="AR104" s="100">
        <v>100</v>
      </c>
      <c r="AS104" s="100">
        <v>41.465789999999998</v>
      </c>
      <c r="AT104" s="99">
        <v>174426</v>
      </c>
      <c r="AU104" s="99">
        <v>9.9788569999999996</v>
      </c>
      <c r="AV104" s="99">
        <v>17.733032000000001</v>
      </c>
      <c r="AW104" s="100">
        <v>1.4611715000000001</v>
      </c>
      <c r="AY104" s="123">
        <v>1997</v>
      </c>
    </row>
    <row r="105" spans="2:51">
      <c r="B105" s="123">
        <v>1998</v>
      </c>
      <c r="C105" s="99">
        <v>25159</v>
      </c>
      <c r="D105" s="100">
        <v>272.19096000000002</v>
      </c>
      <c r="E105" s="100">
        <v>363.09093999999999</v>
      </c>
      <c r="F105" s="100">
        <v>363.09093999999999</v>
      </c>
      <c r="G105" s="100">
        <v>438.92187999999999</v>
      </c>
      <c r="H105" s="100">
        <v>216.70287999999999</v>
      </c>
      <c r="I105" s="100">
        <v>172.4228</v>
      </c>
      <c r="J105" s="100">
        <v>75.308515</v>
      </c>
      <c r="K105" s="100">
        <v>77</v>
      </c>
      <c r="L105" s="100">
        <v>100</v>
      </c>
      <c r="M105" s="100">
        <v>37.509877000000003</v>
      </c>
      <c r="N105" s="99">
        <v>115000</v>
      </c>
      <c r="O105" s="99">
        <v>12.971596</v>
      </c>
      <c r="P105" s="99">
        <v>18.342917</v>
      </c>
      <c r="R105" s="123">
        <v>1998</v>
      </c>
      <c r="S105" s="99">
        <v>26628</v>
      </c>
      <c r="T105" s="100">
        <v>284.35226</v>
      </c>
      <c r="U105" s="100">
        <v>249.68120999999999</v>
      </c>
      <c r="V105" s="100">
        <v>249.68120999999999</v>
      </c>
      <c r="W105" s="100">
        <v>308.27512999999999</v>
      </c>
      <c r="X105" s="100">
        <v>139.31797</v>
      </c>
      <c r="Y105" s="100">
        <v>107.36199999999999</v>
      </c>
      <c r="Z105" s="100">
        <v>82.094074000000006</v>
      </c>
      <c r="AA105" s="100">
        <v>84</v>
      </c>
      <c r="AB105" s="100">
        <v>100</v>
      </c>
      <c r="AC105" s="100">
        <v>44.284787999999999</v>
      </c>
      <c r="AD105" s="99">
        <v>49057</v>
      </c>
      <c r="AE105" s="99">
        <v>5.6000157000000002</v>
      </c>
      <c r="AF105" s="99">
        <v>14.533512999999999</v>
      </c>
      <c r="AH105" s="123">
        <v>1998</v>
      </c>
      <c r="AI105" s="99">
        <v>51787</v>
      </c>
      <c r="AJ105" s="100">
        <v>278.31124999999997</v>
      </c>
      <c r="AK105" s="100">
        <v>300.13896999999997</v>
      </c>
      <c r="AL105" s="100">
        <v>300.13896999999997</v>
      </c>
      <c r="AM105" s="100">
        <v>366.08406000000002</v>
      </c>
      <c r="AN105" s="100">
        <v>174.59344999999999</v>
      </c>
      <c r="AO105" s="100">
        <v>137.58412999999999</v>
      </c>
      <c r="AP105" s="100">
        <v>78.797736999999998</v>
      </c>
      <c r="AQ105" s="100">
        <v>81</v>
      </c>
      <c r="AR105" s="100">
        <v>100</v>
      </c>
      <c r="AS105" s="100">
        <v>40.712409999999998</v>
      </c>
      <c r="AT105" s="99">
        <v>164057</v>
      </c>
      <c r="AU105" s="99">
        <v>9.3078404999999993</v>
      </c>
      <c r="AV105" s="99">
        <v>17.009733000000001</v>
      </c>
      <c r="AW105" s="100">
        <v>1.4542181000000001</v>
      </c>
      <c r="AY105" s="123">
        <v>1998</v>
      </c>
    </row>
    <row r="106" spans="2:51">
      <c r="B106" s="123">
        <v>1999</v>
      </c>
      <c r="C106" s="99">
        <v>24824</v>
      </c>
      <c r="D106" s="100">
        <v>265.77848</v>
      </c>
      <c r="E106" s="100">
        <v>347.02244000000002</v>
      </c>
      <c r="F106" s="100">
        <v>347.02244000000002</v>
      </c>
      <c r="G106" s="100">
        <v>419.84188999999998</v>
      </c>
      <c r="H106" s="100">
        <v>206.47471999999999</v>
      </c>
      <c r="I106" s="100">
        <v>164.34365</v>
      </c>
      <c r="J106" s="100">
        <v>75.538458000000006</v>
      </c>
      <c r="K106" s="100">
        <v>78</v>
      </c>
      <c r="L106" s="100">
        <v>100</v>
      </c>
      <c r="M106" s="100">
        <v>36.925640000000001</v>
      </c>
      <c r="N106" s="99">
        <v>112388</v>
      </c>
      <c r="O106" s="99">
        <v>12.564534</v>
      </c>
      <c r="P106" s="99">
        <v>18.014102000000001</v>
      </c>
      <c r="R106" s="123">
        <v>1999</v>
      </c>
      <c r="S106" s="99">
        <v>26479</v>
      </c>
      <c r="T106" s="100">
        <v>279.54568</v>
      </c>
      <c r="U106" s="100">
        <v>238.95487</v>
      </c>
      <c r="V106" s="100">
        <v>238.95487</v>
      </c>
      <c r="W106" s="100">
        <v>295.51488000000001</v>
      </c>
      <c r="X106" s="100">
        <v>132.59700000000001</v>
      </c>
      <c r="Y106" s="100">
        <v>101.92975</v>
      </c>
      <c r="Z106" s="100">
        <v>82.481570000000005</v>
      </c>
      <c r="AA106" s="100">
        <v>84</v>
      </c>
      <c r="AB106" s="100">
        <v>100</v>
      </c>
      <c r="AC106" s="100">
        <v>43.497331000000003</v>
      </c>
      <c r="AD106" s="99">
        <v>45297</v>
      </c>
      <c r="AE106" s="99">
        <v>5.1207393000000003</v>
      </c>
      <c r="AF106" s="99">
        <v>13.464179</v>
      </c>
      <c r="AH106" s="123">
        <v>1999</v>
      </c>
      <c r="AI106" s="99">
        <v>51303</v>
      </c>
      <c r="AJ106" s="100">
        <v>272.71039999999999</v>
      </c>
      <c r="AK106" s="100">
        <v>287.22379999999998</v>
      </c>
      <c r="AL106" s="100">
        <v>287.22379999999998</v>
      </c>
      <c r="AM106" s="100">
        <v>350.71523000000002</v>
      </c>
      <c r="AN106" s="100">
        <v>166.40431000000001</v>
      </c>
      <c r="AO106" s="100">
        <v>131.01061000000001</v>
      </c>
      <c r="AP106" s="100">
        <v>79.122287999999998</v>
      </c>
      <c r="AQ106" s="100">
        <v>81</v>
      </c>
      <c r="AR106" s="100">
        <v>100</v>
      </c>
      <c r="AS106" s="100">
        <v>40.048555</v>
      </c>
      <c r="AT106" s="99">
        <v>157685</v>
      </c>
      <c r="AU106" s="99">
        <v>8.8633620999999998</v>
      </c>
      <c r="AV106" s="99">
        <v>16.420133</v>
      </c>
      <c r="AW106" s="100">
        <v>1.452251</v>
      </c>
      <c r="AY106" s="123">
        <v>1999</v>
      </c>
    </row>
    <row r="107" spans="2:51" s="91" customFormat="1">
      <c r="B107" s="124">
        <v>2000</v>
      </c>
      <c r="C107" s="99">
        <v>23756</v>
      </c>
      <c r="D107" s="100">
        <v>251.56021000000001</v>
      </c>
      <c r="E107" s="100">
        <v>320.48462000000001</v>
      </c>
      <c r="F107" s="100">
        <v>320.48462000000001</v>
      </c>
      <c r="G107" s="100">
        <v>387.82814000000002</v>
      </c>
      <c r="H107" s="100">
        <v>190.03225</v>
      </c>
      <c r="I107" s="100">
        <v>151.11911000000001</v>
      </c>
      <c r="J107" s="100">
        <v>75.800597999999994</v>
      </c>
      <c r="K107" s="100">
        <v>78</v>
      </c>
      <c r="L107" s="100">
        <v>100</v>
      </c>
      <c r="M107" s="100">
        <v>35.553826000000001</v>
      </c>
      <c r="N107" s="99">
        <v>105668</v>
      </c>
      <c r="O107" s="99">
        <v>11.70185</v>
      </c>
      <c r="P107" s="99">
        <v>17.698736</v>
      </c>
      <c r="R107" s="124">
        <v>2000</v>
      </c>
      <c r="S107" s="99">
        <v>25931</v>
      </c>
      <c r="T107" s="100">
        <v>270.52778999999998</v>
      </c>
      <c r="U107" s="100">
        <v>224.85392999999999</v>
      </c>
      <c r="V107" s="100">
        <v>224.85392999999999</v>
      </c>
      <c r="W107" s="100">
        <v>278.29755999999998</v>
      </c>
      <c r="X107" s="100">
        <v>124.56724</v>
      </c>
      <c r="Y107" s="100">
        <v>95.960581000000005</v>
      </c>
      <c r="Z107" s="100">
        <v>82.685229000000007</v>
      </c>
      <c r="AA107" s="100">
        <v>85</v>
      </c>
      <c r="AB107" s="100">
        <v>100</v>
      </c>
      <c r="AC107" s="100">
        <v>42.182060999999997</v>
      </c>
      <c r="AD107" s="99">
        <v>44696</v>
      </c>
      <c r="AE107" s="99">
        <v>5.0014978000000001</v>
      </c>
      <c r="AF107" s="99">
        <v>13.430531</v>
      </c>
      <c r="AH107" s="124">
        <v>2000</v>
      </c>
      <c r="AI107" s="99">
        <v>49687</v>
      </c>
      <c r="AJ107" s="100">
        <v>261.11470000000003</v>
      </c>
      <c r="AK107" s="100">
        <v>267.90964000000002</v>
      </c>
      <c r="AL107" s="100">
        <v>267.90964000000002</v>
      </c>
      <c r="AM107" s="100">
        <v>327.36378999999999</v>
      </c>
      <c r="AN107" s="100">
        <v>154.69899000000001</v>
      </c>
      <c r="AO107" s="100">
        <v>121.79212</v>
      </c>
      <c r="AP107" s="100">
        <v>79.393893000000006</v>
      </c>
      <c r="AQ107" s="100">
        <v>82</v>
      </c>
      <c r="AR107" s="100">
        <v>100</v>
      </c>
      <c r="AS107" s="100">
        <v>38.729919000000002</v>
      </c>
      <c r="AT107" s="99">
        <v>150364</v>
      </c>
      <c r="AU107" s="99">
        <v>8.3691090999999993</v>
      </c>
      <c r="AV107" s="99">
        <v>16.171111</v>
      </c>
      <c r="AW107" s="100">
        <v>1.4253013999999999</v>
      </c>
      <c r="AY107" s="124">
        <v>2000</v>
      </c>
    </row>
    <row r="108" spans="2:51">
      <c r="B108" s="123">
        <v>2001</v>
      </c>
      <c r="C108" s="99">
        <v>23602</v>
      </c>
      <c r="D108" s="100">
        <v>246.8357</v>
      </c>
      <c r="E108" s="100">
        <v>306.21992</v>
      </c>
      <c r="F108" s="100">
        <v>306.21992</v>
      </c>
      <c r="G108" s="100">
        <v>371.20555999999999</v>
      </c>
      <c r="H108" s="100">
        <v>181.74780000000001</v>
      </c>
      <c r="I108" s="100">
        <v>145.01412999999999</v>
      </c>
      <c r="J108" s="100">
        <v>75.897571999999997</v>
      </c>
      <c r="K108" s="100">
        <v>78</v>
      </c>
      <c r="L108" s="100">
        <v>100</v>
      </c>
      <c r="M108" s="100">
        <v>35.313833000000002</v>
      </c>
      <c r="N108" s="99">
        <v>107362</v>
      </c>
      <c r="O108" s="99">
        <v>11.762791999999999</v>
      </c>
      <c r="P108" s="99">
        <v>18.474537000000002</v>
      </c>
      <c r="R108" s="123">
        <v>2001</v>
      </c>
      <c r="S108" s="99">
        <v>25724</v>
      </c>
      <c r="T108" s="100">
        <v>264.84433999999999</v>
      </c>
      <c r="U108" s="100">
        <v>214.33750000000001</v>
      </c>
      <c r="V108" s="100">
        <v>214.33750000000001</v>
      </c>
      <c r="W108" s="100">
        <v>265.48236000000003</v>
      </c>
      <c r="X108" s="100">
        <v>118.52777</v>
      </c>
      <c r="Y108" s="100">
        <v>91.295212000000006</v>
      </c>
      <c r="Z108" s="100">
        <v>82.933834000000004</v>
      </c>
      <c r="AA108" s="100">
        <v>85</v>
      </c>
      <c r="AB108" s="100">
        <v>100</v>
      </c>
      <c r="AC108" s="100">
        <v>41.685977999999999</v>
      </c>
      <c r="AD108" s="99">
        <v>43166</v>
      </c>
      <c r="AE108" s="99">
        <v>4.7748220000000003</v>
      </c>
      <c r="AF108" s="99">
        <v>13.410712999999999</v>
      </c>
      <c r="AH108" s="123">
        <v>2001</v>
      </c>
      <c r="AI108" s="99">
        <v>49326</v>
      </c>
      <c r="AJ108" s="100">
        <v>255.91058000000001</v>
      </c>
      <c r="AK108" s="100">
        <v>255.77974</v>
      </c>
      <c r="AL108" s="100">
        <v>255.77974</v>
      </c>
      <c r="AM108" s="100">
        <v>312.88296000000003</v>
      </c>
      <c r="AN108" s="100">
        <v>147.73307</v>
      </c>
      <c r="AO108" s="100">
        <v>116.5215</v>
      </c>
      <c r="AP108" s="100">
        <v>79.567356000000004</v>
      </c>
      <c r="AQ108" s="100">
        <v>82</v>
      </c>
      <c r="AR108" s="100">
        <v>100</v>
      </c>
      <c r="AS108" s="100">
        <v>38.372852999999999</v>
      </c>
      <c r="AT108" s="99">
        <v>150528</v>
      </c>
      <c r="AU108" s="99">
        <v>8.2855229000000001</v>
      </c>
      <c r="AV108" s="99">
        <v>16.669546</v>
      </c>
      <c r="AW108" s="100">
        <v>1.4286810000000001</v>
      </c>
      <c r="AY108" s="123">
        <v>2001</v>
      </c>
    </row>
    <row r="109" spans="2:51">
      <c r="B109" s="124">
        <v>2002</v>
      </c>
      <c r="C109" s="99">
        <v>23988</v>
      </c>
      <c r="D109" s="100">
        <v>247.92561000000001</v>
      </c>
      <c r="E109" s="100">
        <v>302.50186000000002</v>
      </c>
      <c r="F109" s="100">
        <v>302.50186000000002</v>
      </c>
      <c r="G109" s="100">
        <v>367.39726999999999</v>
      </c>
      <c r="H109" s="100">
        <v>178.43498</v>
      </c>
      <c r="I109" s="100">
        <v>142.23822000000001</v>
      </c>
      <c r="J109" s="100">
        <v>76.311335</v>
      </c>
      <c r="K109" s="100">
        <v>79</v>
      </c>
      <c r="L109" s="100">
        <v>100</v>
      </c>
      <c r="M109" s="100">
        <v>34.823256000000001</v>
      </c>
      <c r="N109" s="99">
        <v>105043</v>
      </c>
      <c r="O109" s="99">
        <v>11.388228</v>
      </c>
      <c r="P109" s="99">
        <v>18.427788</v>
      </c>
      <c r="R109" s="124">
        <v>2002</v>
      </c>
      <c r="S109" s="99">
        <v>26306</v>
      </c>
      <c r="T109" s="100">
        <v>267.88932</v>
      </c>
      <c r="U109" s="100">
        <v>212.26187999999999</v>
      </c>
      <c r="V109" s="100">
        <v>212.26187999999999</v>
      </c>
      <c r="W109" s="100">
        <v>263.68495999999999</v>
      </c>
      <c r="X109" s="100">
        <v>116.62564</v>
      </c>
      <c r="Y109" s="100">
        <v>89.740977999999998</v>
      </c>
      <c r="Z109" s="100">
        <v>83.349823000000001</v>
      </c>
      <c r="AA109" s="100">
        <v>85</v>
      </c>
      <c r="AB109" s="100">
        <v>100</v>
      </c>
      <c r="AC109" s="100">
        <v>40.581901000000002</v>
      </c>
      <c r="AD109" s="99">
        <v>40873</v>
      </c>
      <c r="AE109" s="99">
        <v>4.4766215000000003</v>
      </c>
      <c r="AF109" s="99">
        <v>12.454484000000001</v>
      </c>
      <c r="AH109" s="124">
        <v>2002</v>
      </c>
      <c r="AI109" s="99">
        <v>50294</v>
      </c>
      <c r="AJ109" s="100">
        <v>257.98131999999998</v>
      </c>
      <c r="AK109" s="100">
        <v>253.04168000000001</v>
      </c>
      <c r="AL109" s="100">
        <v>253.04168000000001</v>
      </c>
      <c r="AM109" s="100">
        <v>310.24450000000002</v>
      </c>
      <c r="AN109" s="100">
        <v>145.2243</v>
      </c>
      <c r="AO109" s="100">
        <v>114.40739000000001</v>
      </c>
      <c r="AP109" s="100">
        <v>79.993555000000001</v>
      </c>
      <c r="AQ109" s="100">
        <v>82</v>
      </c>
      <c r="AR109" s="100">
        <v>100</v>
      </c>
      <c r="AS109" s="100">
        <v>37.615084000000003</v>
      </c>
      <c r="AT109" s="99">
        <v>145916</v>
      </c>
      <c r="AU109" s="99">
        <v>7.9500294</v>
      </c>
      <c r="AV109" s="99">
        <v>16.245307</v>
      </c>
      <c r="AW109" s="100">
        <v>1.4251351000000001</v>
      </c>
      <c r="AY109" s="124">
        <v>2002</v>
      </c>
    </row>
    <row r="110" spans="2:51">
      <c r="B110" s="123">
        <v>2003</v>
      </c>
      <c r="C110" s="99">
        <v>23399</v>
      </c>
      <c r="D110" s="100">
        <v>239.06787</v>
      </c>
      <c r="E110" s="100">
        <v>287.25546000000003</v>
      </c>
      <c r="F110" s="100">
        <v>287.25546000000003</v>
      </c>
      <c r="G110" s="100">
        <v>348.99982</v>
      </c>
      <c r="H110" s="100">
        <v>169.28434999999999</v>
      </c>
      <c r="I110" s="100">
        <v>134.87156999999999</v>
      </c>
      <c r="J110" s="100">
        <v>76.401128</v>
      </c>
      <c r="K110" s="100">
        <v>79</v>
      </c>
      <c r="L110" s="100">
        <v>100</v>
      </c>
      <c r="M110" s="100">
        <v>34.244109000000002</v>
      </c>
      <c r="N110" s="99">
        <v>103380</v>
      </c>
      <c r="O110" s="99">
        <v>11.093589</v>
      </c>
      <c r="P110" s="99">
        <v>18.280132999999999</v>
      </c>
      <c r="R110" s="123">
        <v>2003</v>
      </c>
      <c r="S110" s="99">
        <v>25436</v>
      </c>
      <c r="T110" s="100">
        <v>256.07209999999998</v>
      </c>
      <c r="U110" s="100">
        <v>200.53593000000001</v>
      </c>
      <c r="V110" s="100">
        <v>200.53593000000001</v>
      </c>
      <c r="W110" s="100">
        <v>248.97560999999999</v>
      </c>
      <c r="X110" s="100">
        <v>110.37183</v>
      </c>
      <c r="Y110" s="100">
        <v>85.204590999999994</v>
      </c>
      <c r="Z110" s="100">
        <v>83.354026000000005</v>
      </c>
      <c r="AA110" s="100">
        <v>85</v>
      </c>
      <c r="AB110" s="100">
        <v>100</v>
      </c>
      <c r="AC110" s="100">
        <v>39.767361999999999</v>
      </c>
      <c r="AD110" s="99">
        <v>42286</v>
      </c>
      <c r="AE110" s="99">
        <v>4.5826862999999998</v>
      </c>
      <c r="AF110" s="99">
        <v>13.157674</v>
      </c>
      <c r="AH110" s="123">
        <v>2003</v>
      </c>
      <c r="AI110" s="99">
        <v>48835</v>
      </c>
      <c r="AJ110" s="100">
        <v>247.63273000000001</v>
      </c>
      <c r="AK110" s="100">
        <v>239.58389</v>
      </c>
      <c r="AL110" s="100">
        <v>239.58389</v>
      </c>
      <c r="AM110" s="100">
        <v>293.69200999999998</v>
      </c>
      <c r="AN110" s="100">
        <v>137.55193</v>
      </c>
      <c r="AO110" s="100">
        <v>108.47426</v>
      </c>
      <c r="AP110" s="100">
        <v>80.022586000000004</v>
      </c>
      <c r="AQ110" s="100">
        <v>82</v>
      </c>
      <c r="AR110" s="100">
        <v>100</v>
      </c>
      <c r="AS110" s="100">
        <v>36.914552999999998</v>
      </c>
      <c r="AT110" s="99">
        <v>145666</v>
      </c>
      <c r="AU110" s="99">
        <v>7.8542087</v>
      </c>
      <c r="AV110" s="99">
        <v>16.423970000000001</v>
      </c>
      <c r="AW110" s="100">
        <v>1.4324387999999999</v>
      </c>
      <c r="AY110" s="123">
        <v>2003</v>
      </c>
    </row>
    <row r="111" spans="2:51">
      <c r="B111" s="124">
        <v>2004</v>
      </c>
      <c r="C111" s="99">
        <v>22921</v>
      </c>
      <c r="D111" s="100">
        <v>231.61998</v>
      </c>
      <c r="E111" s="100">
        <v>273.63216999999997</v>
      </c>
      <c r="F111" s="100">
        <v>273.63216999999997</v>
      </c>
      <c r="G111" s="100">
        <v>332.88427999999999</v>
      </c>
      <c r="H111" s="100">
        <v>161.08116000000001</v>
      </c>
      <c r="I111" s="100">
        <v>128.39886000000001</v>
      </c>
      <c r="J111" s="100">
        <v>76.587896999999998</v>
      </c>
      <c r="K111" s="100">
        <v>79</v>
      </c>
      <c r="L111" s="100">
        <v>100</v>
      </c>
      <c r="M111" s="100">
        <v>33.512684</v>
      </c>
      <c r="N111" s="99">
        <v>99698</v>
      </c>
      <c r="O111" s="99">
        <v>10.593800999999999</v>
      </c>
      <c r="P111" s="99">
        <v>18.1113</v>
      </c>
      <c r="R111" s="124">
        <v>2004</v>
      </c>
      <c r="S111" s="99">
        <v>24716</v>
      </c>
      <c r="T111" s="100">
        <v>246.25450000000001</v>
      </c>
      <c r="U111" s="100">
        <v>189.97738000000001</v>
      </c>
      <c r="V111" s="100">
        <v>189.97738000000001</v>
      </c>
      <c r="W111" s="100">
        <v>236.25536</v>
      </c>
      <c r="X111" s="100">
        <v>104.0128</v>
      </c>
      <c r="Y111" s="100">
        <v>80.052809999999994</v>
      </c>
      <c r="Z111" s="100">
        <v>83.633881000000002</v>
      </c>
      <c r="AA111" s="100">
        <v>86</v>
      </c>
      <c r="AB111" s="100">
        <v>100</v>
      </c>
      <c r="AC111" s="100">
        <v>38.550683999999997</v>
      </c>
      <c r="AD111" s="99">
        <v>39393</v>
      </c>
      <c r="AE111" s="99">
        <v>4.2283980999999997</v>
      </c>
      <c r="AF111" s="99">
        <v>12.541388</v>
      </c>
      <c r="AH111" s="124">
        <v>2004</v>
      </c>
      <c r="AI111" s="99">
        <v>47637</v>
      </c>
      <c r="AJ111" s="100">
        <v>238.98893000000001</v>
      </c>
      <c r="AK111" s="100">
        <v>227.87564</v>
      </c>
      <c r="AL111" s="100">
        <v>227.87564</v>
      </c>
      <c r="AM111" s="100">
        <v>279.73905000000002</v>
      </c>
      <c r="AN111" s="100">
        <v>130.46755999999999</v>
      </c>
      <c r="AO111" s="100">
        <v>102.79304</v>
      </c>
      <c r="AP111" s="100">
        <v>80.243791000000002</v>
      </c>
      <c r="AQ111" s="100">
        <v>83</v>
      </c>
      <c r="AR111" s="100">
        <v>100</v>
      </c>
      <c r="AS111" s="100">
        <v>35.950282000000001</v>
      </c>
      <c r="AT111" s="99">
        <v>139091</v>
      </c>
      <c r="AU111" s="99">
        <v>7.4271908</v>
      </c>
      <c r="AV111" s="99">
        <v>16.087733</v>
      </c>
      <c r="AW111" s="100">
        <v>1.4403408</v>
      </c>
      <c r="AY111" s="124">
        <v>2004</v>
      </c>
    </row>
    <row r="112" spans="2:51">
      <c r="B112" s="123">
        <v>2005</v>
      </c>
      <c r="C112" s="99">
        <v>21957</v>
      </c>
      <c r="D112" s="100">
        <v>219.13976</v>
      </c>
      <c r="E112" s="100">
        <v>251.78459000000001</v>
      </c>
      <c r="F112" s="100">
        <v>251.78459000000001</v>
      </c>
      <c r="G112" s="100">
        <v>306.12551999999999</v>
      </c>
      <c r="H112" s="100">
        <v>148.59558000000001</v>
      </c>
      <c r="I112" s="100">
        <v>118.24787999999999</v>
      </c>
      <c r="J112" s="100">
        <v>76.611722999999998</v>
      </c>
      <c r="K112" s="100">
        <v>80</v>
      </c>
      <c r="L112" s="100">
        <v>100</v>
      </c>
      <c r="M112" s="100">
        <v>32.654184000000001</v>
      </c>
      <c r="N112" s="99">
        <v>98471</v>
      </c>
      <c r="O112" s="99">
        <v>10.346192</v>
      </c>
      <c r="P112" s="99">
        <v>17.850462</v>
      </c>
      <c r="R112" s="123">
        <v>2005</v>
      </c>
      <c r="S112" s="99">
        <v>24177</v>
      </c>
      <c r="T112" s="100">
        <v>238.02794</v>
      </c>
      <c r="U112" s="100">
        <v>179.48840000000001</v>
      </c>
      <c r="V112" s="100">
        <v>179.48840000000001</v>
      </c>
      <c r="W112" s="100">
        <v>223.40626</v>
      </c>
      <c r="X112" s="100">
        <v>98.114393000000007</v>
      </c>
      <c r="Y112" s="100">
        <v>75.588578999999996</v>
      </c>
      <c r="Z112" s="100">
        <v>83.853679999999997</v>
      </c>
      <c r="AA112" s="100">
        <v>86</v>
      </c>
      <c r="AB112" s="100">
        <v>100</v>
      </c>
      <c r="AC112" s="100">
        <v>38.090212000000001</v>
      </c>
      <c r="AD112" s="99">
        <v>39154</v>
      </c>
      <c r="AE112" s="99">
        <v>4.1558897000000004</v>
      </c>
      <c r="AF112" s="99">
        <v>12.465178999999999</v>
      </c>
      <c r="AH112" s="123">
        <v>2005</v>
      </c>
      <c r="AI112" s="99">
        <v>46134</v>
      </c>
      <c r="AJ112" s="100">
        <v>228.64824999999999</v>
      </c>
      <c r="AK112" s="100">
        <v>212.96825000000001</v>
      </c>
      <c r="AL112" s="100">
        <v>212.96825000000001</v>
      </c>
      <c r="AM112" s="100">
        <v>261.56024000000002</v>
      </c>
      <c r="AN112" s="100">
        <v>121.88376</v>
      </c>
      <c r="AO112" s="100">
        <v>95.961693999999994</v>
      </c>
      <c r="AP112" s="100">
        <v>80.406728999999999</v>
      </c>
      <c r="AQ112" s="100">
        <v>83</v>
      </c>
      <c r="AR112" s="100">
        <v>100</v>
      </c>
      <c r="AS112" s="100">
        <v>35.293847999999997</v>
      </c>
      <c r="AT112" s="99">
        <v>137625</v>
      </c>
      <c r="AU112" s="99">
        <v>7.2667757000000002</v>
      </c>
      <c r="AV112" s="99">
        <v>15.896603000000001</v>
      </c>
      <c r="AW112" s="100">
        <v>1.4027902999999999</v>
      </c>
      <c r="AY112" s="123">
        <v>2005</v>
      </c>
    </row>
    <row r="113" spans="2:51">
      <c r="B113" s="123">
        <v>2006</v>
      </c>
      <c r="C113" s="99">
        <v>21720</v>
      </c>
      <c r="D113" s="100">
        <v>213.79165</v>
      </c>
      <c r="E113" s="100">
        <v>240.73801</v>
      </c>
      <c r="F113" s="100">
        <v>240.73801</v>
      </c>
      <c r="G113" s="100">
        <v>292.86678999999998</v>
      </c>
      <c r="H113" s="100">
        <v>141.62675999999999</v>
      </c>
      <c r="I113" s="100">
        <v>112.61982</v>
      </c>
      <c r="J113" s="100">
        <v>76.937888000000001</v>
      </c>
      <c r="K113" s="100">
        <v>80</v>
      </c>
      <c r="L113" s="100">
        <v>100</v>
      </c>
      <c r="M113" s="100">
        <v>31.682127999999999</v>
      </c>
      <c r="N113" s="99">
        <v>95413</v>
      </c>
      <c r="O113" s="99">
        <v>9.8958124999999999</v>
      </c>
      <c r="P113" s="99">
        <v>17.604393999999999</v>
      </c>
      <c r="R113" s="123">
        <v>2006</v>
      </c>
      <c r="S113" s="99">
        <v>24194</v>
      </c>
      <c r="T113" s="100">
        <v>235.08625000000001</v>
      </c>
      <c r="U113" s="100">
        <v>173.94316000000001</v>
      </c>
      <c r="V113" s="100">
        <v>173.94316000000001</v>
      </c>
      <c r="W113" s="100">
        <v>216.51029</v>
      </c>
      <c r="X113" s="100">
        <v>94.969679999999997</v>
      </c>
      <c r="Y113" s="100">
        <v>73.170411999999999</v>
      </c>
      <c r="Z113" s="100">
        <v>84.087087999999994</v>
      </c>
      <c r="AA113" s="100">
        <v>86</v>
      </c>
      <c r="AB113" s="100">
        <v>100</v>
      </c>
      <c r="AC113" s="100">
        <v>37.117040000000003</v>
      </c>
      <c r="AD113" s="99">
        <v>38945</v>
      </c>
      <c r="AE113" s="99">
        <v>4.0812584000000003</v>
      </c>
      <c r="AF113" s="99">
        <v>12.458652000000001</v>
      </c>
      <c r="AH113" s="123">
        <v>2006</v>
      </c>
      <c r="AI113" s="99">
        <v>45914</v>
      </c>
      <c r="AJ113" s="100">
        <v>224.50773000000001</v>
      </c>
      <c r="AK113" s="100">
        <v>205.00574</v>
      </c>
      <c r="AL113" s="100">
        <v>205.00574</v>
      </c>
      <c r="AM113" s="100">
        <v>251.88001</v>
      </c>
      <c r="AN113" s="100">
        <v>117.00615999999999</v>
      </c>
      <c r="AO113" s="100">
        <v>92.041689000000005</v>
      </c>
      <c r="AP113" s="100">
        <v>80.705181999999994</v>
      </c>
      <c r="AQ113" s="100">
        <v>83</v>
      </c>
      <c r="AR113" s="100">
        <v>100</v>
      </c>
      <c r="AS113" s="100">
        <v>34.331048000000003</v>
      </c>
      <c r="AT113" s="99">
        <v>134358</v>
      </c>
      <c r="AU113" s="99">
        <v>7.0035923000000002</v>
      </c>
      <c r="AV113" s="99">
        <v>15.722146</v>
      </c>
      <c r="AW113" s="100">
        <v>1.3840039</v>
      </c>
      <c r="AY113" s="123">
        <v>2006</v>
      </c>
    </row>
    <row r="114" spans="2:51">
      <c r="B114" s="123">
        <v>2007</v>
      </c>
      <c r="C114" s="99">
        <v>22280</v>
      </c>
      <c r="D114" s="100">
        <v>215.1901</v>
      </c>
      <c r="E114" s="100">
        <v>237.11162999999999</v>
      </c>
      <c r="F114" s="100">
        <v>237.11162999999999</v>
      </c>
      <c r="G114" s="100">
        <v>288.40298999999999</v>
      </c>
      <c r="H114" s="100">
        <v>139.43657999999999</v>
      </c>
      <c r="I114" s="100">
        <v>110.86208000000001</v>
      </c>
      <c r="J114" s="100">
        <v>77.152714000000003</v>
      </c>
      <c r="K114" s="100">
        <v>80</v>
      </c>
      <c r="L114" s="100">
        <v>100</v>
      </c>
      <c r="M114" s="100">
        <v>31.571936999999998</v>
      </c>
      <c r="N114" s="99">
        <v>96066</v>
      </c>
      <c r="O114" s="99">
        <v>9.7815318999999992</v>
      </c>
      <c r="P114" s="99">
        <v>17.541430999999999</v>
      </c>
      <c r="R114" s="123">
        <v>2007</v>
      </c>
      <c r="S114" s="99">
        <v>24678</v>
      </c>
      <c r="T114" s="100">
        <v>235.61231000000001</v>
      </c>
      <c r="U114" s="100">
        <v>171.08715000000001</v>
      </c>
      <c r="V114" s="100">
        <v>171.08715000000001</v>
      </c>
      <c r="W114" s="100">
        <v>213.16686999999999</v>
      </c>
      <c r="X114" s="100">
        <v>93.465085000000002</v>
      </c>
      <c r="Y114" s="100">
        <v>72.195159000000004</v>
      </c>
      <c r="Z114" s="100">
        <v>84.234864999999999</v>
      </c>
      <c r="AA114" s="100">
        <v>86</v>
      </c>
      <c r="AB114" s="100">
        <v>100</v>
      </c>
      <c r="AC114" s="100">
        <v>36.676822000000001</v>
      </c>
      <c r="AD114" s="99">
        <v>39747</v>
      </c>
      <c r="AE114" s="99">
        <v>4.0930986000000003</v>
      </c>
      <c r="AF114" s="99">
        <v>12.322893000000001</v>
      </c>
      <c r="AH114" s="123">
        <v>2007</v>
      </c>
      <c r="AI114" s="99">
        <v>46958</v>
      </c>
      <c r="AJ114" s="100">
        <v>225.46020999999999</v>
      </c>
      <c r="AK114" s="100">
        <v>201.9494</v>
      </c>
      <c r="AL114" s="100">
        <v>201.9494</v>
      </c>
      <c r="AM114" s="100">
        <v>248.22072</v>
      </c>
      <c r="AN114" s="100">
        <v>115.25187</v>
      </c>
      <c r="AO114" s="100">
        <v>90.747028</v>
      </c>
      <c r="AP114" s="100">
        <v>80.874859000000001</v>
      </c>
      <c r="AQ114" s="100">
        <v>84</v>
      </c>
      <c r="AR114" s="100">
        <v>100</v>
      </c>
      <c r="AS114" s="100">
        <v>34.063575</v>
      </c>
      <c r="AT114" s="99">
        <v>135813</v>
      </c>
      <c r="AU114" s="99">
        <v>6.9533953000000004</v>
      </c>
      <c r="AV114" s="99">
        <v>15.607138000000001</v>
      </c>
      <c r="AW114" s="100">
        <v>1.3859113999999999</v>
      </c>
      <c r="AY114" s="123">
        <v>2007</v>
      </c>
    </row>
    <row r="115" spans="2:51">
      <c r="B115" s="123">
        <v>2008</v>
      </c>
      <c r="C115" s="99">
        <v>22899</v>
      </c>
      <c r="D115" s="100">
        <v>216.59952999999999</v>
      </c>
      <c r="E115" s="100">
        <v>236.06061</v>
      </c>
      <c r="F115" s="100">
        <v>236.06061</v>
      </c>
      <c r="G115" s="100">
        <v>287.95049999999998</v>
      </c>
      <c r="H115" s="100">
        <v>138.20747</v>
      </c>
      <c r="I115" s="100">
        <v>110.06923999999999</v>
      </c>
      <c r="J115" s="100">
        <v>77.517121000000003</v>
      </c>
      <c r="K115" s="100">
        <v>81</v>
      </c>
      <c r="L115" s="100">
        <v>100</v>
      </c>
      <c r="M115" s="100">
        <v>31.134768999999999</v>
      </c>
      <c r="N115" s="99">
        <v>96907</v>
      </c>
      <c r="O115" s="99">
        <v>9.6645005000000008</v>
      </c>
      <c r="P115" s="99">
        <v>17.338787</v>
      </c>
      <c r="R115" s="123">
        <v>2008</v>
      </c>
      <c r="S115" s="99">
        <v>25774</v>
      </c>
      <c r="T115" s="100">
        <v>241.39391000000001</v>
      </c>
      <c r="U115" s="100">
        <v>173.22701000000001</v>
      </c>
      <c r="V115" s="100">
        <v>173.22701000000001</v>
      </c>
      <c r="W115" s="100">
        <v>216.02439000000001</v>
      </c>
      <c r="X115" s="100">
        <v>94.406671000000003</v>
      </c>
      <c r="Y115" s="100">
        <v>72.842314000000002</v>
      </c>
      <c r="Z115" s="100">
        <v>84.495247000000006</v>
      </c>
      <c r="AA115" s="100">
        <v>86</v>
      </c>
      <c r="AB115" s="100">
        <v>100</v>
      </c>
      <c r="AC115" s="100">
        <v>36.611835999999997</v>
      </c>
      <c r="AD115" s="99">
        <v>40134</v>
      </c>
      <c r="AE115" s="99">
        <v>4.0531370000000004</v>
      </c>
      <c r="AF115" s="99">
        <v>12.53412</v>
      </c>
      <c r="AH115" s="123">
        <v>2008</v>
      </c>
      <c r="AI115" s="99">
        <v>48673</v>
      </c>
      <c r="AJ115" s="100">
        <v>229.05805000000001</v>
      </c>
      <c r="AK115" s="100">
        <v>202.46545</v>
      </c>
      <c r="AL115" s="100">
        <v>202.46545</v>
      </c>
      <c r="AM115" s="100">
        <v>249.33761999999999</v>
      </c>
      <c r="AN115" s="100">
        <v>115.12687</v>
      </c>
      <c r="AO115" s="100">
        <v>90.655685000000005</v>
      </c>
      <c r="AP115" s="100">
        <v>81.212434999999999</v>
      </c>
      <c r="AQ115" s="100">
        <v>84</v>
      </c>
      <c r="AR115" s="100">
        <v>100</v>
      </c>
      <c r="AS115" s="100">
        <v>33.813374000000003</v>
      </c>
      <c r="AT115" s="99">
        <v>137041</v>
      </c>
      <c r="AU115" s="99">
        <v>6.8764376</v>
      </c>
      <c r="AV115" s="99">
        <v>15.588766</v>
      </c>
      <c r="AW115" s="100">
        <v>1.362724</v>
      </c>
      <c r="AY115" s="123">
        <v>2008</v>
      </c>
    </row>
    <row r="116" spans="2:51">
      <c r="B116" s="123">
        <v>2009</v>
      </c>
      <c r="C116" s="99">
        <v>21993</v>
      </c>
      <c r="D116" s="100">
        <v>203.62386000000001</v>
      </c>
      <c r="E116" s="100">
        <v>218.74503000000001</v>
      </c>
      <c r="F116" s="100">
        <v>218.74503000000001</v>
      </c>
      <c r="G116" s="100">
        <v>266.55547000000001</v>
      </c>
      <c r="H116" s="100">
        <v>128.40773999999999</v>
      </c>
      <c r="I116" s="100">
        <v>102.47306</v>
      </c>
      <c r="J116" s="100">
        <v>77.480874999999997</v>
      </c>
      <c r="K116" s="100">
        <v>81</v>
      </c>
      <c r="L116" s="100">
        <v>100</v>
      </c>
      <c r="M116" s="100">
        <v>30.410675000000001</v>
      </c>
      <c r="N116" s="99">
        <v>94685</v>
      </c>
      <c r="O116" s="99">
        <v>9.2436167000000005</v>
      </c>
      <c r="P116" s="99">
        <v>16.838426999999999</v>
      </c>
      <c r="R116" s="123">
        <v>2009</v>
      </c>
      <c r="S116" s="99">
        <v>24190</v>
      </c>
      <c r="T116" s="100">
        <v>222.11294000000001</v>
      </c>
      <c r="U116" s="100">
        <v>157.53361000000001</v>
      </c>
      <c r="V116" s="100">
        <v>157.53361000000001</v>
      </c>
      <c r="W116" s="100">
        <v>196.64680999999999</v>
      </c>
      <c r="X116" s="100">
        <v>85.673626999999996</v>
      </c>
      <c r="Y116" s="100">
        <v>66.112056999999993</v>
      </c>
      <c r="Z116" s="100">
        <v>84.624167999999997</v>
      </c>
      <c r="AA116" s="100">
        <v>87</v>
      </c>
      <c r="AB116" s="100">
        <v>100</v>
      </c>
      <c r="AC116" s="100">
        <v>35.344828</v>
      </c>
      <c r="AD116" s="99">
        <v>37832</v>
      </c>
      <c r="AE116" s="99">
        <v>3.7442734</v>
      </c>
      <c r="AF116" s="99">
        <v>11.549111</v>
      </c>
      <c r="AH116" s="123">
        <v>2009</v>
      </c>
      <c r="AI116" s="99">
        <v>46183</v>
      </c>
      <c r="AJ116" s="100">
        <v>212.90678</v>
      </c>
      <c r="AK116" s="100">
        <v>186.15973</v>
      </c>
      <c r="AL116" s="100">
        <v>186.15973</v>
      </c>
      <c r="AM116" s="100">
        <v>229.20403999999999</v>
      </c>
      <c r="AN116" s="100">
        <v>105.96274</v>
      </c>
      <c r="AO116" s="100">
        <v>83.564323999999999</v>
      </c>
      <c r="AP116" s="100">
        <v>81.222842999999997</v>
      </c>
      <c r="AQ116" s="100">
        <v>84</v>
      </c>
      <c r="AR116" s="100">
        <v>100</v>
      </c>
      <c r="AS116" s="100">
        <v>32.809747000000002</v>
      </c>
      <c r="AT116" s="99">
        <v>132517</v>
      </c>
      <c r="AU116" s="99">
        <v>6.5127725999999999</v>
      </c>
      <c r="AV116" s="99">
        <v>14.891391</v>
      </c>
      <c r="AW116" s="100">
        <v>1.3885611</v>
      </c>
      <c r="AY116" s="123">
        <v>2009</v>
      </c>
    </row>
    <row r="117" spans="2:51">
      <c r="B117" s="123">
        <v>2010</v>
      </c>
      <c r="C117" s="99">
        <v>21624</v>
      </c>
      <c r="D117" s="100">
        <v>197.1584</v>
      </c>
      <c r="E117" s="100">
        <v>207.02664999999999</v>
      </c>
      <c r="F117" s="100">
        <v>207.02664999999999</v>
      </c>
      <c r="G117" s="100">
        <v>252.56961000000001</v>
      </c>
      <c r="H117" s="100">
        <v>121.57595999999999</v>
      </c>
      <c r="I117" s="100">
        <v>97.047967</v>
      </c>
      <c r="J117" s="100">
        <v>77.660424000000006</v>
      </c>
      <c r="K117" s="100">
        <v>81</v>
      </c>
      <c r="L117" s="100">
        <v>100</v>
      </c>
      <c r="M117" s="100">
        <v>29.426814</v>
      </c>
      <c r="N117" s="99">
        <v>92955</v>
      </c>
      <c r="O117" s="99">
        <v>8.9412882000000007</v>
      </c>
      <c r="P117" s="99">
        <v>16.602309000000002</v>
      </c>
      <c r="R117" s="123">
        <v>2010</v>
      </c>
      <c r="S117" s="99">
        <v>23877</v>
      </c>
      <c r="T117" s="100">
        <v>215.80960999999999</v>
      </c>
      <c r="U117" s="100">
        <v>150.40428</v>
      </c>
      <c r="V117" s="100">
        <v>150.40428</v>
      </c>
      <c r="W117" s="100">
        <v>187.73602</v>
      </c>
      <c r="X117" s="100">
        <v>82.101141999999996</v>
      </c>
      <c r="Y117" s="100">
        <v>63.750059999999998</v>
      </c>
      <c r="Z117" s="100">
        <v>84.675909000000004</v>
      </c>
      <c r="AA117" s="100">
        <v>87</v>
      </c>
      <c r="AB117" s="100">
        <v>100</v>
      </c>
      <c r="AC117" s="100">
        <v>34.115361</v>
      </c>
      <c r="AD117" s="99">
        <v>39394</v>
      </c>
      <c r="AE117" s="99">
        <v>3.8387438999999999</v>
      </c>
      <c r="AF117" s="99">
        <v>12.295793</v>
      </c>
      <c r="AH117" s="123">
        <v>2010</v>
      </c>
      <c r="AI117" s="99">
        <v>45501</v>
      </c>
      <c r="AJ117" s="100">
        <v>206.52466999999999</v>
      </c>
      <c r="AK117" s="100">
        <v>176.96370999999999</v>
      </c>
      <c r="AL117" s="100">
        <v>176.96370999999999</v>
      </c>
      <c r="AM117" s="100">
        <v>218.03017</v>
      </c>
      <c r="AN117" s="100">
        <v>100.87667999999999</v>
      </c>
      <c r="AO117" s="100">
        <v>79.763193000000001</v>
      </c>
      <c r="AP117" s="100">
        <v>81.34178</v>
      </c>
      <c r="AQ117" s="100">
        <v>84</v>
      </c>
      <c r="AR117" s="100">
        <v>100</v>
      </c>
      <c r="AS117" s="100">
        <v>31.713981</v>
      </c>
      <c r="AT117" s="99">
        <v>132349</v>
      </c>
      <c r="AU117" s="99">
        <v>6.4065576999999996</v>
      </c>
      <c r="AV117" s="99">
        <v>15.034909000000001</v>
      </c>
      <c r="AW117" s="100">
        <v>1.3764677999999999</v>
      </c>
      <c r="AY117" s="123">
        <v>2010</v>
      </c>
    </row>
    <row r="118" spans="2:51">
      <c r="B118" s="123">
        <v>2011</v>
      </c>
      <c r="C118" s="99">
        <v>21879</v>
      </c>
      <c r="D118" s="100">
        <v>196.78485000000001</v>
      </c>
      <c r="E118" s="100">
        <v>201.99384000000001</v>
      </c>
      <c r="F118" s="100">
        <v>201.99384000000001</v>
      </c>
      <c r="G118" s="100">
        <v>246.61240000000001</v>
      </c>
      <c r="H118" s="100">
        <v>118.5245</v>
      </c>
      <c r="I118" s="100">
        <v>94.706061000000005</v>
      </c>
      <c r="J118" s="100">
        <v>77.865343999999993</v>
      </c>
      <c r="K118" s="100">
        <v>81</v>
      </c>
      <c r="L118" s="100">
        <v>100</v>
      </c>
      <c r="M118" s="100">
        <v>29.044205000000002</v>
      </c>
      <c r="N118" s="99">
        <v>92363</v>
      </c>
      <c r="O118" s="99">
        <v>8.7712641999999992</v>
      </c>
      <c r="P118" s="99">
        <v>16.987922999999999</v>
      </c>
      <c r="R118" s="123">
        <v>2011</v>
      </c>
      <c r="S118" s="99">
        <v>23758</v>
      </c>
      <c r="T118" s="100">
        <v>211.7131</v>
      </c>
      <c r="U118" s="100">
        <v>144.78234</v>
      </c>
      <c r="V118" s="100">
        <v>144.78234</v>
      </c>
      <c r="W118" s="100">
        <v>180.89201</v>
      </c>
      <c r="X118" s="100">
        <v>78.620258000000007</v>
      </c>
      <c r="Y118" s="100">
        <v>60.963946</v>
      </c>
      <c r="Z118" s="100">
        <v>84.939177999999998</v>
      </c>
      <c r="AA118" s="100">
        <v>87</v>
      </c>
      <c r="AB118" s="100">
        <v>100</v>
      </c>
      <c r="AC118" s="100">
        <v>33.180636999999997</v>
      </c>
      <c r="AD118" s="99">
        <v>37380</v>
      </c>
      <c r="AE118" s="99">
        <v>3.5928962000000002</v>
      </c>
      <c r="AF118" s="99">
        <v>11.432102</v>
      </c>
      <c r="AH118" s="123">
        <v>2011</v>
      </c>
      <c r="AI118" s="99">
        <v>45637</v>
      </c>
      <c r="AJ118" s="100">
        <v>204.28358</v>
      </c>
      <c r="AK118" s="100">
        <v>171.64269999999999</v>
      </c>
      <c r="AL118" s="100">
        <v>171.64269999999999</v>
      </c>
      <c r="AM118" s="100">
        <v>211.62944999999999</v>
      </c>
      <c r="AN118" s="100">
        <v>97.618909000000002</v>
      </c>
      <c r="AO118" s="100">
        <v>77.197270000000003</v>
      </c>
      <c r="AP118" s="100">
        <v>81.547967</v>
      </c>
      <c r="AQ118" s="100">
        <v>85</v>
      </c>
      <c r="AR118" s="100">
        <v>100</v>
      </c>
      <c r="AS118" s="100">
        <v>31.059946</v>
      </c>
      <c r="AT118" s="99">
        <v>129743</v>
      </c>
      <c r="AU118" s="99">
        <v>6.1977035999999996</v>
      </c>
      <c r="AV118" s="99">
        <v>14.901477999999999</v>
      </c>
      <c r="AW118" s="100">
        <v>1.3951552</v>
      </c>
      <c r="AY118" s="123">
        <v>2011</v>
      </c>
    </row>
    <row r="119" spans="2:51">
      <c r="B119" s="123">
        <v>2012</v>
      </c>
      <c r="C119" s="99">
        <v>21014</v>
      </c>
      <c r="D119" s="100">
        <v>185.69551000000001</v>
      </c>
      <c r="E119" s="100">
        <v>187.19542999999999</v>
      </c>
      <c r="F119" s="100">
        <v>187.19542999999999</v>
      </c>
      <c r="G119" s="100">
        <v>228.63962000000001</v>
      </c>
      <c r="H119" s="100">
        <v>109.79625</v>
      </c>
      <c r="I119" s="100">
        <v>87.731367000000006</v>
      </c>
      <c r="J119" s="100">
        <v>78.060863999999995</v>
      </c>
      <c r="K119" s="100">
        <v>82</v>
      </c>
      <c r="L119" s="100">
        <v>100</v>
      </c>
      <c r="M119" s="100">
        <v>28.095837</v>
      </c>
      <c r="N119" s="99">
        <v>88066</v>
      </c>
      <c r="O119" s="99">
        <v>8.2227502000000001</v>
      </c>
      <c r="P119" s="99">
        <v>16.652578999999999</v>
      </c>
      <c r="R119" s="123">
        <v>2012</v>
      </c>
      <c r="S119" s="99">
        <v>23024</v>
      </c>
      <c r="T119" s="100">
        <v>201.50358</v>
      </c>
      <c r="U119" s="100">
        <v>136.64402999999999</v>
      </c>
      <c r="V119" s="100">
        <v>136.64402999999999</v>
      </c>
      <c r="W119" s="100">
        <v>170.80726000000001</v>
      </c>
      <c r="X119" s="100">
        <v>74.155879999999996</v>
      </c>
      <c r="Y119" s="100">
        <v>57.342948</v>
      </c>
      <c r="Z119" s="100">
        <v>85.032747999999998</v>
      </c>
      <c r="AA119" s="100">
        <v>87</v>
      </c>
      <c r="AB119" s="100">
        <v>100</v>
      </c>
      <c r="AC119" s="100">
        <v>31.843328</v>
      </c>
      <c r="AD119" s="99">
        <v>36134</v>
      </c>
      <c r="AE119" s="99">
        <v>3.4104998000000002</v>
      </c>
      <c r="AF119" s="99">
        <v>11.308909</v>
      </c>
      <c r="AH119" s="123">
        <v>2012</v>
      </c>
      <c r="AI119" s="99">
        <v>44038</v>
      </c>
      <c r="AJ119" s="100">
        <v>193.63767999999999</v>
      </c>
      <c r="AK119" s="100">
        <v>160.56981999999999</v>
      </c>
      <c r="AL119" s="100">
        <v>160.56981999999999</v>
      </c>
      <c r="AM119" s="100">
        <v>198.09181000000001</v>
      </c>
      <c r="AN119" s="100">
        <v>91.222399999999993</v>
      </c>
      <c r="AO119" s="100">
        <v>72.033288999999996</v>
      </c>
      <c r="AP119" s="100">
        <v>81.705912999999995</v>
      </c>
      <c r="AQ119" s="100">
        <v>85</v>
      </c>
      <c r="AR119" s="100">
        <v>100</v>
      </c>
      <c r="AS119" s="100">
        <v>29.937864999999999</v>
      </c>
      <c r="AT119" s="99">
        <v>124200</v>
      </c>
      <c r="AU119" s="99">
        <v>5.8296257000000002</v>
      </c>
      <c r="AV119" s="99">
        <v>14.639994</v>
      </c>
      <c r="AW119" s="100">
        <v>1.3699496</v>
      </c>
      <c r="AY119" s="123">
        <v>2012</v>
      </c>
    </row>
    <row r="120" spans="2:51">
      <c r="B120" s="123">
        <v>2013</v>
      </c>
      <c r="C120" s="99">
        <v>21116</v>
      </c>
      <c r="D120" s="100">
        <v>183.41484</v>
      </c>
      <c r="E120" s="100">
        <v>181.29798</v>
      </c>
      <c r="F120" s="100">
        <v>181.29798</v>
      </c>
      <c r="G120" s="100">
        <v>221.29274000000001</v>
      </c>
      <c r="H120" s="100">
        <v>106.70926</v>
      </c>
      <c r="I120" s="100">
        <v>85.640737999999999</v>
      </c>
      <c r="J120" s="100">
        <v>78.056557999999995</v>
      </c>
      <c r="K120" s="100">
        <v>82</v>
      </c>
      <c r="L120" s="100">
        <v>100</v>
      </c>
      <c r="M120" s="100">
        <v>27.864136999999999</v>
      </c>
      <c r="N120" s="99">
        <v>88939</v>
      </c>
      <c r="O120" s="99">
        <v>8.1693669999999994</v>
      </c>
      <c r="P120" s="99">
        <v>16.611598999999998</v>
      </c>
      <c r="R120" s="123">
        <v>2013</v>
      </c>
      <c r="S120" s="99">
        <v>22499</v>
      </c>
      <c r="T120" s="100">
        <v>193.40334999999999</v>
      </c>
      <c r="U120" s="100">
        <v>130.05004</v>
      </c>
      <c r="V120" s="100">
        <v>130.05004</v>
      </c>
      <c r="W120" s="100">
        <v>162.70267000000001</v>
      </c>
      <c r="X120" s="100">
        <v>70.672387000000001</v>
      </c>
      <c r="Y120" s="100">
        <v>54.748882999999999</v>
      </c>
      <c r="Z120" s="100">
        <v>85.062269000000001</v>
      </c>
      <c r="AA120" s="100">
        <v>87</v>
      </c>
      <c r="AB120" s="100">
        <v>100</v>
      </c>
      <c r="AC120" s="100">
        <v>31.293813</v>
      </c>
      <c r="AD120" s="99">
        <v>35864</v>
      </c>
      <c r="AE120" s="99">
        <v>3.3246647999999999</v>
      </c>
      <c r="AF120" s="99">
        <v>11.014132999999999</v>
      </c>
      <c r="AH120" s="123">
        <v>2013</v>
      </c>
      <c r="AI120" s="99">
        <v>43615</v>
      </c>
      <c r="AJ120" s="100">
        <v>188.43509</v>
      </c>
      <c r="AK120" s="100">
        <v>154.26499000000001</v>
      </c>
      <c r="AL120" s="100">
        <v>154.26499000000001</v>
      </c>
      <c r="AM120" s="100">
        <v>190.27824000000001</v>
      </c>
      <c r="AN120" s="100">
        <v>87.911215999999996</v>
      </c>
      <c r="AO120" s="100">
        <v>69.647647000000006</v>
      </c>
      <c r="AP120" s="100">
        <v>81.670901000000001</v>
      </c>
      <c r="AQ120" s="100">
        <v>85</v>
      </c>
      <c r="AR120" s="100">
        <v>100</v>
      </c>
      <c r="AS120" s="100">
        <v>29.533850999999999</v>
      </c>
      <c r="AT120" s="99">
        <v>124803</v>
      </c>
      <c r="AU120" s="99">
        <v>5.7581515000000003</v>
      </c>
      <c r="AV120" s="99">
        <v>14.494768000000001</v>
      </c>
      <c r="AW120" s="100">
        <v>1.3940631999999999</v>
      </c>
      <c r="AY120" s="123">
        <v>2013</v>
      </c>
    </row>
    <row r="121" spans="2:51">
      <c r="B121" s="123">
        <v>2014</v>
      </c>
      <c r="C121" s="99">
        <v>21643</v>
      </c>
      <c r="D121" s="100">
        <v>185.30930000000001</v>
      </c>
      <c r="E121" s="100">
        <v>179.51804999999999</v>
      </c>
      <c r="F121" s="100">
        <v>179.51804999999999</v>
      </c>
      <c r="G121" s="100">
        <v>219.13517999999999</v>
      </c>
      <c r="H121" s="100">
        <v>105.82115</v>
      </c>
      <c r="I121" s="100">
        <v>84.924364999999995</v>
      </c>
      <c r="J121" s="100">
        <v>78.181670999999994</v>
      </c>
      <c r="K121" s="100">
        <v>82</v>
      </c>
      <c r="L121" s="100">
        <v>100</v>
      </c>
      <c r="M121" s="100">
        <v>27.626657999999999</v>
      </c>
      <c r="N121" s="99">
        <v>90668</v>
      </c>
      <c r="O121" s="99">
        <v>8.2182850999999992</v>
      </c>
      <c r="P121" s="99">
        <v>16.568597</v>
      </c>
      <c r="R121" s="123">
        <v>2014</v>
      </c>
      <c r="S121" s="99">
        <v>23411</v>
      </c>
      <c r="T121" s="100">
        <v>197.98311000000001</v>
      </c>
      <c r="U121" s="100">
        <v>131.91121000000001</v>
      </c>
      <c r="V121" s="100">
        <v>131.91121000000001</v>
      </c>
      <c r="W121" s="100">
        <v>164.98446000000001</v>
      </c>
      <c r="X121" s="100">
        <v>71.735613999999998</v>
      </c>
      <c r="Y121" s="100">
        <v>55.690029000000003</v>
      </c>
      <c r="Z121" s="100">
        <v>85.185491999999996</v>
      </c>
      <c r="AA121" s="100">
        <v>88</v>
      </c>
      <c r="AB121" s="100">
        <v>100</v>
      </c>
      <c r="AC121" s="100">
        <v>31.115511999999999</v>
      </c>
      <c r="AD121" s="99">
        <v>38067</v>
      </c>
      <c r="AE121" s="99">
        <v>3.4728851999999999</v>
      </c>
      <c r="AF121" s="99">
        <v>11.424360999999999</v>
      </c>
      <c r="AH121" s="123">
        <v>2014</v>
      </c>
      <c r="AI121" s="99">
        <v>45054</v>
      </c>
      <c r="AJ121" s="100">
        <v>191.68539999999999</v>
      </c>
      <c r="AK121" s="100">
        <v>154.72461000000001</v>
      </c>
      <c r="AL121" s="100">
        <v>154.72461000000001</v>
      </c>
      <c r="AM121" s="100">
        <v>190.89426</v>
      </c>
      <c r="AN121" s="100">
        <v>88.183451000000005</v>
      </c>
      <c r="AO121" s="100">
        <v>69.902924999999996</v>
      </c>
      <c r="AP121" s="100">
        <v>81.821183000000005</v>
      </c>
      <c r="AQ121" s="100">
        <v>85</v>
      </c>
      <c r="AR121" s="100">
        <v>100</v>
      </c>
      <c r="AS121" s="100">
        <v>29.335851000000002</v>
      </c>
      <c r="AT121" s="99">
        <v>128735</v>
      </c>
      <c r="AU121" s="99">
        <v>5.8532736999999999</v>
      </c>
      <c r="AV121" s="99">
        <v>14.621715999999999</v>
      </c>
      <c r="AW121" s="100">
        <v>1.3609005999999999</v>
      </c>
      <c r="AY121" s="123">
        <v>2014</v>
      </c>
    </row>
    <row r="122" spans="2:51">
      <c r="B122" s="123">
        <v>2015</v>
      </c>
      <c r="C122" s="99">
        <v>21937</v>
      </c>
      <c r="D122" s="100">
        <v>185.26578000000001</v>
      </c>
      <c r="E122" s="100">
        <v>176.18602000000001</v>
      </c>
      <c r="F122" s="100">
        <v>176.18602000000001</v>
      </c>
      <c r="G122" s="100">
        <v>215.17077</v>
      </c>
      <c r="H122" s="100">
        <v>103.55163</v>
      </c>
      <c r="I122" s="100">
        <v>83.151776999999996</v>
      </c>
      <c r="J122" s="100">
        <v>78.504536000000002</v>
      </c>
      <c r="K122" s="100">
        <v>82</v>
      </c>
      <c r="L122" s="100">
        <v>100</v>
      </c>
      <c r="M122" s="100">
        <v>26.972826999999999</v>
      </c>
      <c r="N122" s="99">
        <v>88987</v>
      </c>
      <c r="O122" s="99">
        <v>7.9646276</v>
      </c>
      <c r="P122" s="99">
        <v>15.7425</v>
      </c>
      <c r="R122" s="123">
        <v>2015</v>
      </c>
      <c r="S122" s="99">
        <v>23455</v>
      </c>
      <c r="T122" s="100">
        <v>195.29629</v>
      </c>
      <c r="U122" s="100">
        <v>128.82481000000001</v>
      </c>
      <c r="V122" s="100">
        <v>128.82481000000001</v>
      </c>
      <c r="W122" s="100">
        <v>161.41714999999999</v>
      </c>
      <c r="X122" s="100">
        <v>69.782604000000006</v>
      </c>
      <c r="Y122" s="100">
        <v>54.241847</v>
      </c>
      <c r="Z122" s="100">
        <v>85.404306000000005</v>
      </c>
      <c r="AA122" s="100">
        <v>88</v>
      </c>
      <c r="AB122" s="100">
        <v>100</v>
      </c>
      <c r="AC122" s="100">
        <v>30.178070999999999</v>
      </c>
      <c r="AD122" s="99">
        <v>35927</v>
      </c>
      <c r="AE122" s="99">
        <v>3.2281586</v>
      </c>
      <c r="AF122" s="99">
        <v>10.724189000000001</v>
      </c>
      <c r="AH122" s="123">
        <v>2015</v>
      </c>
      <c r="AI122" s="99">
        <v>45392</v>
      </c>
      <c r="AJ122" s="100">
        <v>190.31659999999999</v>
      </c>
      <c r="AK122" s="100">
        <v>151.45893000000001</v>
      </c>
      <c r="AL122" s="100">
        <v>151.45893000000001</v>
      </c>
      <c r="AM122" s="100">
        <v>187.04792</v>
      </c>
      <c r="AN122" s="100">
        <v>86.044476000000003</v>
      </c>
      <c r="AO122" s="100">
        <v>68.257080999999999</v>
      </c>
      <c r="AP122" s="100">
        <v>82.069792000000007</v>
      </c>
      <c r="AQ122" s="100">
        <v>85</v>
      </c>
      <c r="AR122" s="100">
        <v>100</v>
      </c>
      <c r="AS122" s="100">
        <v>28.539093999999999</v>
      </c>
      <c r="AT122" s="99">
        <v>124914</v>
      </c>
      <c r="AU122" s="99">
        <v>5.6010144999999998</v>
      </c>
      <c r="AV122" s="99">
        <v>13.875094000000001</v>
      </c>
      <c r="AW122" s="100">
        <v>1.3676404</v>
      </c>
      <c r="AY122" s="123">
        <v>2015</v>
      </c>
    </row>
    <row r="123" spans="2:51">
      <c r="B123" s="123">
        <v>2016</v>
      </c>
      <c r="C123" s="99">
        <v>21722</v>
      </c>
      <c r="D123" s="100">
        <v>180.83815000000001</v>
      </c>
      <c r="E123" s="100">
        <v>168.64245</v>
      </c>
      <c r="F123" s="100">
        <v>168.64245</v>
      </c>
      <c r="G123" s="100">
        <v>205.92418000000001</v>
      </c>
      <c r="H123" s="100">
        <v>99.148455999999996</v>
      </c>
      <c r="I123" s="100">
        <v>79.648600999999999</v>
      </c>
      <c r="J123" s="100">
        <v>78.662002000000001</v>
      </c>
      <c r="K123" s="100">
        <v>82</v>
      </c>
      <c r="L123" s="100">
        <v>100</v>
      </c>
      <c r="M123" s="100">
        <v>26.533280000000001</v>
      </c>
      <c r="N123" s="99">
        <v>86238</v>
      </c>
      <c r="O123" s="99">
        <v>7.6169699</v>
      </c>
      <c r="P123" s="99">
        <v>15.608038000000001</v>
      </c>
      <c r="R123" s="123">
        <v>2016</v>
      </c>
      <c r="S123" s="99">
        <v>22241</v>
      </c>
      <c r="T123" s="100">
        <v>182.31878</v>
      </c>
      <c r="U123" s="100">
        <v>120.00232</v>
      </c>
      <c r="V123" s="100">
        <v>120.00232</v>
      </c>
      <c r="W123" s="100">
        <v>150.10834</v>
      </c>
      <c r="X123" s="100">
        <v>65.206621999999996</v>
      </c>
      <c r="Y123" s="100">
        <v>50.664546999999999</v>
      </c>
      <c r="Z123" s="100">
        <v>85.320668999999995</v>
      </c>
      <c r="AA123" s="100">
        <v>88</v>
      </c>
      <c r="AB123" s="100">
        <v>100</v>
      </c>
      <c r="AC123" s="100">
        <v>29.021229999999999</v>
      </c>
      <c r="AD123" s="99">
        <v>35993</v>
      </c>
      <c r="AE123" s="99">
        <v>3.1852375999999998</v>
      </c>
      <c r="AF123" s="99">
        <v>10.886055000000001</v>
      </c>
      <c r="AH123" s="123">
        <v>2016</v>
      </c>
      <c r="AI123" s="99">
        <v>43963</v>
      </c>
      <c r="AJ123" s="100">
        <v>181.58418</v>
      </c>
      <c r="AK123" s="100">
        <v>143.01784000000001</v>
      </c>
      <c r="AL123" s="100">
        <v>143.01784000000001</v>
      </c>
      <c r="AM123" s="100">
        <v>176.42331999999999</v>
      </c>
      <c r="AN123" s="100">
        <v>81.433774999999997</v>
      </c>
      <c r="AO123" s="100">
        <v>64.612314999999995</v>
      </c>
      <c r="AP123" s="100">
        <v>82.030638999999994</v>
      </c>
      <c r="AQ123" s="100">
        <v>85</v>
      </c>
      <c r="AR123" s="100">
        <v>100</v>
      </c>
      <c r="AS123" s="100">
        <v>27.736208999999999</v>
      </c>
      <c r="AT123" s="99">
        <v>122231</v>
      </c>
      <c r="AU123" s="99">
        <v>5.4032472</v>
      </c>
      <c r="AV123" s="99">
        <v>13.840235</v>
      </c>
      <c r="AW123" s="100">
        <v>1.4053264999999999</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71</v>
      </c>
      <c r="D14" s="99">
        <v>28</v>
      </c>
      <c r="E14" s="99">
        <v>44</v>
      </c>
      <c r="F14" s="99">
        <v>59</v>
      </c>
      <c r="G14" s="99">
        <v>61</v>
      </c>
      <c r="H14" s="99">
        <v>47</v>
      </c>
      <c r="I14" s="99">
        <v>81</v>
      </c>
      <c r="J14" s="99">
        <v>119</v>
      </c>
      <c r="K14" s="99">
        <v>192</v>
      </c>
      <c r="L14" s="99">
        <v>211</v>
      </c>
      <c r="M14" s="99">
        <v>284</v>
      </c>
      <c r="N14" s="99">
        <v>309</v>
      </c>
      <c r="O14" s="99">
        <v>420</v>
      </c>
      <c r="P14" s="99">
        <v>474</v>
      </c>
      <c r="Q14" s="99">
        <v>573</v>
      </c>
      <c r="R14" s="99">
        <v>525</v>
      </c>
      <c r="S14" s="99">
        <v>245</v>
      </c>
      <c r="T14" s="99">
        <v>139</v>
      </c>
      <c r="U14" s="99">
        <v>9</v>
      </c>
      <c r="V14" s="99">
        <v>3891</v>
      </c>
      <c r="W14" s="125"/>
      <c r="X14" s="113">
        <v>1907</v>
      </c>
      <c r="Y14" s="99">
        <v>65</v>
      </c>
      <c r="Z14" s="99">
        <v>26</v>
      </c>
      <c r="AA14" s="99">
        <v>65</v>
      </c>
      <c r="AB14" s="99">
        <v>62</v>
      </c>
      <c r="AC14" s="99">
        <v>58</v>
      </c>
      <c r="AD14" s="99">
        <v>64</v>
      </c>
      <c r="AE14" s="99">
        <v>78</v>
      </c>
      <c r="AF14" s="99">
        <v>96</v>
      </c>
      <c r="AG14" s="99">
        <v>140</v>
      </c>
      <c r="AH14" s="99">
        <v>160</v>
      </c>
      <c r="AI14" s="99">
        <v>181</v>
      </c>
      <c r="AJ14" s="99">
        <v>202</v>
      </c>
      <c r="AK14" s="99">
        <v>260</v>
      </c>
      <c r="AL14" s="99">
        <v>383</v>
      </c>
      <c r="AM14" s="99">
        <v>474</v>
      </c>
      <c r="AN14" s="99">
        <v>360</v>
      </c>
      <c r="AO14" s="99">
        <v>169</v>
      </c>
      <c r="AP14" s="99">
        <v>116</v>
      </c>
      <c r="AQ14" s="99">
        <v>4</v>
      </c>
      <c r="AR14" s="99">
        <v>2963</v>
      </c>
      <c r="AS14" s="125"/>
      <c r="AT14" s="113">
        <v>1907</v>
      </c>
      <c r="AU14" s="99">
        <v>136</v>
      </c>
      <c r="AV14" s="99">
        <v>54</v>
      </c>
      <c r="AW14" s="99">
        <v>109</v>
      </c>
      <c r="AX14" s="99">
        <v>121</v>
      </c>
      <c r="AY14" s="99">
        <v>119</v>
      </c>
      <c r="AZ14" s="99">
        <v>111</v>
      </c>
      <c r="BA14" s="99">
        <v>159</v>
      </c>
      <c r="BB14" s="99">
        <v>215</v>
      </c>
      <c r="BC14" s="99">
        <v>332</v>
      </c>
      <c r="BD14" s="99">
        <v>371</v>
      </c>
      <c r="BE14" s="99">
        <v>465</v>
      </c>
      <c r="BF14" s="99">
        <v>511</v>
      </c>
      <c r="BG14" s="99">
        <v>680</v>
      </c>
      <c r="BH14" s="99">
        <v>857</v>
      </c>
      <c r="BI14" s="99">
        <v>1047</v>
      </c>
      <c r="BJ14" s="99">
        <v>885</v>
      </c>
      <c r="BK14" s="99">
        <v>414</v>
      </c>
      <c r="BL14" s="99">
        <v>255</v>
      </c>
      <c r="BM14" s="99">
        <v>13</v>
      </c>
      <c r="BN14" s="99">
        <v>6854</v>
      </c>
      <c r="BP14" s="112">
        <v>1907</v>
      </c>
    </row>
    <row r="15" spans="1:68" s="91" customFormat="1">
      <c r="B15" s="113">
        <v>1908</v>
      </c>
      <c r="C15" s="99">
        <v>65</v>
      </c>
      <c r="D15" s="99">
        <v>39</v>
      </c>
      <c r="E15" s="99">
        <v>39</v>
      </c>
      <c r="F15" s="99">
        <v>64</v>
      </c>
      <c r="G15" s="99">
        <v>63</v>
      </c>
      <c r="H15" s="99">
        <v>64</v>
      </c>
      <c r="I15" s="99">
        <v>90</v>
      </c>
      <c r="J15" s="99">
        <v>112</v>
      </c>
      <c r="K15" s="99">
        <v>194</v>
      </c>
      <c r="L15" s="99">
        <v>239</v>
      </c>
      <c r="M15" s="99">
        <v>291</v>
      </c>
      <c r="N15" s="99">
        <v>317</v>
      </c>
      <c r="O15" s="99">
        <v>400</v>
      </c>
      <c r="P15" s="99">
        <v>554</v>
      </c>
      <c r="Q15" s="99">
        <v>558</v>
      </c>
      <c r="R15" s="99">
        <v>575</v>
      </c>
      <c r="S15" s="99">
        <v>277</v>
      </c>
      <c r="T15" s="99">
        <v>153</v>
      </c>
      <c r="U15" s="99">
        <v>15</v>
      </c>
      <c r="V15" s="99">
        <v>4109</v>
      </c>
      <c r="W15" s="125"/>
      <c r="X15" s="113">
        <v>1908</v>
      </c>
      <c r="Y15" s="99">
        <v>55</v>
      </c>
      <c r="Z15" s="99">
        <v>50</v>
      </c>
      <c r="AA15" s="99">
        <v>43</v>
      </c>
      <c r="AB15" s="99">
        <v>73</v>
      </c>
      <c r="AC15" s="99">
        <v>60</v>
      </c>
      <c r="AD15" s="99">
        <v>70</v>
      </c>
      <c r="AE15" s="99">
        <v>76</v>
      </c>
      <c r="AF15" s="99">
        <v>93</v>
      </c>
      <c r="AG15" s="99">
        <v>128</v>
      </c>
      <c r="AH15" s="99">
        <v>190</v>
      </c>
      <c r="AI15" s="99">
        <v>182</v>
      </c>
      <c r="AJ15" s="99">
        <v>232</v>
      </c>
      <c r="AK15" s="99">
        <v>292</v>
      </c>
      <c r="AL15" s="99">
        <v>384</v>
      </c>
      <c r="AM15" s="99">
        <v>461</v>
      </c>
      <c r="AN15" s="99">
        <v>408</v>
      </c>
      <c r="AO15" s="99">
        <v>204</v>
      </c>
      <c r="AP15" s="99">
        <v>131</v>
      </c>
      <c r="AQ15" s="99">
        <v>0</v>
      </c>
      <c r="AR15" s="99">
        <v>3132</v>
      </c>
      <c r="AS15" s="125"/>
      <c r="AT15" s="113">
        <v>1908</v>
      </c>
      <c r="AU15" s="99">
        <v>120</v>
      </c>
      <c r="AV15" s="99">
        <v>89</v>
      </c>
      <c r="AW15" s="99">
        <v>82</v>
      </c>
      <c r="AX15" s="99">
        <v>137</v>
      </c>
      <c r="AY15" s="99">
        <v>123</v>
      </c>
      <c r="AZ15" s="99">
        <v>134</v>
      </c>
      <c r="BA15" s="99">
        <v>166</v>
      </c>
      <c r="BB15" s="99">
        <v>205</v>
      </c>
      <c r="BC15" s="99">
        <v>322</v>
      </c>
      <c r="BD15" s="99">
        <v>429</v>
      </c>
      <c r="BE15" s="99">
        <v>473</v>
      </c>
      <c r="BF15" s="99">
        <v>549</v>
      </c>
      <c r="BG15" s="99">
        <v>692</v>
      </c>
      <c r="BH15" s="99">
        <v>938</v>
      </c>
      <c r="BI15" s="99">
        <v>1019</v>
      </c>
      <c r="BJ15" s="99">
        <v>983</v>
      </c>
      <c r="BK15" s="99">
        <v>481</v>
      </c>
      <c r="BL15" s="99">
        <v>284</v>
      </c>
      <c r="BM15" s="99">
        <v>15</v>
      </c>
      <c r="BN15" s="99">
        <v>7241</v>
      </c>
      <c r="BP15" s="112">
        <v>1908</v>
      </c>
    </row>
    <row r="16" spans="1:68" s="91" customFormat="1">
      <c r="B16" s="113">
        <v>1909</v>
      </c>
      <c r="C16" s="99">
        <v>39</v>
      </c>
      <c r="D16" s="99">
        <v>29</v>
      </c>
      <c r="E16" s="99">
        <v>36</v>
      </c>
      <c r="F16" s="99">
        <v>83</v>
      </c>
      <c r="G16" s="99">
        <v>60</v>
      </c>
      <c r="H16" s="99">
        <v>66</v>
      </c>
      <c r="I16" s="99">
        <v>59</v>
      </c>
      <c r="J16" s="99">
        <v>93</v>
      </c>
      <c r="K16" s="99">
        <v>171</v>
      </c>
      <c r="L16" s="99">
        <v>245</v>
      </c>
      <c r="M16" s="99">
        <v>337</v>
      </c>
      <c r="N16" s="99">
        <v>339</v>
      </c>
      <c r="O16" s="99">
        <v>367</v>
      </c>
      <c r="P16" s="99">
        <v>528</v>
      </c>
      <c r="Q16" s="99">
        <v>559</v>
      </c>
      <c r="R16" s="99">
        <v>532</v>
      </c>
      <c r="S16" s="99">
        <v>311</v>
      </c>
      <c r="T16" s="99">
        <v>137</v>
      </c>
      <c r="U16" s="99">
        <v>10</v>
      </c>
      <c r="V16" s="99">
        <v>4001</v>
      </c>
      <c r="W16" s="125"/>
      <c r="X16" s="113">
        <v>1909</v>
      </c>
      <c r="Y16" s="99">
        <v>45</v>
      </c>
      <c r="Z16" s="99">
        <v>34</v>
      </c>
      <c r="AA16" s="99">
        <v>54</v>
      </c>
      <c r="AB16" s="99">
        <v>70</v>
      </c>
      <c r="AC16" s="99">
        <v>56</v>
      </c>
      <c r="AD16" s="99">
        <v>73</v>
      </c>
      <c r="AE16" s="99">
        <v>71</v>
      </c>
      <c r="AF16" s="99">
        <v>103</v>
      </c>
      <c r="AG16" s="99">
        <v>146</v>
      </c>
      <c r="AH16" s="99">
        <v>170</v>
      </c>
      <c r="AI16" s="99">
        <v>184</v>
      </c>
      <c r="AJ16" s="99">
        <v>196</v>
      </c>
      <c r="AK16" s="99">
        <v>276</v>
      </c>
      <c r="AL16" s="99">
        <v>396</v>
      </c>
      <c r="AM16" s="99">
        <v>466</v>
      </c>
      <c r="AN16" s="99">
        <v>423</v>
      </c>
      <c r="AO16" s="99">
        <v>206</v>
      </c>
      <c r="AP16" s="99">
        <v>113</v>
      </c>
      <c r="AQ16" s="99">
        <v>2</v>
      </c>
      <c r="AR16" s="99">
        <v>3084</v>
      </c>
      <c r="AS16" s="125"/>
      <c r="AT16" s="113">
        <v>1909</v>
      </c>
      <c r="AU16" s="99">
        <v>84</v>
      </c>
      <c r="AV16" s="99">
        <v>63</v>
      </c>
      <c r="AW16" s="99">
        <v>90</v>
      </c>
      <c r="AX16" s="99">
        <v>153</v>
      </c>
      <c r="AY16" s="99">
        <v>116</v>
      </c>
      <c r="AZ16" s="99">
        <v>139</v>
      </c>
      <c r="BA16" s="99">
        <v>130</v>
      </c>
      <c r="BB16" s="99">
        <v>196</v>
      </c>
      <c r="BC16" s="99">
        <v>317</v>
      </c>
      <c r="BD16" s="99">
        <v>415</v>
      </c>
      <c r="BE16" s="99">
        <v>521</v>
      </c>
      <c r="BF16" s="99">
        <v>535</v>
      </c>
      <c r="BG16" s="99">
        <v>643</v>
      </c>
      <c r="BH16" s="99">
        <v>924</v>
      </c>
      <c r="BI16" s="99">
        <v>1025</v>
      </c>
      <c r="BJ16" s="99">
        <v>955</v>
      </c>
      <c r="BK16" s="99">
        <v>517</v>
      </c>
      <c r="BL16" s="99">
        <v>250</v>
      </c>
      <c r="BM16" s="99">
        <v>12</v>
      </c>
      <c r="BN16" s="99">
        <v>7085</v>
      </c>
      <c r="BP16" s="112">
        <v>1909</v>
      </c>
    </row>
    <row r="17" spans="2:68" s="91" customFormat="1">
      <c r="B17" s="113">
        <v>1910</v>
      </c>
      <c r="C17" s="99">
        <v>58</v>
      </c>
      <c r="D17" s="99">
        <v>33</v>
      </c>
      <c r="E17" s="99">
        <v>37</v>
      </c>
      <c r="F17" s="99">
        <v>67</v>
      </c>
      <c r="G17" s="99">
        <v>55</v>
      </c>
      <c r="H17" s="99">
        <v>61</v>
      </c>
      <c r="I17" s="99">
        <v>78</v>
      </c>
      <c r="J17" s="99">
        <v>127</v>
      </c>
      <c r="K17" s="99">
        <v>176</v>
      </c>
      <c r="L17" s="99">
        <v>249</v>
      </c>
      <c r="M17" s="99">
        <v>308</v>
      </c>
      <c r="N17" s="99">
        <v>356</v>
      </c>
      <c r="O17" s="99">
        <v>397</v>
      </c>
      <c r="P17" s="99">
        <v>531</v>
      </c>
      <c r="Q17" s="99">
        <v>556</v>
      </c>
      <c r="R17" s="99">
        <v>549</v>
      </c>
      <c r="S17" s="99">
        <v>308</v>
      </c>
      <c r="T17" s="99">
        <v>144</v>
      </c>
      <c r="U17" s="99">
        <v>15</v>
      </c>
      <c r="V17" s="99">
        <v>4105</v>
      </c>
      <c r="W17" s="125"/>
      <c r="X17" s="113">
        <v>1910</v>
      </c>
      <c r="Y17" s="99">
        <v>61</v>
      </c>
      <c r="Z17" s="99">
        <v>39</v>
      </c>
      <c r="AA17" s="99">
        <v>47</v>
      </c>
      <c r="AB17" s="99">
        <v>64</v>
      </c>
      <c r="AC17" s="99">
        <v>82</v>
      </c>
      <c r="AD17" s="99">
        <v>82</v>
      </c>
      <c r="AE17" s="99">
        <v>65</v>
      </c>
      <c r="AF17" s="99">
        <v>96</v>
      </c>
      <c r="AG17" s="99">
        <v>143</v>
      </c>
      <c r="AH17" s="99">
        <v>172</v>
      </c>
      <c r="AI17" s="99">
        <v>232</v>
      </c>
      <c r="AJ17" s="99">
        <v>212</v>
      </c>
      <c r="AK17" s="99">
        <v>286</v>
      </c>
      <c r="AL17" s="99">
        <v>473</v>
      </c>
      <c r="AM17" s="99">
        <v>489</v>
      </c>
      <c r="AN17" s="99">
        <v>487</v>
      </c>
      <c r="AO17" s="99">
        <v>279</v>
      </c>
      <c r="AP17" s="99">
        <v>137</v>
      </c>
      <c r="AQ17" s="99">
        <v>1</v>
      </c>
      <c r="AR17" s="99">
        <v>3447</v>
      </c>
      <c r="AS17" s="125"/>
      <c r="AT17" s="113">
        <v>1910</v>
      </c>
      <c r="AU17" s="99">
        <v>119</v>
      </c>
      <c r="AV17" s="99">
        <v>72</v>
      </c>
      <c r="AW17" s="99">
        <v>84</v>
      </c>
      <c r="AX17" s="99">
        <v>131</v>
      </c>
      <c r="AY17" s="99">
        <v>137</v>
      </c>
      <c r="AZ17" s="99">
        <v>143</v>
      </c>
      <c r="BA17" s="99">
        <v>143</v>
      </c>
      <c r="BB17" s="99">
        <v>223</v>
      </c>
      <c r="BC17" s="99">
        <v>319</v>
      </c>
      <c r="BD17" s="99">
        <v>421</v>
      </c>
      <c r="BE17" s="99">
        <v>540</v>
      </c>
      <c r="BF17" s="99">
        <v>568</v>
      </c>
      <c r="BG17" s="99">
        <v>683</v>
      </c>
      <c r="BH17" s="99">
        <v>1004</v>
      </c>
      <c r="BI17" s="99">
        <v>1045</v>
      </c>
      <c r="BJ17" s="99">
        <v>1036</v>
      </c>
      <c r="BK17" s="99">
        <v>587</v>
      </c>
      <c r="BL17" s="99">
        <v>281</v>
      </c>
      <c r="BM17" s="99">
        <v>16</v>
      </c>
      <c r="BN17" s="99">
        <v>7552</v>
      </c>
      <c r="BP17" s="113">
        <v>1910</v>
      </c>
    </row>
    <row r="18" spans="2:68" s="91" customFormat="1">
      <c r="B18" s="113">
        <v>1911</v>
      </c>
      <c r="C18" s="99">
        <v>60</v>
      </c>
      <c r="D18" s="99">
        <v>46</v>
      </c>
      <c r="E18" s="99">
        <v>49</v>
      </c>
      <c r="F18" s="99">
        <v>72</v>
      </c>
      <c r="G18" s="99">
        <v>78</v>
      </c>
      <c r="H18" s="99">
        <v>63</v>
      </c>
      <c r="I18" s="99">
        <v>95</v>
      </c>
      <c r="J18" s="99">
        <v>135</v>
      </c>
      <c r="K18" s="99">
        <v>202</v>
      </c>
      <c r="L18" s="99">
        <v>269</v>
      </c>
      <c r="M18" s="99">
        <v>394</v>
      </c>
      <c r="N18" s="99">
        <v>446</v>
      </c>
      <c r="O18" s="99">
        <v>454</v>
      </c>
      <c r="P18" s="99">
        <v>624</v>
      </c>
      <c r="Q18" s="99">
        <v>674</v>
      </c>
      <c r="R18" s="99">
        <v>613</v>
      </c>
      <c r="S18" s="99">
        <v>377</v>
      </c>
      <c r="T18" s="99">
        <v>180</v>
      </c>
      <c r="U18" s="99">
        <v>12</v>
      </c>
      <c r="V18" s="99">
        <v>4843</v>
      </c>
      <c r="W18" s="125"/>
      <c r="X18" s="113">
        <v>1911</v>
      </c>
      <c r="Y18" s="99">
        <v>55</v>
      </c>
      <c r="Z18" s="99">
        <v>39</v>
      </c>
      <c r="AA18" s="99">
        <v>69</v>
      </c>
      <c r="AB18" s="99">
        <v>63</v>
      </c>
      <c r="AC18" s="99">
        <v>77</v>
      </c>
      <c r="AD18" s="99">
        <v>80</v>
      </c>
      <c r="AE18" s="99">
        <v>74</v>
      </c>
      <c r="AF18" s="99">
        <v>121</v>
      </c>
      <c r="AG18" s="99">
        <v>152</v>
      </c>
      <c r="AH18" s="99">
        <v>216</v>
      </c>
      <c r="AI18" s="99">
        <v>252</v>
      </c>
      <c r="AJ18" s="99">
        <v>287</v>
      </c>
      <c r="AK18" s="99">
        <v>321</v>
      </c>
      <c r="AL18" s="99">
        <v>453</v>
      </c>
      <c r="AM18" s="99">
        <v>563</v>
      </c>
      <c r="AN18" s="99">
        <v>520</v>
      </c>
      <c r="AO18" s="99">
        <v>306</v>
      </c>
      <c r="AP18" s="99">
        <v>181</v>
      </c>
      <c r="AQ18" s="99">
        <v>2</v>
      </c>
      <c r="AR18" s="99">
        <v>3831</v>
      </c>
      <c r="AS18" s="125"/>
      <c r="AT18" s="113">
        <v>1911</v>
      </c>
      <c r="AU18" s="99">
        <v>115</v>
      </c>
      <c r="AV18" s="99">
        <v>85</v>
      </c>
      <c r="AW18" s="99">
        <v>118</v>
      </c>
      <c r="AX18" s="99">
        <v>135</v>
      </c>
      <c r="AY18" s="99">
        <v>155</v>
      </c>
      <c r="AZ18" s="99">
        <v>143</v>
      </c>
      <c r="BA18" s="99">
        <v>169</v>
      </c>
      <c r="BB18" s="99">
        <v>256</v>
      </c>
      <c r="BC18" s="99">
        <v>354</v>
      </c>
      <c r="BD18" s="99">
        <v>485</v>
      </c>
      <c r="BE18" s="99">
        <v>646</v>
      </c>
      <c r="BF18" s="99">
        <v>733</v>
      </c>
      <c r="BG18" s="99">
        <v>775</v>
      </c>
      <c r="BH18" s="99">
        <v>1077</v>
      </c>
      <c r="BI18" s="99">
        <v>1237</v>
      </c>
      <c r="BJ18" s="99">
        <v>1133</v>
      </c>
      <c r="BK18" s="99">
        <v>683</v>
      </c>
      <c r="BL18" s="99">
        <v>361</v>
      </c>
      <c r="BM18" s="99">
        <v>14</v>
      </c>
      <c r="BN18" s="99">
        <v>8674</v>
      </c>
      <c r="BP18" s="113">
        <v>1911</v>
      </c>
    </row>
    <row r="19" spans="2:68" s="91" customFormat="1">
      <c r="B19" s="113">
        <v>1912</v>
      </c>
      <c r="C19" s="99">
        <v>86</v>
      </c>
      <c r="D19" s="99">
        <v>50</v>
      </c>
      <c r="E19" s="99">
        <v>58</v>
      </c>
      <c r="F19" s="99">
        <v>77</v>
      </c>
      <c r="G19" s="99">
        <v>67</v>
      </c>
      <c r="H19" s="99">
        <v>91</v>
      </c>
      <c r="I19" s="99">
        <v>112</v>
      </c>
      <c r="J19" s="99">
        <v>147</v>
      </c>
      <c r="K19" s="99">
        <v>205</v>
      </c>
      <c r="L19" s="99">
        <v>326</v>
      </c>
      <c r="M19" s="99">
        <v>400</v>
      </c>
      <c r="N19" s="99">
        <v>469</v>
      </c>
      <c r="O19" s="99">
        <v>553</v>
      </c>
      <c r="P19" s="99">
        <v>620</v>
      </c>
      <c r="Q19" s="99">
        <v>727</v>
      </c>
      <c r="R19" s="99">
        <v>629</v>
      </c>
      <c r="S19" s="99">
        <v>375</v>
      </c>
      <c r="T19" s="99">
        <v>163</v>
      </c>
      <c r="U19" s="99">
        <v>12</v>
      </c>
      <c r="V19" s="99">
        <v>5167</v>
      </c>
      <c r="W19" s="125"/>
      <c r="X19" s="113">
        <v>1912</v>
      </c>
      <c r="Y19" s="99">
        <v>62</v>
      </c>
      <c r="Z19" s="99">
        <v>64</v>
      </c>
      <c r="AA19" s="99">
        <v>83</v>
      </c>
      <c r="AB19" s="99">
        <v>75</v>
      </c>
      <c r="AC19" s="99">
        <v>95</v>
      </c>
      <c r="AD19" s="99">
        <v>90</v>
      </c>
      <c r="AE19" s="99">
        <v>103</v>
      </c>
      <c r="AF19" s="99">
        <v>135</v>
      </c>
      <c r="AG19" s="99">
        <v>177</v>
      </c>
      <c r="AH19" s="99">
        <v>185</v>
      </c>
      <c r="AI19" s="99">
        <v>280</v>
      </c>
      <c r="AJ19" s="99">
        <v>277</v>
      </c>
      <c r="AK19" s="99">
        <v>344</v>
      </c>
      <c r="AL19" s="99">
        <v>493</v>
      </c>
      <c r="AM19" s="99">
        <v>545</v>
      </c>
      <c r="AN19" s="99">
        <v>547</v>
      </c>
      <c r="AO19" s="99">
        <v>307</v>
      </c>
      <c r="AP19" s="99">
        <v>170</v>
      </c>
      <c r="AQ19" s="99">
        <v>0</v>
      </c>
      <c r="AR19" s="99">
        <v>4032</v>
      </c>
      <c r="AS19" s="125"/>
      <c r="AT19" s="113">
        <v>1912</v>
      </c>
      <c r="AU19" s="99">
        <v>148</v>
      </c>
      <c r="AV19" s="99">
        <v>114</v>
      </c>
      <c r="AW19" s="99">
        <v>141</v>
      </c>
      <c r="AX19" s="99">
        <v>152</v>
      </c>
      <c r="AY19" s="99">
        <v>162</v>
      </c>
      <c r="AZ19" s="99">
        <v>181</v>
      </c>
      <c r="BA19" s="99">
        <v>215</v>
      </c>
      <c r="BB19" s="99">
        <v>282</v>
      </c>
      <c r="BC19" s="99">
        <v>382</v>
      </c>
      <c r="BD19" s="99">
        <v>511</v>
      </c>
      <c r="BE19" s="99">
        <v>680</v>
      </c>
      <c r="BF19" s="99">
        <v>746</v>
      </c>
      <c r="BG19" s="99">
        <v>897</v>
      </c>
      <c r="BH19" s="99">
        <v>1113</v>
      </c>
      <c r="BI19" s="99">
        <v>1272</v>
      </c>
      <c r="BJ19" s="99">
        <v>1176</v>
      </c>
      <c r="BK19" s="99">
        <v>682</v>
      </c>
      <c r="BL19" s="99">
        <v>333</v>
      </c>
      <c r="BM19" s="99">
        <v>12</v>
      </c>
      <c r="BN19" s="99">
        <v>9199</v>
      </c>
      <c r="BP19" s="113">
        <v>1912</v>
      </c>
    </row>
    <row r="20" spans="2:68" s="91" customFormat="1">
      <c r="B20" s="113">
        <v>1913</v>
      </c>
      <c r="C20" s="99">
        <v>63</v>
      </c>
      <c r="D20" s="99">
        <v>59</v>
      </c>
      <c r="E20" s="99">
        <v>57</v>
      </c>
      <c r="F20" s="99">
        <v>71</v>
      </c>
      <c r="G20" s="99">
        <v>83</v>
      </c>
      <c r="H20" s="99">
        <v>74</v>
      </c>
      <c r="I20" s="99">
        <v>82</v>
      </c>
      <c r="J20" s="99">
        <v>138</v>
      </c>
      <c r="K20" s="99">
        <v>213</v>
      </c>
      <c r="L20" s="99">
        <v>334</v>
      </c>
      <c r="M20" s="99">
        <v>402</v>
      </c>
      <c r="N20" s="99">
        <v>496</v>
      </c>
      <c r="O20" s="99">
        <v>547</v>
      </c>
      <c r="P20" s="99">
        <v>603</v>
      </c>
      <c r="Q20" s="99">
        <v>656</v>
      </c>
      <c r="R20" s="99">
        <v>594</v>
      </c>
      <c r="S20" s="99">
        <v>377</v>
      </c>
      <c r="T20" s="99">
        <v>188</v>
      </c>
      <c r="U20" s="99">
        <v>7</v>
      </c>
      <c r="V20" s="99">
        <v>5044</v>
      </c>
      <c r="W20" s="125"/>
      <c r="X20" s="113">
        <v>1913</v>
      </c>
      <c r="Y20" s="99">
        <v>58</v>
      </c>
      <c r="Z20" s="99">
        <v>65</v>
      </c>
      <c r="AA20" s="99">
        <v>69</v>
      </c>
      <c r="AB20" s="99">
        <v>73</v>
      </c>
      <c r="AC20" s="99">
        <v>88</v>
      </c>
      <c r="AD20" s="99">
        <v>86</v>
      </c>
      <c r="AE20" s="99">
        <v>105</v>
      </c>
      <c r="AF20" s="99">
        <v>119</v>
      </c>
      <c r="AG20" s="99">
        <v>153</v>
      </c>
      <c r="AH20" s="99">
        <v>215</v>
      </c>
      <c r="AI20" s="99">
        <v>284</v>
      </c>
      <c r="AJ20" s="99">
        <v>323</v>
      </c>
      <c r="AK20" s="99">
        <v>337</v>
      </c>
      <c r="AL20" s="99">
        <v>464</v>
      </c>
      <c r="AM20" s="99">
        <v>520</v>
      </c>
      <c r="AN20" s="99">
        <v>511</v>
      </c>
      <c r="AO20" s="99">
        <v>308</v>
      </c>
      <c r="AP20" s="99">
        <v>177</v>
      </c>
      <c r="AQ20" s="99">
        <v>4</v>
      </c>
      <c r="AR20" s="99">
        <v>3959</v>
      </c>
      <c r="AS20" s="125"/>
      <c r="AT20" s="113">
        <v>1913</v>
      </c>
      <c r="AU20" s="99">
        <v>121</v>
      </c>
      <c r="AV20" s="99">
        <v>124</v>
      </c>
      <c r="AW20" s="99">
        <v>126</v>
      </c>
      <c r="AX20" s="99">
        <v>144</v>
      </c>
      <c r="AY20" s="99">
        <v>171</v>
      </c>
      <c r="AZ20" s="99">
        <v>160</v>
      </c>
      <c r="BA20" s="99">
        <v>187</v>
      </c>
      <c r="BB20" s="99">
        <v>257</v>
      </c>
      <c r="BC20" s="99">
        <v>366</v>
      </c>
      <c r="BD20" s="99">
        <v>549</v>
      </c>
      <c r="BE20" s="99">
        <v>686</v>
      </c>
      <c r="BF20" s="99">
        <v>819</v>
      </c>
      <c r="BG20" s="99">
        <v>884</v>
      </c>
      <c r="BH20" s="99">
        <v>1067</v>
      </c>
      <c r="BI20" s="99">
        <v>1176</v>
      </c>
      <c r="BJ20" s="99">
        <v>1105</v>
      </c>
      <c r="BK20" s="99">
        <v>685</v>
      </c>
      <c r="BL20" s="99">
        <v>365</v>
      </c>
      <c r="BM20" s="99">
        <v>11</v>
      </c>
      <c r="BN20" s="99">
        <v>9003</v>
      </c>
      <c r="BP20" s="113">
        <v>1913</v>
      </c>
    </row>
    <row r="21" spans="2:68" s="91" customFormat="1">
      <c r="B21" s="113">
        <v>1914</v>
      </c>
      <c r="C21" s="99">
        <v>63</v>
      </c>
      <c r="D21" s="99">
        <v>46</v>
      </c>
      <c r="E21" s="99">
        <v>56</v>
      </c>
      <c r="F21" s="99">
        <v>57</v>
      </c>
      <c r="G21" s="99">
        <v>76</v>
      </c>
      <c r="H21" s="99">
        <v>92</v>
      </c>
      <c r="I21" s="99">
        <v>90</v>
      </c>
      <c r="J21" s="99">
        <v>147</v>
      </c>
      <c r="K21" s="99">
        <v>217</v>
      </c>
      <c r="L21" s="99">
        <v>306</v>
      </c>
      <c r="M21" s="99">
        <v>419</v>
      </c>
      <c r="N21" s="99">
        <v>536</v>
      </c>
      <c r="O21" s="99">
        <v>507</v>
      </c>
      <c r="P21" s="99">
        <v>585</v>
      </c>
      <c r="Q21" s="99">
        <v>649</v>
      </c>
      <c r="R21" s="99">
        <v>554</v>
      </c>
      <c r="S21" s="99">
        <v>389</v>
      </c>
      <c r="T21" s="99">
        <v>187</v>
      </c>
      <c r="U21" s="99">
        <v>2</v>
      </c>
      <c r="V21" s="99">
        <v>4978</v>
      </c>
      <c r="W21" s="125"/>
      <c r="X21" s="113">
        <v>1914</v>
      </c>
      <c r="Y21" s="99">
        <v>58</v>
      </c>
      <c r="Z21" s="99">
        <v>48</v>
      </c>
      <c r="AA21" s="99">
        <v>52</v>
      </c>
      <c r="AB21" s="99">
        <v>67</v>
      </c>
      <c r="AC21" s="99">
        <v>79</v>
      </c>
      <c r="AD21" s="99">
        <v>86</v>
      </c>
      <c r="AE21" s="99">
        <v>105</v>
      </c>
      <c r="AF21" s="99">
        <v>110</v>
      </c>
      <c r="AG21" s="99">
        <v>144</v>
      </c>
      <c r="AH21" s="99">
        <v>232</v>
      </c>
      <c r="AI21" s="99">
        <v>261</v>
      </c>
      <c r="AJ21" s="99">
        <v>306</v>
      </c>
      <c r="AK21" s="99">
        <v>317</v>
      </c>
      <c r="AL21" s="99">
        <v>459</v>
      </c>
      <c r="AM21" s="99">
        <v>524</v>
      </c>
      <c r="AN21" s="99">
        <v>532</v>
      </c>
      <c r="AO21" s="99">
        <v>331</v>
      </c>
      <c r="AP21" s="99">
        <v>179</v>
      </c>
      <c r="AQ21" s="99">
        <v>3</v>
      </c>
      <c r="AR21" s="99">
        <v>3893</v>
      </c>
      <c r="AS21" s="125"/>
      <c r="AT21" s="113">
        <v>1914</v>
      </c>
      <c r="AU21" s="99">
        <v>121</v>
      </c>
      <c r="AV21" s="99">
        <v>94</v>
      </c>
      <c r="AW21" s="99">
        <v>108</v>
      </c>
      <c r="AX21" s="99">
        <v>124</v>
      </c>
      <c r="AY21" s="99">
        <v>155</v>
      </c>
      <c r="AZ21" s="99">
        <v>178</v>
      </c>
      <c r="BA21" s="99">
        <v>195</v>
      </c>
      <c r="BB21" s="99">
        <v>257</v>
      </c>
      <c r="BC21" s="99">
        <v>361</v>
      </c>
      <c r="BD21" s="99">
        <v>538</v>
      </c>
      <c r="BE21" s="99">
        <v>680</v>
      </c>
      <c r="BF21" s="99">
        <v>842</v>
      </c>
      <c r="BG21" s="99">
        <v>824</v>
      </c>
      <c r="BH21" s="99">
        <v>1044</v>
      </c>
      <c r="BI21" s="99">
        <v>1173</v>
      </c>
      <c r="BJ21" s="99">
        <v>1086</v>
      </c>
      <c r="BK21" s="99">
        <v>720</v>
      </c>
      <c r="BL21" s="99">
        <v>366</v>
      </c>
      <c r="BM21" s="99">
        <v>5</v>
      </c>
      <c r="BN21" s="99">
        <v>8871</v>
      </c>
      <c r="BP21" s="113">
        <v>1914</v>
      </c>
    </row>
    <row r="22" spans="2:68" s="91" customFormat="1">
      <c r="B22" s="113">
        <v>1915</v>
      </c>
      <c r="C22" s="99">
        <v>62</v>
      </c>
      <c r="D22" s="99">
        <v>44</v>
      </c>
      <c r="E22" s="99">
        <v>46</v>
      </c>
      <c r="F22" s="99">
        <v>52</v>
      </c>
      <c r="G22" s="99">
        <v>73</v>
      </c>
      <c r="H22" s="99">
        <v>100</v>
      </c>
      <c r="I22" s="99">
        <v>99</v>
      </c>
      <c r="J22" s="99">
        <v>127</v>
      </c>
      <c r="K22" s="99">
        <v>170</v>
      </c>
      <c r="L22" s="99">
        <v>252</v>
      </c>
      <c r="M22" s="99">
        <v>425</v>
      </c>
      <c r="N22" s="99">
        <v>503</v>
      </c>
      <c r="O22" s="99">
        <v>530</v>
      </c>
      <c r="P22" s="99">
        <v>615</v>
      </c>
      <c r="Q22" s="99">
        <v>597</v>
      </c>
      <c r="R22" s="99">
        <v>532</v>
      </c>
      <c r="S22" s="99">
        <v>340</v>
      </c>
      <c r="T22" s="99">
        <v>204</v>
      </c>
      <c r="U22" s="99">
        <v>14</v>
      </c>
      <c r="V22" s="99">
        <v>4785</v>
      </c>
      <c r="W22" s="125"/>
      <c r="X22" s="113">
        <v>1915</v>
      </c>
      <c r="Y22" s="99">
        <v>44</v>
      </c>
      <c r="Z22" s="99">
        <v>39</v>
      </c>
      <c r="AA22" s="99">
        <v>67</v>
      </c>
      <c r="AB22" s="99">
        <v>50</v>
      </c>
      <c r="AC22" s="99">
        <v>68</v>
      </c>
      <c r="AD22" s="99">
        <v>97</v>
      </c>
      <c r="AE22" s="99">
        <v>98</v>
      </c>
      <c r="AF22" s="99">
        <v>112</v>
      </c>
      <c r="AG22" s="99">
        <v>151</v>
      </c>
      <c r="AH22" s="99">
        <v>189</v>
      </c>
      <c r="AI22" s="99">
        <v>268</v>
      </c>
      <c r="AJ22" s="99">
        <v>290</v>
      </c>
      <c r="AK22" s="99">
        <v>340</v>
      </c>
      <c r="AL22" s="99">
        <v>421</v>
      </c>
      <c r="AM22" s="99">
        <v>530</v>
      </c>
      <c r="AN22" s="99">
        <v>475</v>
      </c>
      <c r="AO22" s="99">
        <v>298</v>
      </c>
      <c r="AP22" s="99">
        <v>154</v>
      </c>
      <c r="AQ22" s="99">
        <v>1</v>
      </c>
      <c r="AR22" s="99">
        <v>3692</v>
      </c>
      <c r="AS22" s="125"/>
      <c r="AT22" s="113">
        <v>1915</v>
      </c>
      <c r="AU22" s="99">
        <v>106</v>
      </c>
      <c r="AV22" s="99">
        <v>83</v>
      </c>
      <c r="AW22" s="99">
        <v>113</v>
      </c>
      <c r="AX22" s="99">
        <v>102</v>
      </c>
      <c r="AY22" s="99">
        <v>141</v>
      </c>
      <c r="AZ22" s="99">
        <v>197</v>
      </c>
      <c r="BA22" s="99">
        <v>197</v>
      </c>
      <c r="BB22" s="99">
        <v>239</v>
      </c>
      <c r="BC22" s="99">
        <v>321</v>
      </c>
      <c r="BD22" s="99">
        <v>441</v>
      </c>
      <c r="BE22" s="99">
        <v>693</v>
      </c>
      <c r="BF22" s="99">
        <v>793</v>
      </c>
      <c r="BG22" s="99">
        <v>870</v>
      </c>
      <c r="BH22" s="99">
        <v>1036</v>
      </c>
      <c r="BI22" s="99">
        <v>1127</v>
      </c>
      <c r="BJ22" s="99">
        <v>1007</v>
      </c>
      <c r="BK22" s="99">
        <v>638</v>
      </c>
      <c r="BL22" s="99">
        <v>358</v>
      </c>
      <c r="BM22" s="99">
        <v>15</v>
      </c>
      <c r="BN22" s="99">
        <v>8477</v>
      </c>
      <c r="BP22" s="113">
        <v>1915</v>
      </c>
    </row>
    <row r="23" spans="2:68" s="91" customFormat="1">
      <c r="B23" s="113">
        <v>1916</v>
      </c>
      <c r="C23" s="99">
        <v>39</v>
      </c>
      <c r="D23" s="99">
        <v>57</v>
      </c>
      <c r="E23" s="99">
        <v>61</v>
      </c>
      <c r="F23" s="99">
        <v>66</v>
      </c>
      <c r="G23" s="99">
        <v>68</v>
      </c>
      <c r="H23" s="99">
        <v>81</v>
      </c>
      <c r="I23" s="99">
        <v>81</v>
      </c>
      <c r="J23" s="99">
        <v>132</v>
      </c>
      <c r="K23" s="99">
        <v>166</v>
      </c>
      <c r="L23" s="99">
        <v>259</v>
      </c>
      <c r="M23" s="99">
        <v>408</v>
      </c>
      <c r="N23" s="99">
        <v>547</v>
      </c>
      <c r="O23" s="99">
        <v>598</v>
      </c>
      <c r="P23" s="99">
        <v>611</v>
      </c>
      <c r="Q23" s="99">
        <v>577</v>
      </c>
      <c r="R23" s="99">
        <v>594</v>
      </c>
      <c r="S23" s="99">
        <v>354</v>
      </c>
      <c r="T23" s="99">
        <v>215</v>
      </c>
      <c r="U23" s="99">
        <v>7</v>
      </c>
      <c r="V23" s="99">
        <v>4921</v>
      </c>
      <c r="W23" s="125"/>
      <c r="X23" s="113">
        <v>1916</v>
      </c>
      <c r="Y23" s="99">
        <v>47</v>
      </c>
      <c r="Z23" s="99">
        <v>55</v>
      </c>
      <c r="AA23" s="99">
        <v>58</v>
      </c>
      <c r="AB23" s="99">
        <v>84</v>
      </c>
      <c r="AC23" s="99">
        <v>93</v>
      </c>
      <c r="AD23" s="99">
        <v>98</v>
      </c>
      <c r="AE23" s="99">
        <v>106</v>
      </c>
      <c r="AF23" s="99">
        <v>117</v>
      </c>
      <c r="AG23" s="99">
        <v>146</v>
      </c>
      <c r="AH23" s="99">
        <v>211</v>
      </c>
      <c r="AI23" s="99">
        <v>268</v>
      </c>
      <c r="AJ23" s="99">
        <v>307</v>
      </c>
      <c r="AK23" s="99">
        <v>400</v>
      </c>
      <c r="AL23" s="99">
        <v>463</v>
      </c>
      <c r="AM23" s="99">
        <v>533</v>
      </c>
      <c r="AN23" s="99">
        <v>493</v>
      </c>
      <c r="AO23" s="99">
        <v>322</v>
      </c>
      <c r="AP23" s="99">
        <v>180</v>
      </c>
      <c r="AQ23" s="99">
        <v>0</v>
      </c>
      <c r="AR23" s="99">
        <v>3981</v>
      </c>
      <c r="AS23" s="125"/>
      <c r="AT23" s="113">
        <v>1916</v>
      </c>
      <c r="AU23" s="99">
        <v>86</v>
      </c>
      <c r="AV23" s="99">
        <v>112</v>
      </c>
      <c r="AW23" s="99">
        <v>119</v>
      </c>
      <c r="AX23" s="99">
        <v>150</v>
      </c>
      <c r="AY23" s="99">
        <v>161</v>
      </c>
      <c r="AZ23" s="99">
        <v>179</v>
      </c>
      <c r="BA23" s="99">
        <v>187</v>
      </c>
      <c r="BB23" s="99">
        <v>249</v>
      </c>
      <c r="BC23" s="99">
        <v>312</v>
      </c>
      <c r="BD23" s="99">
        <v>470</v>
      </c>
      <c r="BE23" s="99">
        <v>676</v>
      </c>
      <c r="BF23" s="99">
        <v>854</v>
      </c>
      <c r="BG23" s="99">
        <v>998</v>
      </c>
      <c r="BH23" s="99">
        <v>1074</v>
      </c>
      <c r="BI23" s="99">
        <v>1110</v>
      </c>
      <c r="BJ23" s="99">
        <v>1087</v>
      </c>
      <c r="BK23" s="99">
        <v>676</v>
      </c>
      <c r="BL23" s="99">
        <v>395</v>
      </c>
      <c r="BM23" s="99">
        <v>7</v>
      </c>
      <c r="BN23" s="99">
        <v>8902</v>
      </c>
      <c r="BP23" s="113">
        <v>1916</v>
      </c>
    </row>
    <row r="24" spans="2:68" s="91" customFormat="1">
      <c r="B24" s="113">
        <v>1917</v>
      </c>
      <c r="C24" s="99">
        <v>32</v>
      </c>
      <c r="D24" s="99">
        <v>46</v>
      </c>
      <c r="E24" s="99">
        <v>40</v>
      </c>
      <c r="F24" s="99">
        <v>46</v>
      </c>
      <c r="G24" s="99">
        <v>51</v>
      </c>
      <c r="H24" s="99">
        <v>72</v>
      </c>
      <c r="I24" s="99">
        <v>96</v>
      </c>
      <c r="J24" s="99">
        <v>123</v>
      </c>
      <c r="K24" s="99">
        <v>179</v>
      </c>
      <c r="L24" s="99">
        <v>273</v>
      </c>
      <c r="M24" s="99">
        <v>378</v>
      </c>
      <c r="N24" s="99">
        <v>539</v>
      </c>
      <c r="O24" s="99">
        <v>611</v>
      </c>
      <c r="P24" s="99">
        <v>615</v>
      </c>
      <c r="Q24" s="99">
        <v>554</v>
      </c>
      <c r="R24" s="99">
        <v>485</v>
      </c>
      <c r="S24" s="99">
        <v>346</v>
      </c>
      <c r="T24" s="99">
        <v>182</v>
      </c>
      <c r="U24" s="99">
        <v>5</v>
      </c>
      <c r="V24" s="99">
        <v>4673</v>
      </c>
      <c r="W24" s="125"/>
      <c r="X24" s="113">
        <v>1917</v>
      </c>
      <c r="Y24" s="99">
        <v>32</v>
      </c>
      <c r="Z24" s="99">
        <v>38</v>
      </c>
      <c r="AA24" s="99">
        <v>58</v>
      </c>
      <c r="AB24" s="99">
        <v>57</v>
      </c>
      <c r="AC24" s="99">
        <v>79</v>
      </c>
      <c r="AD24" s="99">
        <v>75</v>
      </c>
      <c r="AE24" s="99">
        <v>97</v>
      </c>
      <c r="AF24" s="99">
        <v>97</v>
      </c>
      <c r="AG24" s="99">
        <v>124</v>
      </c>
      <c r="AH24" s="99">
        <v>202</v>
      </c>
      <c r="AI24" s="99">
        <v>299</v>
      </c>
      <c r="AJ24" s="99">
        <v>330</v>
      </c>
      <c r="AK24" s="99">
        <v>402</v>
      </c>
      <c r="AL24" s="99">
        <v>436</v>
      </c>
      <c r="AM24" s="99">
        <v>491</v>
      </c>
      <c r="AN24" s="99">
        <v>451</v>
      </c>
      <c r="AO24" s="99">
        <v>292</v>
      </c>
      <c r="AP24" s="99">
        <v>164</v>
      </c>
      <c r="AQ24" s="99">
        <v>2</v>
      </c>
      <c r="AR24" s="99">
        <v>3726</v>
      </c>
      <c r="AS24" s="125"/>
      <c r="AT24" s="113">
        <v>1917</v>
      </c>
      <c r="AU24" s="99">
        <v>64</v>
      </c>
      <c r="AV24" s="99">
        <v>84</v>
      </c>
      <c r="AW24" s="99">
        <v>98</v>
      </c>
      <c r="AX24" s="99">
        <v>103</v>
      </c>
      <c r="AY24" s="99">
        <v>130</v>
      </c>
      <c r="AZ24" s="99">
        <v>147</v>
      </c>
      <c r="BA24" s="99">
        <v>193</v>
      </c>
      <c r="BB24" s="99">
        <v>220</v>
      </c>
      <c r="BC24" s="99">
        <v>303</v>
      </c>
      <c r="BD24" s="99">
        <v>475</v>
      </c>
      <c r="BE24" s="99">
        <v>677</v>
      </c>
      <c r="BF24" s="99">
        <v>869</v>
      </c>
      <c r="BG24" s="99">
        <v>1013</v>
      </c>
      <c r="BH24" s="99">
        <v>1051</v>
      </c>
      <c r="BI24" s="99">
        <v>1045</v>
      </c>
      <c r="BJ24" s="99">
        <v>936</v>
      </c>
      <c r="BK24" s="99">
        <v>638</v>
      </c>
      <c r="BL24" s="99">
        <v>346</v>
      </c>
      <c r="BM24" s="99">
        <v>7</v>
      </c>
      <c r="BN24" s="99">
        <v>8399</v>
      </c>
      <c r="BP24" s="113">
        <v>1917</v>
      </c>
    </row>
    <row r="25" spans="2:68" s="91" customFormat="1">
      <c r="B25" s="114">
        <v>1918</v>
      </c>
      <c r="C25" s="99">
        <v>33</v>
      </c>
      <c r="D25" s="99">
        <v>39</v>
      </c>
      <c r="E25" s="99">
        <v>51</v>
      </c>
      <c r="F25" s="99">
        <v>59</v>
      </c>
      <c r="G25" s="99">
        <v>46</v>
      </c>
      <c r="H25" s="99">
        <v>54</v>
      </c>
      <c r="I25" s="99">
        <v>97</v>
      </c>
      <c r="J25" s="99">
        <v>124</v>
      </c>
      <c r="K25" s="99">
        <v>154</v>
      </c>
      <c r="L25" s="99">
        <v>260</v>
      </c>
      <c r="M25" s="99">
        <v>371</v>
      </c>
      <c r="N25" s="99">
        <v>524</v>
      </c>
      <c r="O25" s="99">
        <v>679</v>
      </c>
      <c r="P25" s="99">
        <v>585</v>
      </c>
      <c r="Q25" s="99">
        <v>562</v>
      </c>
      <c r="R25" s="99">
        <v>537</v>
      </c>
      <c r="S25" s="99">
        <v>328</v>
      </c>
      <c r="T25" s="99">
        <v>175</v>
      </c>
      <c r="U25" s="99">
        <v>6</v>
      </c>
      <c r="V25" s="99">
        <v>4684</v>
      </c>
      <c r="W25" s="125"/>
      <c r="X25" s="114">
        <v>1918</v>
      </c>
      <c r="Y25" s="99">
        <v>27</v>
      </c>
      <c r="Z25" s="99">
        <v>45</v>
      </c>
      <c r="AA25" s="99">
        <v>42</v>
      </c>
      <c r="AB25" s="99">
        <v>46</v>
      </c>
      <c r="AC25" s="99">
        <v>72</v>
      </c>
      <c r="AD25" s="99">
        <v>101</v>
      </c>
      <c r="AE25" s="99">
        <v>102</v>
      </c>
      <c r="AF25" s="99">
        <v>117</v>
      </c>
      <c r="AG25" s="99">
        <v>153</v>
      </c>
      <c r="AH25" s="99">
        <v>191</v>
      </c>
      <c r="AI25" s="99">
        <v>273</v>
      </c>
      <c r="AJ25" s="99">
        <v>338</v>
      </c>
      <c r="AK25" s="99">
        <v>415</v>
      </c>
      <c r="AL25" s="99">
        <v>459</v>
      </c>
      <c r="AM25" s="99">
        <v>523</v>
      </c>
      <c r="AN25" s="99">
        <v>472</v>
      </c>
      <c r="AO25" s="99">
        <v>330</v>
      </c>
      <c r="AP25" s="99">
        <v>187</v>
      </c>
      <c r="AQ25" s="99">
        <v>1</v>
      </c>
      <c r="AR25" s="99">
        <v>3894</v>
      </c>
      <c r="AS25" s="125"/>
      <c r="AT25" s="114">
        <v>1918</v>
      </c>
      <c r="AU25" s="99">
        <v>60</v>
      </c>
      <c r="AV25" s="99">
        <v>84</v>
      </c>
      <c r="AW25" s="99">
        <v>93</v>
      </c>
      <c r="AX25" s="99">
        <v>105</v>
      </c>
      <c r="AY25" s="99">
        <v>118</v>
      </c>
      <c r="AZ25" s="99">
        <v>155</v>
      </c>
      <c r="BA25" s="99">
        <v>199</v>
      </c>
      <c r="BB25" s="99">
        <v>241</v>
      </c>
      <c r="BC25" s="99">
        <v>307</v>
      </c>
      <c r="BD25" s="99">
        <v>451</v>
      </c>
      <c r="BE25" s="99">
        <v>644</v>
      </c>
      <c r="BF25" s="99">
        <v>862</v>
      </c>
      <c r="BG25" s="99">
        <v>1094</v>
      </c>
      <c r="BH25" s="99">
        <v>1044</v>
      </c>
      <c r="BI25" s="99">
        <v>1085</v>
      </c>
      <c r="BJ25" s="99">
        <v>1009</v>
      </c>
      <c r="BK25" s="99">
        <v>658</v>
      </c>
      <c r="BL25" s="99">
        <v>362</v>
      </c>
      <c r="BM25" s="99">
        <v>7</v>
      </c>
      <c r="BN25" s="99">
        <v>8578</v>
      </c>
      <c r="BP25" s="114">
        <v>1918</v>
      </c>
    </row>
    <row r="26" spans="2:68" s="91" customFormat="1">
      <c r="B26" s="114">
        <v>1919</v>
      </c>
      <c r="C26" s="99">
        <v>43</v>
      </c>
      <c r="D26" s="99">
        <v>33</v>
      </c>
      <c r="E26" s="99">
        <v>37</v>
      </c>
      <c r="F26" s="99">
        <v>82</v>
      </c>
      <c r="G26" s="99">
        <v>54</v>
      </c>
      <c r="H26" s="99">
        <v>67</v>
      </c>
      <c r="I26" s="99">
        <v>64</v>
      </c>
      <c r="J26" s="99">
        <v>115</v>
      </c>
      <c r="K26" s="99">
        <v>176</v>
      </c>
      <c r="L26" s="99">
        <v>278</v>
      </c>
      <c r="M26" s="99">
        <v>357</v>
      </c>
      <c r="N26" s="99">
        <v>397</v>
      </c>
      <c r="O26" s="99">
        <v>497</v>
      </c>
      <c r="P26" s="99">
        <v>580</v>
      </c>
      <c r="Q26" s="99">
        <v>570</v>
      </c>
      <c r="R26" s="99">
        <v>559</v>
      </c>
      <c r="S26" s="99">
        <v>329</v>
      </c>
      <c r="T26" s="99">
        <v>180</v>
      </c>
      <c r="U26" s="99">
        <v>9</v>
      </c>
      <c r="V26" s="99">
        <v>4427</v>
      </c>
      <c r="W26" s="125"/>
      <c r="X26" s="114">
        <v>1919</v>
      </c>
      <c r="Y26" s="99">
        <v>36</v>
      </c>
      <c r="Z26" s="99">
        <v>40</v>
      </c>
      <c r="AA26" s="99">
        <v>62</v>
      </c>
      <c r="AB26" s="99">
        <v>63</v>
      </c>
      <c r="AC26" s="99">
        <v>54</v>
      </c>
      <c r="AD26" s="99">
        <v>82</v>
      </c>
      <c r="AE26" s="99">
        <v>75</v>
      </c>
      <c r="AF26" s="99">
        <v>117</v>
      </c>
      <c r="AG26" s="99">
        <v>145</v>
      </c>
      <c r="AH26" s="99">
        <v>194</v>
      </c>
      <c r="AI26" s="99">
        <v>203</v>
      </c>
      <c r="AJ26" s="99">
        <v>264</v>
      </c>
      <c r="AK26" s="99">
        <v>373</v>
      </c>
      <c r="AL26" s="99">
        <v>451</v>
      </c>
      <c r="AM26" s="99">
        <v>510</v>
      </c>
      <c r="AN26" s="99">
        <v>456</v>
      </c>
      <c r="AO26" s="99">
        <v>255</v>
      </c>
      <c r="AP26" s="99">
        <v>160</v>
      </c>
      <c r="AQ26" s="99">
        <v>4</v>
      </c>
      <c r="AR26" s="99">
        <v>3544</v>
      </c>
      <c r="AS26" s="125"/>
      <c r="AT26" s="114">
        <v>1919</v>
      </c>
      <c r="AU26" s="99">
        <v>79</v>
      </c>
      <c r="AV26" s="99">
        <v>73</v>
      </c>
      <c r="AW26" s="99">
        <v>99</v>
      </c>
      <c r="AX26" s="99">
        <v>145</v>
      </c>
      <c r="AY26" s="99">
        <v>108</v>
      </c>
      <c r="AZ26" s="99">
        <v>149</v>
      </c>
      <c r="BA26" s="99">
        <v>139</v>
      </c>
      <c r="BB26" s="99">
        <v>232</v>
      </c>
      <c r="BC26" s="99">
        <v>321</v>
      </c>
      <c r="BD26" s="99">
        <v>472</v>
      </c>
      <c r="BE26" s="99">
        <v>560</v>
      </c>
      <c r="BF26" s="99">
        <v>661</v>
      </c>
      <c r="BG26" s="99">
        <v>870</v>
      </c>
      <c r="BH26" s="99">
        <v>1031</v>
      </c>
      <c r="BI26" s="99">
        <v>1080</v>
      </c>
      <c r="BJ26" s="99">
        <v>1015</v>
      </c>
      <c r="BK26" s="99">
        <v>584</v>
      </c>
      <c r="BL26" s="99">
        <v>340</v>
      </c>
      <c r="BM26" s="99">
        <v>13</v>
      </c>
      <c r="BN26" s="99">
        <v>7971</v>
      </c>
      <c r="BP26" s="114">
        <v>1919</v>
      </c>
    </row>
    <row r="27" spans="2:68" s="91" customFormat="1">
      <c r="B27" s="114">
        <v>1920</v>
      </c>
      <c r="C27" s="99">
        <v>45</v>
      </c>
      <c r="D27" s="99">
        <v>47</v>
      </c>
      <c r="E27" s="99">
        <v>50</v>
      </c>
      <c r="F27" s="99">
        <v>49</v>
      </c>
      <c r="G27" s="99">
        <v>63</v>
      </c>
      <c r="H27" s="99">
        <v>90</v>
      </c>
      <c r="I27" s="99">
        <v>95</v>
      </c>
      <c r="J27" s="99">
        <v>128</v>
      </c>
      <c r="K27" s="99">
        <v>171</v>
      </c>
      <c r="L27" s="99">
        <v>249</v>
      </c>
      <c r="M27" s="99">
        <v>405</v>
      </c>
      <c r="N27" s="99">
        <v>624</v>
      </c>
      <c r="O27" s="99">
        <v>813</v>
      </c>
      <c r="P27" s="99">
        <v>806</v>
      </c>
      <c r="Q27" s="99">
        <v>708</v>
      </c>
      <c r="R27" s="99">
        <v>707</v>
      </c>
      <c r="S27" s="99">
        <v>399</v>
      </c>
      <c r="T27" s="99">
        <v>273</v>
      </c>
      <c r="U27" s="99">
        <v>10</v>
      </c>
      <c r="V27" s="99">
        <v>5732</v>
      </c>
      <c r="W27" s="125"/>
      <c r="X27" s="114">
        <v>1920</v>
      </c>
      <c r="Y27" s="99">
        <v>38</v>
      </c>
      <c r="Z27" s="99">
        <v>32</v>
      </c>
      <c r="AA27" s="99">
        <v>55</v>
      </c>
      <c r="AB27" s="99">
        <v>47</v>
      </c>
      <c r="AC27" s="99">
        <v>50</v>
      </c>
      <c r="AD27" s="99">
        <v>88</v>
      </c>
      <c r="AE27" s="99">
        <v>86</v>
      </c>
      <c r="AF27" s="99">
        <v>134</v>
      </c>
      <c r="AG27" s="99">
        <v>138</v>
      </c>
      <c r="AH27" s="99">
        <v>205</v>
      </c>
      <c r="AI27" s="99">
        <v>289</v>
      </c>
      <c r="AJ27" s="99">
        <v>389</v>
      </c>
      <c r="AK27" s="99">
        <v>497</v>
      </c>
      <c r="AL27" s="99">
        <v>516</v>
      </c>
      <c r="AM27" s="99">
        <v>584</v>
      </c>
      <c r="AN27" s="99">
        <v>632</v>
      </c>
      <c r="AO27" s="99">
        <v>423</v>
      </c>
      <c r="AP27" s="99">
        <v>287</v>
      </c>
      <c r="AQ27" s="99">
        <v>3</v>
      </c>
      <c r="AR27" s="99">
        <v>4493</v>
      </c>
      <c r="AS27" s="125"/>
      <c r="AT27" s="114">
        <v>1920</v>
      </c>
      <c r="AU27" s="99">
        <v>83</v>
      </c>
      <c r="AV27" s="99">
        <v>79</v>
      </c>
      <c r="AW27" s="99">
        <v>105</v>
      </c>
      <c r="AX27" s="99">
        <v>96</v>
      </c>
      <c r="AY27" s="99">
        <v>113</v>
      </c>
      <c r="AZ27" s="99">
        <v>178</v>
      </c>
      <c r="BA27" s="99">
        <v>181</v>
      </c>
      <c r="BB27" s="99">
        <v>262</v>
      </c>
      <c r="BC27" s="99">
        <v>309</v>
      </c>
      <c r="BD27" s="99">
        <v>454</v>
      </c>
      <c r="BE27" s="99">
        <v>694</v>
      </c>
      <c r="BF27" s="99">
        <v>1013</v>
      </c>
      <c r="BG27" s="99">
        <v>1310</v>
      </c>
      <c r="BH27" s="99">
        <v>1322</v>
      </c>
      <c r="BI27" s="99">
        <v>1292</v>
      </c>
      <c r="BJ27" s="99">
        <v>1339</v>
      </c>
      <c r="BK27" s="99">
        <v>822</v>
      </c>
      <c r="BL27" s="99">
        <v>560</v>
      </c>
      <c r="BM27" s="99">
        <v>13</v>
      </c>
      <c r="BN27" s="99">
        <v>10225</v>
      </c>
      <c r="BP27" s="114">
        <v>1920</v>
      </c>
    </row>
    <row r="28" spans="2:68">
      <c r="B28" s="115">
        <v>1921</v>
      </c>
      <c r="C28" s="99">
        <v>40</v>
      </c>
      <c r="D28" s="99">
        <v>42</v>
      </c>
      <c r="E28" s="99">
        <v>49</v>
      </c>
      <c r="F28" s="99">
        <v>55</v>
      </c>
      <c r="G28" s="99">
        <v>64</v>
      </c>
      <c r="H28" s="99">
        <v>86</v>
      </c>
      <c r="I28" s="99">
        <v>108</v>
      </c>
      <c r="J28" s="99">
        <v>117</v>
      </c>
      <c r="K28" s="99">
        <v>184</v>
      </c>
      <c r="L28" s="99">
        <v>247</v>
      </c>
      <c r="M28" s="99">
        <v>397</v>
      </c>
      <c r="N28" s="99">
        <v>576</v>
      </c>
      <c r="O28" s="99">
        <v>781</v>
      </c>
      <c r="P28" s="99">
        <v>787</v>
      </c>
      <c r="Q28" s="99">
        <v>662</v>
      </c>
      <c r="R28" s="99">
        <v>594</v>
      </c>
      <c r="S28" s="99">
        <v>381</v>
      </c>
      <c r="T28" s="99">
        <v>246</v>
      </c>
      <c r="U28" s="99">
        <v>15</v>
      </c>
      <c r="V28" s="99">
        <v>5431</v>
      </c>
      <c r="W28" s="127"/>
      <c r="X28" s="115">
        <v>1921</v>
      </c>
      <c r="Y28" s="99">
        <v>30</v>
      </c>
      <c r="Z28" s="99">
        <v>51</v>
      </c>
      <c r="AA28" s="99">
        <v>49</v>
      </c>
      <c r="AB28" s="99">
        <v>60</v>
      </c>
      <c r="AC28" s="99">
        <v>57</v>
      </c>
      <c r="AD28" s="99">
        <v>84</v>
      </c>
      <c r="AE28" s="99">
        <v>125</v>
      </c>
      <c r="AF28" s="99">
        <v>164</v>
      </c>
      <c r="AG28" s="99">
        <v>172</v>
      </c>
      <c r="AH28" s="99">
        <v>199</v>
      </c>
      <c r="AI28" s="99">
        <v>299</v>
      </c>
      <c r="AJ28" s="99">
        <v>365</v>
      </c>
      <c r="AK28" s="99">
        <v>496</v>
      </c>
      <c r="AL28" s="99">
        <v>552</v>
      </c>
      <c r="AM28" s="99">
        <v>573</v>
      </c>
      <c r="AN28" s="99">
        <v>585</v>
      </c>
      <c r="AO28" s="99">
        <v>389</v>
      </c>
      <c r="AP28" s="99">
        <v>267</v>
      </c>
      <c r="AQ28" s="99">
        <v>2</v>
      </c>
      <c r="AR28" s="99">
        <v>4519</v>
      </c>
      <c r="AS28" s="127"/>
      <c r="AT28" s="115">
        <v>1921</v>
      </c>
      <c r="AU28" s="99">
        <v>70</v>
      </c>
      <c r="AV28" s="99">
        <v>93</v>
      </c>
      <c r="AW28" s="99">
        <v>98</v>
      </c>
      <c r="AX28" s="99">
        <v>115</v>
      </c>
      <c r="AY28" s="99">
        <v>121</v>
      </c>
      <c r="AZ28" s="99">
        <v>170</v>
      </c>
      <c r="BA28" s="99">
        <v>233</v>
      </c>
      <c r="BB28" s="99">
        <v>281</v>
      </c>
      <c r="BC28" s="99">
        <v>356</v>
      </c>
      <c r="BD28" s="99">
        <v>446</v>
      </c>
      <c r="BE28" s="99">
        <v>696</v>
      </c>
      <c r="BF28" s="99">
        <v>941</v>
      </c>
      <c r="BG28" s="99">
        <v>1277</v>
      </c>
      <c r="BH28" s="99">
        <v>1339</v>
      </c>
      <c r="BI28" s="99">
        <v>1235</v>
      </c>
      <c r="BJ28" s="99">
        <v>1179</v>
      </c>
      <c r="BK28" s="99">
        <v>770</v>
      </c>
      <c r="BL28" s="99">
        <v>513</v>
      </c>
      <c r="BM28" s="99">
        <v>17</v>
      </c>
      <c r="BN28" s="99">
        <v>9950</v>
      </c>
      <c r="BP28" s="115">
        <v>1921</v>
      </c>
    </row>
    <row r="29" spans="2:68">
      <c r="B29" s="116">
        <v>1922</v>
      </c>
      <c r="C29" s="99">
        <v>45</v>
      </c>
      <c r="D29" s="99">
        <v>53</v>
      </c>
      <c r="E29" s="99">
        <v>54</v>
      </c>
      <c r="F29" s="99">
        <v>63</v>
      </c>
      <c r="G29" s="99">
        <v>51</v>
      </c>
      <c r="H29" s="99">
        <v>71</v>
      </c>
      <c r="I29" s="99">
        <v>107</v>
      </c>
      <c r="J29" s="99">
        <v>125</v>
      </c>
      <c r="K29" s="99">
        <v>203</v>
      </c>
      <c r="L29" s="99">
        <v>250</v>
      </c>
      <c r="M29" s="99">
        <v>379</v>
      </c>
      <c r="N29" s="99">
        <v>527</v>
      </c>
      <c r="O29" s="99">
        <v>742</v>
      </c>
      <c r="P29" s="99">
        <v>849</v>
      </c>
      <c r="Q29" s="99">
        <v>745</v>
      </c>
      <c r="R29" s="99">
        <v>660</v>
      </c>
      <c r="S29" s="99">
        <v>403</v>
      </c>
      <c r="T29" s="99">
        <v>270</v>
      </c>
      <c r="U29" s="99">
        <v>5</v>
      </c>
      <c r="V29" s="99">
        <v>5602</v>
      </c>
      <c r="W29" s="127"/>
      <c r="X29" s="116">
        <v>1922</v>
      </c>
      <c r="Y29" s="99">
        <v>26</v>
      </c>
      <c r="Z29" s="99">
        <v>45</v>
      </c>
      <c r="AA29" s="99">
        <v>57</v>
      </c>
      <c r="AB29" s="99">
        <v>52</v>
      </c>
      <c r="AC29" s="99">
        <v>46</v>
      </c>
      <c r="AD29" s="99">
        <v>86</v>
      </c>
      <c r="AE29" s="99">
        <v>110</v>
      </c>
      <c r="AF29" s="99">
        <v>123</v>
      </c>
      <c r="AG29" s="99">
        <v>163</v>
      </c>
      <c r="AH29" s="99">
        <v>180</v>
      </c>
      <c r="AI29" s="99">
        <v>294</v>
      </c>
      <c r="AJ29" s="99">
        <v>392</v>
      </c>
      <c r="AK29" s="99">
        <v>522</v>
      </c>
      <c r="AL29" s="99">
        <v>578</v>
      </c>
      <c r="AM29" s="99">
        <v>589</v>
      </c>
      <c r="AN29" s="99">
        <v>631</v>
      </c>
      <c r="AO29" s="99">
        <v>455</v>
      </c>
      <c r="AP29" s="99">
        <v>324</v>
      </c>
      <c r="AQ29" s="99">
        <v>2</v>
      </c>
      <c r="AR29" s="99">
        <v>4675</v>
      </c>
      <c r="AS29" s="127"/>
      <c r="AT29" s="116">
        <v>1922</v>
      </c>
      <c r="AU29" s="99">
        <v>71</v>
      </c>
      <c r="AV29" s="99">
        <v>98</v>
      </c>
      <c r="AW29" s="99">
        <v>111</v>
      </c>
      <c r="AX29" s="99">
        <v>115</v>
      </c>
      <c r="AY29" s="99">
        <v>97</v>
      </c>
      <c r="AZ29" s="99">
        <v>157</v>
      </c>
      <c r="BA29" s="99">
        <v>217</v>
      </c>
      <c r="BB29" s="99">
        <v>248</v>
      </c>
      <c r="BC29" s="99">
        <v>366</v>
      </c>
      <c r="BD29" s="99">
        <v>430</v>
      </c>
      <c r="BE29" s="99">
        <v>673</v>
      </c>
      <c r="BF29" s="99">
        <v>919</v>
      </c>
      <c r="BG29" s="99">
        <v>1264</v>
      </c>
      <c r="BH29" s="99">
        <v>1427</v>
      </c>
      <c r="BI29" s="99">
        <v>1334</v>
      </c>
      <c r="BJ29" s="99">
        <v>1291</v>
      </c>
      <c r="BK29" s="99">
        <v>858</v>
      </c>
      <c r="BL29" s="99">
        <v>594</v>
      </c>
      <c r="BM29" s="99">
        <v>7</v>
      </c>
      <c r="BN29" s="99">
        <v>10277</v>
      </c>
      <c r="BP29" s="116">
        <v>1922</v>
      </c>
    </row>
    <row r="30" spans="2:68">
      <c r="B30" s="116">
        <v>1923</v>
      </c>
      <c r="C30" s="99">
        <v>30</v>
      </c>
      <c r="D30" s="99">
        <v>53</v>
      </c>
      <c r="E30" s="99">
        <v>66</v>
      </c>
      <c r="F30" s="99">
        <v>59</v>
      </c>
      <c r="G30" s="99">
        <v>58</v>
      </c>
      <c r="H30" s="99">
        <v>67</v>
      </c>
      <c r="I30" s="99">
        <v>84</v>
      </c>
      <c r="J30" s="99">
        <v>140</v>
      </c>
      <c r="K30" s="99">
        <v>199</v>
      </c>
      <c r="L30" s="99">
        <v>255</v>
      </c>
      <c r="M30" s="99">
        <v>390</v>
      </c>
      <c r="N30" s="99">
        <v>557</v>
      </c>
      <c r="O30" s="99">
        <v>844</v>
      </c>
      <c r="P30" s="99">
        <v>889</v>
      </c>
      <c r="Q30" s="99">
        <v>705</v>
      </c>
      <c r="R30" s="99">
        <v>610</v>
      </c>
      <c r="S30" s="99">
        <v>400</v>
      </c>
      <c r="T30" s="99">
        <v>252</v>
      </c>
      <c r="U30" s="99">
        <v>13</v>
      </c>
      <c r="V30" s="99">
        <v>5671</v>
      </c>
      <c r="W30" s="127"/>
      <c r="X30" s="116">
        <v>1923</v>
      </c>
      <c r="Y30" s="99">
        <v>24</v>
      </c>
      <c r="Z30" s="99">
        <v>50</v>
      </c>
      <c r="AA30" s="99">
        <v>66</v>
      </c>
      <c r="AB30" s="99">
        <v>48</v>
      </c>
      <c r="AC30" s="99">
        <v>55</v>
      </c>
      <c r="AD30" s="99">
        <v>69</v>
      </c>
      <c r="AE30" s="99">
        <v>101</v>
      </c>
      <c r="AF30" s="99">
        <v>122</v>
      </c>
      <c r="AG30" s="99">
        <v>162</v>
      </c>
      <c r="AH30" s="99">
        <v>185</v>
      </c>
      <c r="AI30" s="99">
        <v>300</v>
      </c>
      <c r="AJ30" s="99">
        <v>403</v>
      </c>
      <c r="AK30" s="99">
        <v>560</v>
      </c>
      <c r="AL30" s="99">
        <v>667</v>
      </c>
      <c r="AM30" s="99">
        <v>553</v>
      </c>
      <c r="AN30" s="99">
        <v>639</v>
      </c>
      <c r="AO30" s="99">
        <v>429</v>
      </c>
      <c r="AP30" s="99">
        <v>302</v>
      </c>
      <c r="AQ30" s="99">
        <v>3</v>
      </c>
      <c r="AR30" s="99">
        <v>4738</v>
      </c>
      <c r="AS30" s="127"/>
      <c r="AT30" s="116">
        <v>1923</v>
      </c>
      <c r="AU30" s="99">
        <v>54</v>
      </c>
      <c r="AV30" s="99">
        <v>103</v>
      </c>
      <c r="AW30" s="99">
        <v>132</v>
      </c>
      <c r="AX30" s="99">
        <v>107</v>
      </c>
      <c r="AY30" s="99">
        <v>113</v>
      </c>
      <c r="AZ30" s="99">
        <v>136</v>
      </c>
      <c r="BA30" s="99">
        <v>185</v>
      </c>
      <c r="BB30" s="99">
        <v>262</v>
      </c>
      <c r="BC30" s="99">
        <v>361</v>
      </c>
      <c r="BD30" s="99">
        <v>440</v>
      </c>
      <c r="BE30" s="99">
        <v>690</v>
      </c>
      <c r="BF30" s="99">
        <v>960</v>
      </c>
      <c r="BG30" s="99">
        <v>1404</v>
      </c>
      <c r="BH30" s="99">
        <v>1556</v>
      </c>
      <c r="BI30" s="99">
        <v>1258</v>
      </c>
      <c r="BJ30" s="99">
        <v>1249</v>
      </c>
      <c r="BK30" s="99">
        <v>829</v>
      </c>
      <c r="BL30" s="99">
        <v>554</v>
      </c>
      <c r="BM30" s="99">
        <v>16</v>
      </c>
      <c r="BN30" s="99">
        <v>10409</v>
      </c>
      <c r="BP30" s="116">
        <v>1923</v>
      </c>
    </row>
    <row r="31" spans="2:68">
      <c r="B31" s="116">
        <v>1924</v>
      </c>
      <c r="C31" s="99">
        <v>46</v>
      </c>
      <c r="D31" s="99">
        <v>59</v>
      </c>
      <c r="E31" s="99">
        <v>61</v>
      </c>
      <c r="F31" s="99">
        <v>62</v>
      </c>
      <c r="G31" s="99">
        <v>52</v>
      </c>
      <c r="H31" s="99">
        <v>51</v>
      </c>
      <c r="I31" s="99">
        <v>99</v>
      </c>
      <c r="J31" s="99">
        <v>133</v>
      </c>
      <c r="K31" s="99">
        <v>197</v>
      </c>
      <c r="L31" s="99">
        <v>245</v>
      </c>
      <c r="M31" s="99">
        <v>398</v>
      </c>
      <c r="N31" s="99">
        <v>531</v>
      </c>
      <c r="O31" s="99">
        <v>885</v>
      </c>
      <c r="P31" s="99">
        <v>919</v>
      </c>
      <c r="Q31" s="99">
        <v>804</v>
      </c>
      <c r="R31" s="99">
        <v>622</v>
      </c>
      <c r="S31" s="99">
        <v>424</v>
      </c>
      <c r="T31" s="99">
        <v>260</v>
      </c>
      <c r="U31" s="99">
        <v>1</v>
      </c>
      <c r="V31" s="99">
        <v>5849</v>
      </c>
      <c r="W31" s="127"/>
      <c r="X31" s="116">
        <v>1924</v>
      </c>
      <c r="Y31" s="99">
        <v>28</v>
      </c>
      <c r="Z31" s="99">
        <v>62</v>
      </c>
      <c r="AA31" s="99">
        <v>53</v>
      </c>
      <c r="AB31" s="99">
        <v>60</v>
      </c>
      <c r="AC31" s="99">
        <v>65</v>
      </c>
      <c r="AD31" s="99">
        <v>71</v>
      </c>
      <c r="AE31" s="99">
        <v>76</v>
      </c>
      <c r="AF31" s="99">
        <v>113</v>
      </c>
      <c r="AG31" s="99">
        <v>132</v>
      </c>
      <c r="AH31" s="99">
        <v>216</v>
      </c>
      <c r="AI31" s="99">
        <v>292</v>
      </c>
      <c r="AJ31" s="99">
        <v>386</v>
      </c>
      <c r="AK31" s="99">
        <v>560</v>
      </c>
      <c r="AL31" s="99">
        <v>687</v>
      </c>
      <c r="AM31" s="99">
        <v>580</v>
      </c>
      <c r="AN31" s="99">
        <v>598</v>
      </c>
      <c r="AO31" s="99">
        <v>470</v>
      </c>
      <c r="AP31" s="99">
        <v>333</v>
      </c>
      <c r="AQ31" s="99">
        <v>1</v>
      </c>
      <c r="AR31" s="99">
        <v>4783</v>
      </c>
      <c r="AS31" s="127"/>
      <c r="AT31" s="116">
        <v>1924</v>
      </c>
      <c r="AU31" s="99">
        <v>74</v>
      </c>
      <c r="AV31" s="99">
        <v>121</v>
      </c>
      <c r="AW31" s="99">
        <v>114</v>
      </c>
      <c r="AX31" s="99">
        <v>122</v>
      </c>
      <c r="AY31" s="99">
        <v>117</v>
      </c>
      <c r="AZ31" s="99">
        <v>122</v>
      </c>
      <c r="BA31" s="99">
        <v>175</v>
      </c>
      <c r="BB31" s="99">
        <v>246</v>
      </c>
      <c r="BC31" s="99">
        <v>329</v>
      </c>
      <c r="BD31" s="99">
        <v>461</v>
      </c>
      <c r="BE31" s="99">
        <v>690</v>
      </c>
      <c r="BF31" s="99">
        <v>917</v>
      </c>
      <c r="BG31" s="99">
        <v>1445</v>
      </c>
      <c r="BH31" s="99">
        <v>1606</v>
      </c>
      <c r="BI31" s="99">
        <v>1384</v>
      </c>
      <c r="BJ31" s="99">
        <v>1220</v>
      </c>
      <c r="BK31" s="99">
        <v>894</v>
      </c>
      <c r="BL31" s="99">
        <v>593</v>
      </c>
      <c r="BM31" s="99">
        <v>2</v>
      </c>
      <c r="BN31" s="99">
        <v>10632</v>
      </c>
      <c r="BP31" s="116">
        <v>1924</v>
      </c>
    </row>
    <row r="32" spans="2:68">
      <c r="B32" s="116">
        <v>1925</v>
      </c>
      <c r="C32" s="99">
        <v>15</v>
      </c>
      <c r="D32" s="99">
        <v>63</v>
      </c>
      <c r="E32" s="99">
        <v>62</v>
      </c>
      <c r="F32" s="99">
        <v>51</v>
      </c>
      <c r="G32" s="99">
        <v>50</v>
      </c>
      <c r="H32" s="99">
        <v>58</v>
      </c>
      <c r="I32" s="99">
        <v>76</v>
      </c>
      <c r="J32" s="99">
        <v>154</v>
      </c>
      <c r="K32" s="99">
        <v>184</v>
      </c>
      <c r="L32" s="99">
        <v>283</v>
      </c>
      <c r="M32" s="99">
        <v>419</v>
      </c>
      <c r="N32" s="99">
        <v>637</v>
      </c>
      <c r="O32" s="99">
        <v>901</v>
      </c>
      <c r="P32" s="99">
        <v>1056</v>
      </c>
      <c r="Q32" s="99">
        <v>928</v>
      </c>
      <c r="R32" s="99">
        <v>736</v>
      </c>
      <c r="S32" s="99">
        <v>542</v>
      </c>
      <c r="T32" s="99">
        <v>298</v>
      </c>
      <c r="U32" s="99">
        <v>3</v>
      </c>
      <c r="V32" s="99">
        <v>6516</v>
      </c>
      <c r="W32" s="127"/>
      <c r="X32" s="116">
        <v>1925</v>
      </c>
      <c r="Y32" s="99">
        <v>27</v>
      </c>
      <c r="Z32" s="99">
        <v>54</v>
      </c>
      <c r="AA32" s="99">
        <v>68</v>
      </c>
      <c r="AB32" s="99">
        <v>51</v>
      </c>
      <c r="AC32" s="99">
        <v>49</v>
      </c>
      <c r="AD32" s="99">
        <v>66</v>
      </c>
      <c r="AE32" s="99">
        <v>82</v>
      </c>
      <c r="AF32" s="99">
        <v>131</v>
      </c>
      <c r="AG32" s="99">
        <v>184</v>
      </c>
      <c r="AH32" s="99">
        <v>222</v>
      </c>
      <c r="AI32" s="99">
        <v>288</v>
      </c>
      <c r="AJ32" s="99">
        <v>398</v>
      </c>
      <c r="AK32" s="99">
        <v>589</v>
      </c>
      <c r="AL32" s="99">
        <v>742</v>
      </c>
      <c r="AM32" s="99">
        <v>708</v>
      </c>
      <c r="AN32" s="99">
        <v>682</v>
      </c>
      <c r="AO32" s="99">
        <v>568</v>
      </c>
      <c r="AP32" s="99">
        <v>365</v>
      </c>
      <c r="AQ32" s="99">
        <v>0</v>
      </c>
      <c r="AR32" s="99">
        <v>5274</v>
      </c>
      <c r="AS32" s="127"/>
      <c r="AT32" s="116">
        <v>1925</v>
      </c>
      <c r="AU32" s="99">
        <v>42</v>
      </c>
      <c r="AV32" s="99">
        <v>117</v>
      </c>
      <c r="AW32" s="99">
        <v>130</v>
      </c>
      <c r="AX32" s="99">
        <v>102</v>
      </c>
      <c r="AY32" s="99">
        <v>99</v>
      </c>
      <c r="AZ32" s="99">
        <v>124</v>
      </c>
      <c r="BA32" s="99">
        <v>158</v>
      </c>
      <c r="BB32" s="99">
        <v>285</v>
      </c>
      <c r="BC32" s="99">
        <v>368</v>
      </c>
      <c r="BD32" s="99">
        <v>505</v>
      </c>
      <c r="BE32" s="99">
        <v>707</v>
      </c>
      <c r="BF32" s="99">
        <v>1035</v>
      </c>
      <c r="BG32" s="99">
        <v>1490</v>
      </c>
      <c r="BH32" s="99">
        <v>1798</v>
      </c>
      <c r="BI32" s="99">
        <v>1636</v>
      </c>
      <c r="BJ32" s="99">
        <v>1418</v>
      </c>
      <c r="BK32" s="99">
        <v>1110</v>
      </c>
      <c r="BL32" s="99">
        <v>663</v>
      </c>
      <c r="BM32" s="99">
        <v>3</v>
      </c>
      <c r="BN32" s="99">
        <v>11790</v>
      </c>
      <c r="BP32" s="116">
        <v>1925</v>
      </c>
    </row>
    <row r="33" spans="2:68">
      <c r="B33" s="116">
        <v>1926</v>
      </c>
      <c r="C33" s="99">
        <v>30</v>
      </c>
      <c r="D33" s="99">
        <v>48</v>
      </c>
      <c r="E33" s="99">
        <v>57</v>
      </c>
      <c r="F33" s="99">
        <v>56</v>
      </c>
      <c r="G33" s="99">
        <v>54</v>
      </c>
      <c r="H33" s="99">
        <v>61</v>
      </c>
      <c r="I33" s="99">
        <v>85</v>
      </c>
      <c r="J33" s="99">
        <v>131</v>
      </c>
      <c r="K33" s="99">
        <v>194</v>
      </c>
      <c r="L33" s="99">
        <v>296</v>
      </c>
      <c r="M33" s="99">
        <v>415</v>
      </c>
      <c r="N33" s="99">
        <v>642</v>
      </c>
      <c r="O33" s="99">
        <v>864</v>
      </c>
      <c r="P33" s="99">
        <v>1089</v>
      </c>
      <c r="Q33" s="99">
        <v>922</v>
      </c>
      <c r="R33" s="99">
        <v>806</v>
      </c>
      <c r="S33" s="99">
        <v>505</v>
      </c>
      <c r="T33" s="99">
        <v>342</v>
      </c>
      <c r="U33" s="99">
        <v>9</v>
      </c>
      <c r="V33" s="99">
        <v>6606</v>
      </c>
      <c r="W33" s="127"/>
      <c r="X33" s="116">
        <v>1926</v>
      </c>
      <c r="Y33" s="99">
        <v>28</v>
      </c>
      <c r="Z33" s="99">
        <v>41</v>
      </c>
      <c r="AA33" s="99">
        <v>68</v>
      </c>
      <c r="AB33" s="99">
        <v>48</v>
      </c>
      <c r="AC33" s="99">
        <v>47</v>
      </c>
      <c r="AD33" s="99">
        <v>73</v>
      </c>
      <c r="AE33" s="99">
        <v>76</v>
      </c>
      <c r="AF33" s="99">
        <v>139</v>
      </c>
      <c r="AG33" s="99">
        <v>176</v>
      </c>
      <c r="AH33" s="99">
        <v>220</v>
      </c>
      <c r="AI33" s="99">
        <v>286</v>
      </c>
      <c r="AJ33" s="99">
        <v>468</v>
      </c>
      <c r="AK33" s="99">
        <v>600</v>
      </c>
      <c r="AL33" s="99">
        <v>811</v>
      </c>
      <c r="AM33" s="99">
        <v>823</v>
      </c>
      <c r="AN33" s="99">
        <v>742</v>
      </c>
      <c r="AO33" s="99">
        <v>582</v>
      </c>
      <c r="AP33" s="99">
        <v>396</v>
      </c>
      <c r="AQ33" s="99">
        <v>0</v>
      </c>
      <c r="AR33" s="99">
        <v>5624</v>
      </c>
      <c r="AS33" s="127"/>
      <c r="AT33" s="116">
        <v>1926</v>
      </c>
      <c r="AU33" s="99">
        <v>58</v>
      </c>
      <c r="AV33" s="99">
        <v>89</v>
      </c>
      <c r="AW33" s="99">
        <v>125</v>
      </c>
      <c r="AX33" s="99">
        <v>104</v>
      </c>
      <c r="AY33" s="99">
        <v>101</v>
      </c>
      <c r="AZ33" s="99">
        <v>134</v>
      </c>
      <c r="BA33" s="99">
        <v>161</v>
      </c>
      <c r="BB33" s="99">
        <v>270</v>
      </c>
      <c r="BC33" s="99">
        <v>370</v>
      </c>
      <c r="BD33" s="99">
        <v>516</v>
      </c>
      <c r="BE33" s="99">
        <v>701</v>
      </c>
      <c r="BF33" s="99">
        <v>1110</v>
      </c>
      <c r="BG33" s="99">
        <v>1464</v>
      </c>
      <c r="BH33" s="99">
        <v>1900</v>
      </c>
      <c r="BI33" s="99">
        <v>1745</v>
      </c>
      <c r="BJ33" s="99">
        <v>1548</v>
      </c>
      <c r="BK33" s="99">
        <v>1087</v>
      </c>
      <c r="BL33" s="99">
        <v>738</v>
      </c>
      <c r="BM33" s="99">
        <v>9</v>
      </c>
      <c r="BN33" s="99">
        <v>12230</v>
      </c>
      <c r="BP33" s="116">
        <v>1926</v>
      </c>
    </row>
    <row r="34" spans="2:68">
      <c r="B34" s="116">
        <v>1927</v>
      </c>
      <c r="C34" s="99">
        <v>26</v>
      </c>
      <c r="D34" s="99">
        <v>46</v>
      </c>
      <c r="E34" s="99">
        <v>63</v>
      </c>
      <c r="F34" s="99">
        <v>66</v>
      </c>
      <c r="G34" s="99">
        <v>56</v>
      </c>
      <c r="H34" s="99">
        <v>66</v>
      </c>
      <c r="I34" s="99">
        <v>75</v>
      </c>
      <c r="J34" s="99">
        <v>123</v>
      </c>
      <c r="K34" s="99">
        <v>203</v>
      </c>
      <c r="L34" s="99">
        <v>332</v>
      </c>
      <c r="M34" s="99">
        <v>443</v>
      </c>
      <c r="N34" s="99">
        <v>697</v>
      </c>
      <c r="O34" s="99">
        <v>925</v>
      </c>
      <c r="P34" s="99">
        <v>1188</v>
      </c>
      <c r="Q34" s="99">
        <v>1071</v>
      </c>
      <c r="R34" s="99">
        <v>867</v>
      </c>
      <c r="S34" s="99">
        <v>572</v>
      </c>
      <c r="T34" s="99">
        <v>377</v>
      </c>
      <c r="U34" s="99">
        <v>2</v>
      </c>
      <c r="V34" s="99">
        <v>7198</v>
      </c>
      <c r="W34" s="127"/>
      <c r="X34" s="116">
        <v>1927</v>
      </c>
      <c r="Y34" s="99">
        <v>31</v>
      </c>
      <c r="Z34" s="99">
        <v>43</v>
      </c>
      <c r="AA34" s="99">
        <v>62</v>
      </c>
      <c r="AB34" s="99">
        <v>53</v>
      </c>
      <c r="AC34" s="99">
        <v>59</v>
      </c>
      <c r="AD34" s="99">
        <v>59</v>
      </c>
      <c r="AE34" s="99">
        <v>88</v>
      </c>
      <c r="AF34" s="99">
        <v>134</v>
      </c>
      <c r="AG34" s="99">
        <v>172</v>
      </c>
      <c r="AH34" s="99">
        <v>230</v>
      </c>
      <c r="AI34" s="99">
        <v>351</v>
      </c>
      <c r="AJ34" s="99">
        <v>472</v>
      </c>
      <c r="AK34" s="99">
        <v>665</v>
      </c>
      <c r="AL34" s="99">
        <v>870</v>
      </c>
      <c r="AM34" s="99">
        <v>868</v>
      </c>
      <c r="AN34" s="99">
        <v>764</v>
      </c>
      <c r="AO34" s="99">
        <v>567</v>
      </c>
      <c r="AP34" s="99">
        <v>480</v>
      </c>
      <c r="AQ34" s="99">
        <v>0</v>
      </c>
      <c r="AR34" s="99">
        <v>5968</v>
      </c>
      <c r="AS34" s="127"/>
      <c r="AT34" s="116">
        <v>1927</v>
      </c>
      <c r="AU34" s="99">
        <v>57</v>
      </c>
      <c r="AV34" s="99">
        <v>89</v>
      </c>
      <c r="AW34" s="99">
        <v>125</v>
      </c>
      <c r="AX34" s="99">
        <v>119</v>
      </c>
      <c r="AY34" s="99">
        <v>115</v>
      </c>
      <c r="AZ34" s="99">
        <v>125</v>
      </c>
      <c r="BA34" s="99">
        <v>163</v>
      </c>
      <c r="BB34" s="99">
        <v>257</v>
      </c>
      <c r="BC34" s="99">
        <v>375</v>
      </c>
      <c r="BD34" s="99">
        <v>562</v>
      </c>
      <c r="BE34" s="99">
        <v>794</v>
      </c>
      <c r="BF34" s="99">
        <v>1169</v>
      </c>
      <c r="BG34" s="99">
        <v>1590</v>
      </c>
      <c r="BH34" s="99">
        <v>2058</v>
      </c>
      <c r="BI34" s="99">
        <v>1939</v>
      </c>
      <c r="BJ34" s="99">
        <v>1631</v>
      </c>
      <c r="BK34" s="99">
        <v>1139</v>
      </c>
      <c r="BL34" s="99">
        <v>857</v>
      </c>
      <c r="BM34" s="99">
        <v>2</v>
      </c>
      <c r="BN34" s="99">
        <v>13166</v>
      </c>
      <c r="BP34" s="116">
        <v>1927</v>
      </c>
    </row>
    <row r="35" spans="2:68">
      <c r="B35" s="116">
        <v>1928</v>
      </c>
      <c r="C35" s="99">
        <v>30</v>
      </c>
      <c r="D35" s="99">
        <v>41</v>
      </c>
      <c r="E35" s="99">
        <v>59</v>
      </c>
      <c r="F35" s="99">
        <v>53</v>
      </c>
      <c r="G35" s="99">
        <v>56</v>
      </c>
      <c r="H35" s="99">
        <v>59</v>
      </c>
      <c r="I35" s="99">
        <v>83</v>
      </c>
      <c r="J35" s="99">
        <v>140</v>
      </c>
      <c r="K35" s="99">
        <v>195</v>
      </c>
      <c r="L35" s="99">
        <v>350</v>
      </c>
      <c r="M35" s="99">
        <v>472</v>
      </c>
      <c r="N35" s="99">
        <v>649</v>
      </c>
      <c r="O35" s="99">
        <v>915</v>
      </c>
      <c r="P35" s="99">
        <v>1219</v>
      </c>
      <c r="Q35" s="99">
        <v>1202</v>
      </c>
      <c r="R35" s="99">
        <v>966</v>
      </c>
      <c r="S35" s="99">
        <v>602</v>
      </c>
      <c r="T35" s="99">
        <v>345</v>
      </c>
      <c r="U35" s="99">
        <v>7</v>
      </c>
      <c r="V35" s="99">
        <v>7443</v>
      </c>
      <c r="W35" s="127"/>
      <c r="X35" s="116">
        <v>1928</v>
      </c>
      <c r="Y35" s="99">
        <v>18</v>
      </c>
      <c r="Z35" s="99">
        <v>43</v>
      </c>
      <c r="AA35" s="99">
        <v>63</v>
      </c>
      <c r="AB35" s="99">
        <v>70</v>
      </c>
      <c r="AC35" s="99">
        <v>62</v>
      </c>
      <c r="AD35" s="99">
        <v>77</v>
      </c>
      <c r="AE35" s="99">
        <v>83</v>
      </c>
      <c r="AF35" s="99">
        <v>125</v>
      </c>
      <c r="AG35" s="99">
        <v>190</v>
      </c>
      <c r="AH35" s="99">
        <v>282</v>
      </c>
      <c r="AI35" s="99">
        <v>309</v>
      </c>
      <c r="AJ35" s="99">
        <v>459</v>
      </c>
      <c r="AK35" s="99">
        <v>745</v>
      </c>
      <c r="AL35" s="99">
        <v>899</v>
      </c>
      <c r="AM35" s="99">
        <v>938</v>
      </c>
      <c r="AN35" s="99">
        <v>776</v>
      </c>
      <c r="AO35" s="99">
        <v>651</v>
      </c>
      <c r="AP35" s="99">
        <v>513</v>
      </c>
      <c r="AQ35" s="99">
        <v>2</v>
      </c>
      <c r="AR35" s="99">
        <v>6305</v>
      </c>
      <c r="AS35" s="127"/>
      <c r="AT35" s="116">
        <v>1928</v>
      </c>
      <c r="AU35" s="99">
        <v>48</v>
      </c>
      <c r="AV35" s="99">
        <v>84</v>
      </c>
      <c r="AW35" s="99">
        <v>122</v>
      </c>
      <c r="AX35" s="99">
        <v>123</v>
      </c>
      <c r="AY35" s="99">
        <v>118</v>
      </c>
      <c r="AZ35" s="99">
        <v>136</v>
      </c>
      <c r="BA35" s="99">
        <v>166</v>
      </c>
      <c r="BB35" s="99">
        <v>265</v>
      </c>
      <c r="BC35" s="99">
        <v>385</v>
      </c>
      <c r="BD35" s="99">
        <v>632</v>
      </c>
      <c r="BE35" s="99">
        <v>781</v>
      </c>
      <c r="BF35" s="99">
        <v>1108</v>
      </c>
      <c r="BG35" s="99">
        <v>1660</v>
      </c>
      <c r="BH35" s="99">
        <v>2118</v>
      </c>
      <c r="BI35" s="99">
        <v>2140</v>
      </c>
      <c r="BJ35" s="99">
        <v>1742</v>
      </c>
      <c r="BK35" s="99">
        <v>1253</v>
      </c>
      <c r="BL35" s="99">
        <v>858</v>
      </c>
      <c r="BM35" s="99">
        <v>9</v>
      </c>
      <c r="BN35" s="99">
        <v>13748</v>
      </c>
      <c r="BP35" s="116">
        <v>1928</v>
      </c>
    </row>
    <row r="36" spans="2:68">
      <c r="B36" s="116">
        <v>1929</v>
      </c>
      <c r="C36" s="99">
        <v>39</v>
      </c>
      <c r="D36" s="99">
        <v>42</v>
      </c>
      <c r="E36" s="99">
        <v>49</v>
      </c>
      <c r="F36" s="99">
        <v>55</v>
      </c>
      <c r="G36" s="99">
        <v>58</v>
      </c>
      <c r="H36" s="99">
        <v>60</v>
      </c>
      <c r="I36" s="99">
        <v>87</v>
      </c>
      <c r="J36" s="99">
        <v>143</v>
      </c>
      <c r="K36" s="99">
        <v>227</v>
      </c>
      <c r="L36" s="99">
        <v>311</v>
      </c>
      <c r="M36" s="99">
        <v>502</v>
      </c>
      <c r="N36" s="99">
        <v>674</v>
      </c>
      <c r="O36" s="99">
        <v>1033</v>
      </c>
      <c r="P36" s="99">
        <v>1399</v>
      </c>
      <c r="Q36" s="99">
        <v>1362</v>
      </c>
      <c r="R36" s="99">
        <v>1014</v>
      </c>
      <c r="S36" s="99">
        <v>603</v>
      </c>
      <c r="T36" s="99">
        <v>429</v>
      </c>
      <c r="U36" s="99">
        <v>6</v>
      </c>
      <c r="V36" s="99">
        <v>8093</v>
      </c>
      <c r="W36" s="127"/>
      <c r="X36" s="116">
        <v>1929</v>
      </c>
      <c r="Y36" s="99">
        <v>27</v>
      </c>
      <c r="Z36" s="99">
        <v>44</v>
      </c>
      <c r="AA36" s="99">
        <v>60</v>
      </c>
      <c r="AB36" s="99">
        <v>49</v>
      </c>
      <c r="AC36" s="99">
        <v>47</v>
      </c>
      <c r="AD36" s="99">
        <v>73</v>
      </c>
      <c r="AE36" s="99">
        <v>70</v>
      </c>
      <c r="AF36" s="99">
        <v>133</v>
      </c>
      <c r="AG36" s="99">
        <v>181</v>
      </c>
      <c r="AH36" s="99">
        <v>247</v>
      </c>
      <c r="AI36" s="99">
        <v>341</v>
      </c>
      <c r="AJ36" s="99">
        <v>469</v>
      </c>
      <c r="AK36" s="99">
        <v>693</v>
      </c>
      <c r="AL36" s="99">
        <v>952</v>
      </c>
      <c r="AM36" s="99">
        <v>1093</v>
      </c>
      <c r="AN36" s="99">
        <v>901</v>
      </c>
      <c r="AO36" s="99">
        <v>633</v>
      </c>
      <c r="AP36" s="99">
        <v>514</v>
      </c>
      <c r="AQ36" s="99">
        <v>0</v>
      </c>
      <c r="AR36" s="99">
        <v>6527</v>
      </c>
      <c r="AS36" s="127"/>
      <c r="AT36" s="116">
        <v>1929</v>
      </c>
      <c r="AU36" s="99">
        <v>66</v>
      </c>
      <c r="AV36" s="99">
        <v>86</v>
      </c>
      <c r="AW36" s="99">
        <v>109</v>
      </c>
      <c r="AX36" s="99">
        <v>104</v>
      </c>
      <c r="AY36" s="99">
        <v>105</v>
      </c>
      <c r="AZ36" s="99">
        <v>133</v>
      </c>
      <c r="BA36" s="99">
        <v>157</v>
      </c>
      <c r="BB36" s="99">
        <v>276</v>
      </c>
      <c r="BC36" s="99">
        <v>408</v>
      </c>
      <c r="BD36" s="99">
        <v>558</v>
      </c>
      <c r="BE36" s="99">
        <v>843</v>
      </c>
      <c r="BF36" s="99">
        <v>1143</v>
      </c>
      <c r="BG36" s="99">
        <v>1726</v>
      </c>
      <c r="BH36" s="99">
        <v>2351</v>
      </c>
      <c r="BI36" s="99">
        <v>2455</v>
      </c>
      <c r="BJ36" s="99">
        <v>1915</v>
      </c>
      <c r="BK36" s="99">
        <v>1236</v>
      </c>
      <c r="BL36" s="99">
        <v>943</v>
      </c>
      <c r="BM36" s="99">
        <v>6</v>
      </c>
      <c r="BN36" s="99">
        <v>14620</v>
      </c>
      <c r="BP36" s="116">
        <v>1929</v>
      </c>
    </row>
    <row r="37" spans="2:68">
      <c r="B37" s="116">
        <v>1930</v>
      </c>
      <c r="C37" s="99">
        <v>31</v>
      </c>
      <c r="D37" s="99">
        <v>46</v>
      </c>
      <c r="E37" s="99">
        <v>37</v>
      </c>
      <c r="F37" s="99">
        <v>41</v>
      </c>
      <c r="G37" s="99">
        <v>45</v>
      </c>
      <c r="H37" s="99">
        <v>58</v>
      </c>
      <c r="I37" s="99">
        <v>73</v>
      </c>
      <c r="J37" s="99">
        <v>130</v>
      </c>
      <c r="K37" s="99">
        <v>212</v>
      </c>
      <c r="L37" s="99">
        <v>283</v>
      </c>
      <c r="M37" s="99">
        <v>462</v>
      </c>
      <c r="N37" s="99">
        <v>668</v>
      </c>
      <c r="O37" s="99">
        <v>944</v>
      </c>
      <c r="P37" s="99">
        <v>1269</v>
      </c>
      <c r="Q37" s="99">
        <v>1271</v>
      </c>
      <c r="R37" s="99">
        <v>1011</v>
      </c>
      <c r="S37" s="99">
        <v>587</v>
      </c>
      <c r="T37" s="99">
        <v>369</v>
      </c>
      <c r="U37" s="99">
        <v>5</v>
      </c>
      <c r="V37" s="99">
        <v>7542</v>
      </c>
      <c r="W37" s="127"/>
      <c r="X37" s="116">
        <v>1930</v>
      </c>
      <c r="Y37" s="99">
        <v>19</v>
      </c>
      <c r="Z37" s="99">
        <v>32</v>
      </c>
      <c r="AA37" s="99">
        <v>38</v>
      </c>
      <c r="AB37" s="99">
        <v>39</v>
      </c>
      <c r="AC37" s="99">
        <v>47</v>
      </c>
      <c r="AD37" s="99">
        <v>62</v>
      </c>
      <c r="AE37" s="99">
        <v>73</v>
      </c>
      <c r="AF37" s="99">
        <v>116</v>
      </c>
      <c r="AG37" s="99">
        <v>176</v>
      </c>
      <c r="AH37" s="99">
        <v>249</v>
      </c>
      <c r="AI37" s="99">
        <v>324</v>
      </c>
      <c r="AJ37" s="99">
        <v>449</v>
      </c>
      <c r="AK37" s="99">
        <v>706</v>
      </c>
      <c r="AL37" s="99">
        <v>938</v>
      </c>
      <c r="AM37" s="99">
        <v>1087</v>
      </c>
      <c r="AN37" s="99">
        <v>950</v>
      </c>
      <c r="AO37" s="99">
        <v>599</v>
      </c>
      <c r="AP37" s="99">
        <v>465</v>
      </c>
      <c r="AQ37" s="99">
        <v>0</v>
      </c>
      <c r="AR37" s="99">
        <v>6369</v>
      </c>
      <c r="AS37" s="127"/>
      <c r="AT37" s="116">
        <v>1930</v>
      </c>
      <c r="AU37" s="99">
        <v>50</v>
      </c>
      <c r="AV37" s="99">
        <v>78</v>
      </c>
      <c r="AW37" s="99">
        <v>75</v>
      </c>
      <c r="AX37" s="99">
        <v>80</v>
      </c>
      <c r="AY37" s="99">
        <v>92</v>
      </c>
      <c r="AZ37" s="99">
        <v>120</v>
      </c>
      <c r="BA37" s="99">
        <v>146</v>
      </c>
      <c r="BB37" s="99">
        <v>246</v>
      </c>
      <c r="BC37" s="99">
        <v>388</v>
      </c>
      <c r="BD37" s="99">
        <v>532</v>
      </c>
      <c r="BE37" s="99">
        <v>786</v>
      </c>
      <c r="BF37" s="99">
        <v>1117</v>
      </c>
      <c r="BG37" s="99">
        <v>1650</v>
      </c>
      <c r="BH37" s="99">
        <v>2207</v>
      </c>
      <c r="BI37" s="99">
        <v>2358</v>
      </c>
      <c r="BJ37" s="99">
        <v>1961</v>
      </c>
      <c r="BK37" s="99">
        <v>1186</v>
      </c>
      <c r="BL37" s="99">
        <v>834</v>
      </c>
      <c r="BM37" s="99">
        <v>5</v>
      </c>
      <c r="BN37" s="99">
        <v>13911</v>
      </c>
      <c r="BP37" s="116">
        <v>1930</v>
      </c>
    </row>
    <row r="38" spans="2:68">
      <c r="B38" s="117">
        <v>1931</v>
      </c>
      <c r="C38" s="99">
        <v>24</v>
      </c>
      <c r="D38" s="99">
        <v>43</v>
      </c>
      <c r="E38" s="99">
        <v>53</v>
      </c>
      <c r="F38" s="99">
        <v>50</v>
      </c>
      <c r="G38" s="99">
        <v>50</v>
      </c>
      <c r="H38" s="99">
        <v>66</v>
      </c>
      <c r="I38" s="99">
        <v>80</v>
      </c>
      <c r="J38" s="99">
        <v>118</v>
      </c>
      <c r="K38" s="99">
        <v>195</v>
      </c>
      <c r="L38" s="99">
        <v>344</v>
      </c>
      <c r="M38" s="99">
        <v>493</v>
      </c>
      <c r="N38" s="99">
        <v>691</v>
      </c>
      <c r="O38" s="99">
        <v>989</v>
      </c>
      <c r="P38" s="99">
        <v>1373</v>
      </c>
      <c r="Q38" s="99">
        <v>1612</v>
      </c>
      <c r="R38" s="99">
        <v>1217</v>
      </c>
      <c r="S38" s="99">
        <v>722</v>
      </c>
      <c r="T38" s="99">
        <v>450</v>
      </c>
      <c r="U38" s="99">
        <v>4</v>
      </c>
      <c r="V38" s="99">
        <v>8574</v>
      </c>
      <c r="W38" s="127"/>
      <c r="X38" s="117">
        <v>1931</v>
      </c>
      <c r="Y38" s="99">
        <v>11</v>
      </c>
      <c r="Z38" s="99">
        <v>39</v>
      </c>
      <c r="AA38" s="99">
        <v>44</v>
      </c>
      <c r="AB38" s="99">
        <v>48</v>
      </c>
      <c r="AC38" s="99">
        <v>54</v>
      </c>
      <c r="AD38" s="99">
        <v>60</v>
      </c>
      <c r="AE38" s="99">
        <v>88</v>
      </c>
      <c r="AF38" s="99">
        <v>124</v>
      </c>
      <c r="AG38" s="99">
        <v>179</v>
      </c>
      <c r="AH38" s="99">
        <v>244</v>
      </c>
      <c r="AI38" s="99">
        <v>375</v>
      </c>
      <c r="AJ38" s="99">
        <v>442</v>
      </c>
      <c r="AK38" s="99">
        <v>734</v>
      </c>
      <c r="AL38" s="99">
        <v>1059</v>
      </c>
      <c r="AM38" s="99">
        <v>1216</v>
      </c>
      <c r="AN38" s="99">
        <v>1061</v>
      </c>
      <c r="AO38" s="99">
        <v>795</v>
      </c>
      <c r="AP38" s="99">
        <v>558</v>
      </c>
      <c r="AQ38" s="99">
        <v>1</v>
      </c>
      <c r="AR38" s="99">
        <v>7132</v>
      </c>
      <c r="AS38" s="127"/>
      <c r="AT38" s="117">
        <v>1931</v>
      </c>
      <c r="AU38" s="99">
        <v>35</v>
      </c>
      <c r="AV38" s="99">
        <v>82</v>
      </c>
      <c r="AW38" s="99">
        <v>97</v>
      </c>
      <c r="AX38" s="99">
        <v>98</v>
      </c>
      <c r="AY38" s="99">
        <v>104</v>
      </c>
      <c r="AZ38" s="99">
        <v>126</v>
      </c>
      <c r="BA38" s="99">
        <v>168</v>
      </c>
      <c r="BB38" s="99">
        <v>242</v>
      </c>
      <c r="BC38" s="99">
        <v>374</v>
      </c>
      <c r="BD38" s="99">
        <v>588</v>
      </c>
      <c r="BE38" s="99">
        <v>868</v>
      </c>
      <c r="BF38" s="99">
        <v>1133</v>
      </c>
      <c r="BG38" s="99">
        <v>1723</v>
      </c>
      <c r="BH38" s="99">
        <v>2432</v>
      </c>
      <c r="BI38" s="99">
        <v>2828</v>
      </c>
      <c r="BJ38" s="99">
        <v>2278</v>
      </c>
      <c r="BK38" s="99">
        <v>1517</v>
      </c>
      <c r="BL38" s="99">
        <v>1008</v>
      </c>
      <c r="BM38" s="99">
        <v>5</v>
      </c>
      <c r="BN38" s="99">
        <v>15706</v>
      </c>
      <c r="BP38" s="117">
        <v>1931</v>
      </c>
    </row>
    <row r="39" spans="2:68">
      <c r="B39" s="117">
        <v>1932</v>
      </c>
      <c r="C39" s="99">
        <v>18</v>
      </c>
      <c r="D39" s="99">
        <v>42</v>
      </c>
      <c r="E39" s="99">
        <v>46</v>
      </c>
      <c r="F39" s="99">
        <v>49</v>
      </c>
      <c r="G39" s="99">
        <v>51</v>
      </c>
      <c r="H39" s="99">
        <v>56</v>
      </c>
      <c r="I39" s="99">
        <v>74</v>
      </c>
      <c r="J39" s="99">
        <v>127</v>
      </c>
      <c r="K39" s="99">
        <v>221</v>
      </c>
      <c r="L39" s="99">
        <v>371</v>
      </c>
      <c r="M39" s="99">
        <v>520</v>
      </c>
      <c r="N39" s="99">
        <v>721</v>
      </c>
      <c r="O39" s="99">
        <v>1027</v>
      </c>
      <c r="P39" s="99">
        <v>1476</v>
      </c>
      <c r="Q39" s="99">
        <v>1562</v>
      </c>
      <c r="R39" s="99">
        <v>1346</v>
      </c>
      <c r="S39" s="99">
        <v>831</v>
      </c>
      <c r="T39" s="99">
        <v>509</v>
      </c>
      <c r="U39" s="99">
        <v>1</v>
      </c>
      <c r="V39" s="99">
        <v>9048</v>
      </c>
      <c r="W39" s="127"/>
      <c r="X39" s="117">
        <v>1932</v>
      </c>
      <c r="Y39" s="99">
        <v>12</v>
      </c>
      <c r="Z39" s="99">
        <v>32</v>
      </c>
      <c r="AA39" s="99">
        <v>48</v>
      </c>
      <c r="AB39" s="99">
        <v>70</v>
      </c>
      <c r="AC39" s="99">
        <v>57</v>
      </c>
      <c r="AD39" s="99">
        <v>59</v>
      </c>
      <c r="AE39" s="99">
        <v>61</v>
      </c>
      <c r="AF39" s="99">
        <v>114</v>
      </c>
      <c r="AG39" s="99">
        <v>164</v>
      </c>
      <c r="AH39" s="99">
        <v>279</v>
      </c>
      <c r="AI39" s="99">
        <v>381</v>
      </c>
      <c r="AJ39" s="99">
        <v>475</v>
      </c>
      <c r="AK39" s="99">
        <v>804</v>
      </c>
      <c r="AL39" s="99">
        <v>1094</v>
      </c>
      <c r="AM39" s="99">
        <v>1279</v>
      </c>
      <c r="AN39" s="99">
        <v>1236</v>
      </c>
      <c r="AO39" s="99">
        <v>779</v>
      </c>
      <c r="AP39" s="99">
        <v>669</v>
      </c>
      <c r="AQ39" s="99">
        <v>0</v>
      </c>
      <c r="AR39" s="99">
        <v>7613</v>
      </c>
      <c r="AS39" s="127"/>
      <c r="AT39" s="117">
        <v>1932</v>
      </c>
      <c r="AU39" s="99">
        <v>30</v>
      </c>
      <c r="AV39" s="99">
        <v>74</v>
      </c>
      <c r="AW39" s="99">
        <v>94</v>
      </c>
      <c r="AX39" s="99">
        <v>119</v>
      </c>
      <c r="AY39" s="99">
        <v>108</v>
      </c>
      <c r="AZ39" s="99">
        <v>115</v>
      </c>
      <c r="BA39" s="99">
        <v>135</v>
      </c>
      <c r="BB39" s="99">
        <v>241</v>
      </c>
      <c r="BC39" s="99">
        <v>385</v>
      </c>
      <c r="BD39" s="99">
        <v>650</v>
      </c>
      <c r="BE39" s="99">
        <v>901</v>
      </c>
      <c r="BF39" s="99">
        <v>1196</v>
      </c>
      <c r="BG39" s="99">
        <v>1831</v>
      </c>
      <c r="BH39" s="99">
        <v>2570</v>
      </c>
      <c r="BI39" s="99">
        <v>2841</v>
      </c>
      <c r="BJ39" s="99">
        <v>2582</v>
      </c>
      <c r="BK39" s="99">
        <v>1610</v>
      </c>
      <c r="BL39" s="99">
        <v>1178</v>
      </c>
      <c r="BM39" s="99">
        <v>1</v>
      </c>
      <c r="BN39" s="99">
        <v>16661</v>
      </c>
      <c r="BP39" s="117">
        <v>1932</v>
      </c>
    </row>
    <row r="40" spans="2:68">
      <c r="B40" s="117">
        <v>1933</v>
      </c>
      <c r="C40" s="99">
        <v>18</v>
      </c>
      <c r="D40" s="99">
        <v>37</v>
      </c>
      <c r="E40" s="99">
        <v>44</v>
      </c>
      <c r="F40" s="99">
        <v>58</v>
      </c>
      <c r="G40" s="99">
        <v>42</v>
      </c>
      <c r="H40" s="99">
        <v>51</v>
      </c>
      <c r="I40" s="99">
        <v>71</v>
      </c>
      <c r="J40" s="99">
        <v>113</v>
      </c>
      <c r="K40" s="99">
        <v>216</v>
      </c>
      <c r="L40" s="99">
        <v>411</v>
      </c>
      <c r="M40" s="99">
        <v>547</v>
      </c>
      <c r="N40" s="99">
        <v>796</v>
      </c>
      <c r="O40" s="99">
        <v>1127</v>
      </c>
      <c r="P40" s="99">
        <v>1563</v>
      </c>
      <c r="Q40" s="99">
        <v>1811</v>
      </c>
      <c r="R40" s="99">
        <v>1450</v>
      </c>
      <c r="S40" s="99">
        <v>877</v>
      </c>
      <c r="T40" s="99">
        <v>530</v>
      </c>
      <c r="U40" s="99">
        <v>5</v>
      </c>
      <c r="V40" s="99">
        <v>9767</v>
      </c>
      <c r="W40" s="127"/>
      <c r="X40" s="117">
        <v>1933</v>
      </c>
      <c r="Y40" s="99">
        <v>19</v>
      </c>
      <c r="Z40" s="99">
        <v>26</v>
      </c>
      <c r="AA40" s="99">
        <v>38</v>
      </c>
      <c r="AB40" s="99">
        <v>47</v>
      </c>
      <c r="AC40" s="99">
        <v>48</v>
      </c>
      <c r="AD40" s="99">
        <v>51</v>
      </c>
      <c r="AE40" s="99">
        <v>83</v>
      </c>
      <c r="AF40" s="99">
        <v>132</v>
      </c>
      <c r="AG40" s="99">
        <v>172</v>
      </c>
      <c r="AH40" s="99">
        <v>284</v>
      </c>
      <c r="AI40" s="99">
        <v>408</v>
      </c>
      <c r="AJ40" s="99">
        <v>513</v>
      </c>
      <c r="AK40" s="99">
        <v>793</v>
      </c>
      <c r="AL40" s="99">
        <v>1171</v>
      </c>
      <c r="AM40" s="99">
        <v>1386</v>
      </c>
      <c r="AN40" s="99">
        <v>1345</v>
      </c>
      <c r="AO40" s="99">
        <v>873</v>
      </c>
      <c r="AP40" s="99">
        <v>751</v>
      </c>
      <c r="AQ40" s="99">
        <v>2</v>
      </c>
      <c r="AR40" s="99">
        <v>8142</v>
      </c>
      <c r="AS40" s="127"/>
      <c r="AT40" s="117">
        <v>1933</v>
      </c>
      <c r="AU40" s="99">
        <v>37</v>
      </c>
      <c r="AV40" s="99">
        <v>63</v>
      </c>
      <c r="AW40" s="99">
        <v>82</v>
      </c>
      <c r="AX40" s="99">
        <v>105</v>
      </c>
      <c r="AY40" s="99">
        <v>90</v>
      </c>
      <c r="AZ40" s="99">
        <v>102</v>
      </c>
      <c r="BA40" s="99">
        <v>154</v>
      </c>
      <c r="BB40" s="99">
        <v>245</v>
      </c>
      <c r="BC40" s="99">
        <v>388</v>
      </c>
      <c r="BD40" s="99">
        <v>695</v>
      </c>
      <c r="BE40" s="99">
        <v>955</v>
      </c>
      <c r="BF40" s="99">
        <v>1309</v>
      </c>
      <c r="BG40" s="99">
        <v>1920</v>
      </c>
      <c r="BH40" s="99">
        <v>2734</v>
      </c>
      <c r="BI40" s="99">
        <v>3197</v>
      </c>
      <c r="BJ40" s="99">
        <v>2795</v>
      </c>
      <c r="BK40" s="99">
        <v>1750</v>
      </c>
      <c r="BL40" s="99">
        <v>1281</v>
      </c>
      <c r="BM40" s="99">
        <v>7</v>
      </c>
      <c r="BN40" s="99">
        <v>17909</v>
      </c>
      <c r="BP40" s="117">
        <v>1933</v>
      </c>
    </row>
    <row r="41" spans="2:68">
      <c r="B41" s="117">
        <v>1934</v>
      </c>
      <c r="C41" s="99">
        <v>22</v>
      </c>
      <c r="D41" s="99">
        <v>30</v>
      </c>
      <c r="E41" s="99">
        <v>40</v>
      </c>
      <c r="F41" s="99">
        <v>41</v>
      </c>
      <c r="G41" s="99">
        <v>58</v>
      </c>
      <c r="H41" s="99">
        <v>73</v>
      </c>
      <c r="I41" s="99">
        <v>87</v>
      </c>
      <c r="J41" s="99">
        <v>111</v>
      </c>
      <c r="K41" s="99">
        <v>229</v>
      </c>
      <c r="L41" s="99">
        <v>421</v>
      </c>
      <c r="M41" s="99">
        <v>564</v>
      </c>
      <c r="N41" s="99">
        <v>828</v>
      </c>
      <c r="O41" s="99">
        <v>1224</v>
      </c>
      <c r="P41" s="99">
        <v>1611</v>
      </c>
      <c r="Q41" s="99">
        <v>1839</v>
      </c>
      <c r="R41" s="99">
        <v>1638</v>
      </c>
      <c r="S41" s="99">
        <v>1020</v>
      </c>
      <c r="T41" s="99">
        <v>597</v>
      </c>
      <c r="U41" s="99">
        <v>3</v>
      </c>
      <c r="V41" s="99">
        <v>10436</v>
      </c>
      <c r="W41" s="127"/>
      <c r="X41" s="117">
        <v>1934</v>
      </c>
      <c r="Y41" s="99">
        <v>19</v>
      </c>
      <c r="Z41" s="99">
        <v>32</v>
      </c>
      <c r="AA41" s="99">
        <v>48</v>
      </c>
      <c r="AB41" s="99">
        <v>55</v>
      </c>
      <c r="AC41" s="99">
        <v>53</v>
      </c>
      <c r="AD41" s="99">
        <v>70</v>
      </c>
      <c r="AE41" s="99">
        <v>67</v>
      </c>
      <c r="AF41" s="99">
        <v>113</v>
      </c>
      <c r="AG41" s="99">
        <v>199</v>
      </c>
      <c r="AH41" s="99">
        <v>310</v>
      </c>
      <c r="AI41" s="99">
        <v>416</v>
      </c>
      <c r="AJ41" s="99">
        <v>503</v>
      </c>
      <c r="AK41" s="99">
        <v>826</v>
      </c>
      <c r="AL41" s="99">
        <v>1213</v>
      </c>
      <c r="AM41" s="99">
        <v>1557</v>
      </c>
      <c r="AN41" s="99">
        <v>1498</v>
      </c>
      <c r="AO41" s="99">
        <v>961</v>
      </c>
      <c r="AP41" s="99">
        <v>735</v>
      </c>
      <c r="AQ41" s="99">
        <v>0</v>
      </c>
      <c r="AR41" s="99">
        <v>8675</v>
      </c>
      <c r="AS41" s="127"/>
      <c r="AT41" s="117">
        <v>1934</v>
      </c>
      <c r="AU41" s="99">
        <v>41</v>
      </c>
      <c r="AV41" s="99">
        <v>62</v>
      </c>
      <c r="AW41" s="99">
        <v>88</v>
      </c>
      <c r="AX41" s="99">
        <v>96</v>
      </c>
      <c r="AY41" s="99">
        <v>111</v>
      </c>
      <c r="AZ41" s="99">
        <v>143</v>
      </c>
      <c r="BA41" s="99">
        <v>154</v>
      </c>
      <c r="BB41" s="99">
        <v>224</v>
      </c>
      <c r="BC41" s="99">
        <v>428</v>
      </c>
      <c r="BD41" s="99">
        <v>731</v>
      </c>
      <c r="BE41" s="99">
        <v>980</v>
      </c>
      <c r="BF41" s="99">
        <v>1331</v>
      </c>
      <c r="BG41" s="99">
        <v>2050</v>
      </c>
      <c r="BH41" s="99">
        <v>2824</v>
      </c>
      <c r="BI41" s="99">
        <v>3396</v>
      </c>
      <c r="BJ41" s="99">
        <v>3136</v>
      </c>
      <c r="BK41" s="99">
        <v>1981</v>
      </c>
      <c r="BL41" s="99">
        <v>1332</v>
      </c>
      <c r="BM41" s="99">
        <v>3</v>
      </c>
      <c r="BN41" s="99">
        <v>19111</v>
      </c>
      <c r="BP41" s="117">
        <v>1934</v>
      </c>
    </row>
    <row r="42" spans="2:68">
      <c r="B42" s="117">
        <v>1935</v>
      </c>
      <c r="C42" s="99">
        <v>29</v>
      </c>
      <c r="D42" s="99">
        <v>42</v>
      </c>
      <c r="E42" s="99">
        <v>50</v>
      </c>
      <c r="F42" s="99">
        <v>51</v>
      </c>
      <c r="G42" s="99">
        <v>53</v>
      </c>
      <c r="H42" s="99">
        <v>72</v>
      </c>
      <c r="I42" s="99">
        <v>78</v>
      </c>
      <c r="J42" s="99">
        <v>140</v>
      </c>
      <c r="K42" s="99">
        <v>249</v>
      </c>
      <c r="L42" s="99">
        <v>430</v>
      </c>
      <c r="M42" s="99">
        <v>658</v>
      </c>
      <c r="N42" s="99">
        <v>904</v>
      </c>
      <c r="O42" s="99">
        <v>1278</v>
      </c>
      <c r="P42" s="99">
        <v>1678</v>
      </c>
      <c r="Q42" s="99">
        <v>1981</v>
      </c>
      <c r="R42" s="99">
        <v>1808</v>
      </c>
      <c r="S42" s="99">
        <v>1057</v>
      </c>
      <c r="T42" s="99">
        <v>653</v>
      </c>
      <c r="U42" s="99">
        <v>3</v>
      </c>
      <c r="V42" s="99">
        <v>11214</v>
      </c>
      <c r="W42" s="127"/>
      <c r="X42" s="117">
        <v>1935</v>
      </c>
      <c r="Y42" s="99">
        <v>19</v>
      </c>
      <c r="Z42" s="99">
        <v>36</v>
      </c>
      <c r="AA42" s="99">
        <v>40</v>
      </c>
      <c r="AB42" s="99">
        <v>56</v>
      </c>
      <c r="AC42" s="99">
        <v>64</v>
      </c>
      <c r="AD42" s="99">
        <v>76</v>
      </c>
      <c r="AE42" s="99">
        <v>79</v>
      </c>
      <c r="AF42" s="99">
        <v>123</v>
      </c>
      <c r="AG42" s="99">
        <v>190</v>
      </c>
      <c r="AH42" s="99">
        <v>303</v>
      </c>
      <c r="AI42" s="99">
        <v>446</v>
      </c>
      <c r="AJ42" s="99">
        <v>570</v>
      </c>
      <c r="AK42" s="99">
        <v>835</v>
      </c>
      <c r="AL42" s="99">
        <v>1287</v>
      </c>
      <c r="AM42" s="99">
        <v>1559</v>
      </c>
      <c r="AN42" s="99">
        <v>1597</v>
      </c>
      <c r="AO42" s="99">
        <v>1068</v>
      </c>
      <c r="AP42" s="99">
        <v>769</v>
      </c>
      <c r="AQ42" s="99">
        <v>1</v>
      </c>
      <c r="AR42" s="99">
        <v>9118</v>
      </c>
      <c r="AS42" s="127"/>
      <c r="AT42" s="117">
        <v>1935</v>
      </c>
      <c r="AU42" s="99">
        <v>48</v>
      </c>
      <c r="AV42" s="99">
        <v>78</v>
      </c>
      <c r="AW42" s="99">
        <v>90</v>
      </c>
      <c r="AX42" s="99">
        <v>107</v>
      </c>
      <c r="AY42" s="99">
        <v>117</v>
      </c>
      <c r="AZ42" s="99">
        <v>148</v>
      </c>
      <c r="BA42" s="99">
        <v>157</v>
      </c>
      <c r="BB42" s="99">
        <v>263</v>
      </c>
      <c r="BC42" s="99">
        <v>439</v>
      </c>
      <c r="BD42" s="99">
        <v>733</v>
      </c>
      <c r="BE42" s="99">
        <v>1104</v>
      </c>
      <c r="BF42" s="99">
        <v>1474</v>
      </c>
      <c r="BG42" s="99">
        <v>2113</v>
      </c>
      <c r="BH42" s="99">
        <v>2965</v>
      </c>
      <c r="BI42" s="99">
        <v>3540</v>
      </c>
      <c r="BJ42" s="99">
        <v>3405</v>
      </c>
      <c r="BK42" s="99">
        <v>2125</v>
      </c>
      <c r="BL42" s="99">
        <v>1422</v>
      </c>
      <c r="BM42" s="99">
        <v>4</v>
      </c>
      <c r="BN42" s="99">
        <v>20332</v>
      </c>
      <c r="BP42" s="117">
        <v>1935</v>
      </c>
    </row>
    <row r="43" spans="2:68">
      <c r="B43" s="117">
        <v>1936</v>
      </c>
      <c r="C43" s="99">
        <v>23</v>
      </c>
      <c r="D43" s="99">
        <v>29</v>
      </c>
      <c r="E43" s="99">
        <v>43</v>
      </c>
      <c r="F43" s="99">
        <v>65</v>
      </c>
      <c r="G43" s="99">
        <v>60</v>
      </c>
      <c r="H43" s="99">
        <v>73</v>
      </c>
      <c r="I43" s="99">
        <v>74</v>
      </c>
      <c r="J43" s="99">
        <v>138</v>
      </c>
      <c r="K43" s="99">
        <v>236</v>
      </c>
      <c r="L43" s="99">
        <v>460</v>
      </c>
      <c r="M43" s="99">
        <v>678</v>
      </c>
      <c r="N43" s="99">
        <v>910</v>
      </c>
      <c r="O43" s="99">
        <v>1288</v>
      </c>
      <c r="P43" s="99">
        <v>1722</v>
      </c>
      <c r="Q43" s="99">
        <v>1946</v>
      </c>
      <c r="R43" s="99">
        <v>1814</v>
      </c>
      <c r="S43" s="99">
        <v>1114</v>
      </c>
      <c r="T43" s="99">
        <v>624</v>
      </c>
      <c r="U43" s="99">
        <v>2</v>
      </c>
      <c r="V43" s="99">
        <v>11299</v>
      </c>
      <c r="W43" s="127"/>
      <c r="X43" s="117">
        <v>1936</v>
      </c>
      <c r="Y43" s="99">
        <v>28</v>
      </c>
      <c r="Z43" s="99">
        <v>33</v>
      </c>
      <c r="AA43" s="99">
        <v>50</v>
      </c>
      <c r="AB43" s="99">
        <v>50</v>
      </c>
      <c r="AC43" s="99">
        <v>49</v>
      </c>
      <c r="AD43" s="99">
        <v>55</v>
      </c>
      <c r="AE43" s="99">
        <v>79</v>
      </c>
      <c r="AF43" s="99">
        <v>118</v>
      </c>
      <c r="AG43" s="99">
        <v>209</v>
      </c>
      <c r="AH43" s="99">
        <v>323</v>
      </c>
      <c r="AI43" s="99">
        <v>451</v>
      </c>
      <c r="AJ43" s="99">
        <v>574</v>
      </c>
      <c r="AK43" s="99">
        <v>840</v>
      </c>
      <c r="AL43" s="99">
        <v>1236</v>
      </c>
      <c r="AM43" s="99">
        <v>1555</v>
      </c>
      <c r="AN43" s="99">
        <v>1777</v>
      </c>
      <c r="AO43" s="99">
        <v>1100</v>
      </c>
      <c r="AP43" s="99">
        <v>782</v>
      </c>
      <c r="AQ43" s="99">
        <v>0</v>
      </c>
      <c r="AR43" s="99">
        <v>9309</v>
      </c>
      <c r="AS43" s="127"/>
      <c r="AT43" s="117">
        <v>1936</v>
      </c>
      <c r="AU43" s="99">
        <v>51</v>
      </c>
      <c r="AV43" s="99">
        <v>62</v>
      </c>
      <c r="AW43" s="99">
        <v>93</v>
      </c>
      <c r="AX43" s="99">
        <v>115</v>
      </c>
      <c r="AY43" s="99">
        <v>109</v>
      </c>
      <c r="AZ43" s="99">
        <v>128</v>
      </c>
      <c r="BA43" s="99">
        <v>153</v>
      </c>
      <c r="BB43" s="99">
        <v>256</v>
      </c>
      <c r="BC43" s="99">
        <v>445</v>
      </c>
      <c r="BD43" s="99">
        <v>783</v>
      </c>
      <c r="BE43" s="99">
        <v>1129</v>
      </c>
      <c r="BF43" s="99">
        <v>1484</v>
      </c>
      <c r="BG43" s="99">
        <v>2128</v>
      </c>
      <c r="BH43" s="99">
        <v>2958</v>
      </c>
      <c r="BI43" s="99">
        <v>3501</v>
      </c>
      <c r="BJ43" s="99">
        <v>3591</v>
      </c>
      <c r="BK43" s="99">
        <v>2214</v>
      </c>
      <c r="BL43" s="99">
        <v>1406</v>
      </c>
      <c r="BM43" s="99">
        <v>2</v>
      </c>
      <c r="BN43" s="99">
        <v>20608</v>
      </c>
      <c r="BP43" s="117">
        <v>1936</v>
      </c>
    </row>
    <row r="44" spans="2:68">
      <c r="B44" s="117">
        <v>1937</v>
      </c>
      <c r="C44" s="99">
        <v>17</v>
      </c>
      <c r="D44" s="99">
        <v>29</v>
      </c>
      <c r="E44" s="99">
        <v>39</v>
      </c>
      <c r="F44" s="99">
        <v>42</v>
      </c>
      <c r="G44" s="99">
        <v>47</v>
      </c>
      <c r="H44" s="99">
        <v>64</v>
      </c>
      <c r="I44" s="99">
        <v>88</v>
      </c>
      <c r="J44" s="99">
        <v>146</v>
      </c>
      <c r="K44" s="99">
        <v>239</v>
      </c>
      <c r="L44" s="99">
        <v>441</v>
      </c>
      <c r="M44" s="99">
        <v>685</v>
      </c>
      <c r="N44" s="99">
        <v>999</v>
      </c>
      <c r="O44" s="99">
        <v>1323</v>
      </c>
      <c r="P44" s="99">
        <v>1772</v>
      </c>
      <c r="Q44" s="99">
        <v>1985</v>
      </c>
      <c r="R44" s="99">
        <v>2081</v>
      </c>
      <c r="S44" s="99">
        <v>1243</v>
      </c>
      <c r="T44" s="99">
        <v>731</v>
      </c>
      <c r="U44" s="99">
        <v>5</v>
      </c>
      <c r="V44" s="99">
        <v>11976</v>
      </c>
      <c r="W44" s="127"/>
      <c r="X44" s="117">
        <v>1937</v>
      </c>
      <c r="Y44" s="99">
        <v>23</v>
      </c>
      <c r="Z44" s="99">
        <v>25</v>
      </c>
      <c r="AA44" s="99">
        <v>36</v>
      </c>
      <c r="AB44" s="99">
        <v>54</v>
      </c>
      <c r="AC44" s="99">
        <v>64</v>
      </c>
      <c r="AD44" s="99">
        <v>61</v>
      </c>
      <c r="AE44" s="99">
        <v>75</v>
      </c>
      <c r="AF44" s="99">
        <v>118</v>
      </c>
      <c r="AG44" s="99">
        <v>224</v>
      </c>
      <c r="AH44" s="99">
        <v>309</v>
      </c>
      <c r="AI44" s="99">
        <v>459</v>
      </c>
      <c r="AJ44" s="99">
        <v>627</v>
      </c>
      <c r="AK44" s="99">
        <v>873</v>
      </c>
      <c r="AL44" s="99">
        <v>1266</v>
      </c>
      <c r="AM44" s="99">
        <v>1661</v>
      </c>
      <c r="AN44" s="99">
        <v>1806</v>
      </c>
      <c r="AO44" s="99">
        <v>1231</v>
      </c>
      <c r="AP44" s="99">
        <v>882</v>
      </c>
      <c r="AQ44" s="99">
        <v>1</v>
      </c>
      <c r="AR44" s="99">
        <v>9795</v>
      </c>
      <c r="AS44" s="127"/>
      <c r="AT44" s="117">
        <v>1937</v>
      </c>
      <c r="AU44" s="99">
        <v>40</v>
      </c>
      <c r="AV44" s="99">
        <v>54</v>
      </c>
      <c r="AW44" s="99">
        <v>75</v>
      </c>
      <c r="AX44" s="99">
        <v>96</v>
      </c>
      <c r="AY44" s="99">
        <v>111</v>
      </c>
      <c r="AZ44" s="99">
        <v>125</v>
      </c>
      <c r="BA44" s="99">
        <v>163</v>
      </c>
      <c r="BB44" s="99">
        <v>264</v>
      </c>
      <c r="BC44" s="99">
        <v>463</v>
      </c>
      <c r="BD44" s="99">
        <v>750</v>
      </c>
      <c r="BE44" s="99">
        <v>1144</v>
      </c>
      <c r="BF44" s="99">
        <v>1626</v>
      </c>
      <c r="BG44" s="99">
        <v>2196</v>
      </c>
      <c r="BH44" s="99">
        <v>3038</v>
      </c>
      <c r="BI44" s="99">
        <v>3646</v>
      </c>
      <c r="BJ44" s="99">
        <v>3887</v>
      </c>
      <c r="BK44" s="99">
        <v>2474</v>
      </c>
      <c r="BL44" s="99">
        <v>1613</v>
      </c>
      <c r="BM44" s="99">
        <v>6</v>
      </c>
      <c r="BN44" s="99">
        <v>21771</v>
      </c>
      <c r="BP44" s="117">
        <v>1937</v>
      </c>
    </row>
    <row r="45" spans="2:68">
      <c r="B45" s="117">
        <v>1938</v>
      </c>
      <c r="C45" s="99">
        <v>32</v>
      </c>
      <c r="D45" s="99">
        <v>33</v>
      </c>
      <c r="E45" s="99">
        <v>46</v>
      </c>
      <c r="F45" s="99">
        <v>48</v>
      </c>
      <c r="G45" s="99">
        <v>52</v>
      </c>
      <c r="H45" s="99">
        <v>64</v>
      </c>
      <c r="I45" s="99">
        <v>69</v>
      </c>
      <c r="J45" s="99">
        <v>144</v>
      </c>
      <c r="K45" s="99">
        <v>240</v>
      </c>
      <c r="L45" s="99">
        <v>464</v>
      </c>
      <c r="M45" s="99">
        <v>783</v>
      </c>
      <c r="N45" s="99">
        <v>1047</v>
      </c>
      <c r="O45" s="99">
        <v>1326</v>
      </c>
      <c r="P45" s="99">
        <v>1799</v>
      </c>
      <c r="Q45" s="99">
        <v>2150</v>
      </c>
      <c r="R45" s="99">
        <v>2158</v>
      </c>
      <c r="S45" s="99">
        <v>1363</v>
      </c>
      <c r="T45" s="99">
        <v>748</v>
      </c>
      <c r="U45" s="99">
        <v>4</v>
      </c>
      <c r="V45" s="99">
        <v>12570</v>
      </c>
      <c r="W45" s="127"/>
      <c r="X45" s="117">
        <v>1938</v>
      </c>
      <c r="Y45" s="99">
        <v>22</v>
      </c>
      <c r="Z45" s="99">
        <v>21</v>
      </c>
      <c r="AA45" s="99">
        <v>24</v>
      </c>
      <c r="AB45" s="99">
        <v>52</v>
      </c>
      <c r="AC45" s="99">
        <v>47</v>
      </c>
      <c r="AD45" s="99">
        <v>68</v>
      </c>
      <c r="AE45" s="99">
        <v>73</v>
      </c>
      <c r="AF45" s="99">
        <v>121</v>
      </c>
      <c r="AG45" s="99">
        <v>189</v>
      </c>
      <c r="AH45" s="99">
        <v>340</v>
      </c>
      <c r="AI45" s="99">
        <v>512</v>
      </c>
      <c r="AJ45" s="99">
        <v>681</v>
      </c>
      <c r="AK45" s="99">
        <v>907</v>
      </c>
      <c r="AL45" s="99">
        <v>1300</v>
      </c>
      <c r="AM45" s="99">
        <v>1724</v>
      </c>
      <c r="AN45" s="99">
        <v>1936</v>
      </c>
      <c r="AO45" s="99">
        <v>1398</v>
      </c>
      <c r="AP45" s="99">
        <v>958</v>
      </c>
      <c r="AQ45" s="99">
        <v>0</v>
      </c>
      <c r="AR45" s="99">
        <v>10373</v>
      </c>
      <c r="AS45" s="127"/>
      <c r="AT45" s="117">
        <v>1938</v>
      </c>
      <c r="AU45" s="99">
        <v>54</v>
      </c>
      <c r="AV45" s="99">
        <v>54</v>
      </c>
      <c r="AW45" s="99">
        <v>70</v>
      </c>
      <c r="AX45" s="99">
        <v>100</v>
      </c>
      <c r="AY45" s="99">
        <v>99</v>
      </c>
      <c r="AZ45" s="99">
        <v>132</v>
      </c>
      <c r="BA45" s="99">
        <v>142</v>
      </c>
      <c r="BB45" s="99">
        <v>265</v>
      </c>
      <c r="BC45" s="99">
        <v>429</v>
      </c>
      <c r="BD45" s="99">
        <v>804</v>
      </c>
      <c r="BE45" s="99">
        <v>1295</v>
      </c>
      <c r="BF45" s="99">
        <v>1728</v>
      </c>
      <c r="BG45" s="99">
        <v>2233</v>
      </c>
      <c r="BH45" s="99">
        <v>3099</v>
      </c>
      <c r="BI45" s="99">
        <v>3874</v>
      </c>
      <c r="BJ45" s="99">
        <v>4094</v>
      </c>
      <c r="BK45" s="99">
        <v>2761</v>
      </c>
      <c r="BL45" s="99">
        <v>1706</v>
      </c>
      <c r="BM45" s="99">
        <v>4</v>
      </c>
      <c r="BN45" s="99">
        <v>22943</v>
      </c>
      <c r="BP45" s="117">
        <v>1938</v>
      </c>
    </row>
    <row r="46" spans="2:68">
      <c r="B46" s="117">
        <v>1939</v>
      </c>
      <c r="C46" s="99">
        <v>30</v>
      </c>
      <c r="D46" s="99">
        <v>23</v>
      </c>
      <c r="E46" s="99">
        <v>36</v>
      </c>
      <c r="F46" s="99">
        <v>57</v>
      </c>
      <c r="G46" s="99">
        <v>43</v>
      </c>
      <c r="H46" s="99">
        <v>66</v>
      </c>
      <c r="I46" s="99">
        <v>75</v>
      </c>
      <c r="J46" s="99">
        <v>119</v>
      </c>
      <c r="K46" s="99">
        <v>236</v>
      </c>
      <c r="L46" s="99">
        <v>458</v>
      </c>
      <c r="M46" s="99">
        <v>816</v>
      </c>
      <c r="N46" s="99">
        <v>1109</v>
      </c>
      <c r="O46" s="99">
        <v>1490</v>
      </c>
      <c r="P46" s="99">
        <v>1922</v>
      </c>
      <c r="Q46" s="99">
        <v>2217</v>
      </c>
      <c r="R46" s="99">
        <v>2419</v>
      </c>
      <c r="S46" s="99">
        <v>1615</v>
      </c>
      <c r="T46" s="99">
        <v>893</v>
      </c>
      <c r="U46" s="99">
        <v>3</v>
      </c>
      <c r="V46" s="99">
        <v>13627</v>
      </c>
      <c r="W46" s="127"/>
      <c r="X46" s="117">
        <v>1939</v>
      </c>
      <c r="Y46" s="99">
        <v>22</v>
      </c>
      <c r="Z46" s="99">
        <v>26</v>
      </c>
      <c r="AA46" s="99">
        <v>37</v>
      </c>
      <c r="AB46" s="99">
        <v>45</v>
      </c>
      <c r="AC46" s="99">
        <v>47</v>
      </c>
      <c r="AD46" s="99">
        <v>55</v>
      </c>
      <c r="AE46" s="99">
        <v>71</v>
      </c>
      <c r="AF46" s="99">
        <v>121</v>
      </c>
      <c r="AG46" s="99">
        <v>189</v>
      </c>
      <c r="AH46" s="99">
        <v>368</v>
      </c>
      <c r="AI46" s="99">
        <v>527</v>
      </c>
      <c r="AJ46" s="99">
        <v>628</v>
      </c>
      <c r="AK46" s="99">
        <v>969</v>
      </c>
      <c r="AL46" s="99">
        <v>1403</v>
      </c>
      <c r="AM46" s="99">
        <v>1816</v>
      </c>
      <c r="AN46" s="99">
        <v>2080</v>
      </c>
      <c r="AO46" s="99">
        <v>1539</v>
      </c>
      <c r="AP46" s="99">
        <v>1165</v>
      </c>
      <c r="AQ46" s="99">
        <v>0</v>
      </c>
      <c r="AR46" s="99">
        <v>11108</v>
      </c>
      <c r="AS46" s="127"/>
      <c r="AT46" s="117">
        <v>1939</v>
      </c>
      <c r="AU46" s="99">
        <v>52</v>
      </c>
      <c r="AV46" s="99">
        <v>49</v>
      </c>
      <c r="AW46" s="99">
        <v>73</v>
      </c>
      <c r="AX46" s="99">
        <v>102</v>
      </c>
      <c r="AY46" s="99">
        <v>90</v>
      </c>
      <c r="AZ46" s="99">
        <v>121</v>
      </c>
      <c r="BA46" s="99">
        <v>146</v>
      </c>
      <c r="BB46" s="99">
        <v>240</v>
      </c>
      <c r="BC46" s="99">
        <v>425</v>
      </c>
      <c r="BD46" s="99">
        <v>826</v>
      </c>
      <c r="BE46" s="99">
        <v>1343</v>
      </c>
      <c r="BF46" s="99">
        <v>1737</v>
      </c>
      <c r="BG46" s="99">
        <v>2459</v>
      </c>
      <c r="BH46" s="99">
        <v>3325</v>
      </c>
      <c r="BI46" s="99">
        <v>4033</v>
      </c>
      <c r="BJ46" s="99">
        <v>4499</v>
      </c>
      <c r="BK46" s="99">
        <v>3154</v>
      </c>
      <c r="BL46" s="99">
        <v>2058</v>
      </c>
      <c r="BM46" s="99">
        <v>3</v>
      </c>
      <c r="BN46" s="99">
        <v>24735</v>
      </c>
      <c r="BP46" s="117">
        <v>1939</v>
      </c>
    </row>
    <row r="47" spans="2:68">
      <c r="B47" s="118">
        <v>1940</v>
      </c>
      <c r="C47" s="99">
        <v>18</v>
      </c>
      <c r="D47" s="99">
        <v>31</v>
      </c>
      <c r="E47" s="99">
        <v>40</v>
      </c>
      <c r="F47" s="99">
        <v>43</v>
      </c>
      <c r="G47" s="99">
        <v>57</v>
      </c>
      <c r="H47" s="99">
        <v>64</v>
      </c>
      <c r="I47" s="99">
        <v>87</v>
      </c>
      <c r="J47" s="99">
        <v>148</v>
      </c>
      <c r="K47" s="99">
        <v>257</v>
      </c>
      <c r="L47" s="99">
        <v>485</v>
      </c>
      <c r="M47" s="99">
        <v>878</v>
      </c>
      <c r="N47" s="99">
        <v>1248</v>
      </c>
      <c r="O47" s="99">
        <v>1578</v>
      </c>
      <c r="P47" s="99">
        <v>1937</v>
      </c>
      <c r="Q47" s="99">
        <v>2175</v>
      </c>
      <c r="R47" s="99">
        <v>2346</v>
      </c>
      <c r="S47" s="99">
        <v>1603</v>
      </c>
      <c r="T47" s="99">
        <v>841</v>
      </c>
      <c r="U47" s="99">
        <v>1</v>
      </c>
      <c r="V47" s="99">
        <v>13837</v>
      </c>
      <c r="W47" s="127"/>
      <c r="X47" s="118">
        <v>1940</v>
      </c>
      <c r="Y47" s="99">
        <v>17</v>
      </c>
      <c r="Z47" s="99">
        <v>25</v>
      </c>
      <c r="AA47" s="99">
        <v>35</v>
      </c>
      <c r="AB47" s="99">
        <v>33</v>
      </c>
      <c r="AC47" s="99">
        <v>57</v>
      </c>
      <c r="AD47" s="99">
        <v>66</v>
      </c>
      <c r="AE47" s="99">
        <v>62</v>
      </c>
      <c r="AF47" s="99">
        <v>111</v>
      </c>
      <c r="AG47" s="99">
        <v>186</v>
      </c>
      <c r="AH47" s="99">
        <v>355</v>
      </c>
      <c r="AI47" s="99">
        <v>547</v>
      </c>
      <c r="AJ47" s="99">
        <v>690</v>
      </c>
      <c r="AK47" s="99">
        <v>984</v>
      </c>
      <c r="AL47" s="99">
        <v>1359</v>
      </c>
      <c r="AM47" s="99">
        <v>1846</v>
      </c>
      <c r="AN47" s="99">
        <v>2134</v>
      </c>
      <c r="AO47" s="99">
        <v>1606</v>
      </c>
      <c r="AP47" s="99">
        <v>1125</v>
      </c>
      <c r="AQ47" s="99">
        <v>1</v>
      </c>
      <c r="AR47" s="99">
        <v>11239</v>
      </c>
      <c r="AS47" s="127"/>
      <c r="AT47" s="118">
        <v>1940</v>
      </c>
      <c r="AU47" s="99">
        <v>35</v>
      </c>
      <c r="AV47" s="99">
        <v>56</v>
      </c>
      <c r="AW47" s="99">
        <v>75</v>
      </c>
      <c r="AX47" s="99">
        <v>76</v>
      </c>
      <c r="AY47" s="99">
        <v>114</v>
      </c>
      <c r="AZ47" s="99">
        <v>130</v>
      </c>
      <c r="BA47" s="99">
        <v>149</v>
      </c>
      <c r="BB47" s="99">
        <v>259</v>
      </c>
      <c r="BC47" s="99">
        <v>443</v>
      </c>
      <c r="BD47" s="99">
        <v>840</v>
      </c>
      <c r="BE47" s="99">
        <v>1425</v>
      </c>
      <c r="BF47" s="99">
        <v>1938</v>
      </c>
      <c r="BG47" s="99">
        <v>2562</v>
      </c>
      <c r="BH47" s="99">
        <v>3296</v>
      </c>
      <c r="BI47" s="99">
        <v>4021</v>
      </c>
      <c r="BJ47" s="99">
        <v>4480</v>
      </c>
      <c r="BK47" s="99">
        <v>3209</v>
      </c>
      <c r="BL47" s="99">
        <v>1966</v>
      </c>
      <c r="BM47" s="99">
        <v>2</v>
      </c>
      <c r="BN47" s="99">
        <v>25076</v>
      </c>
      <c r="BP47" s="118">
        <v>1940</v>
      </c>
    </row>
    <row r="48" spans="2:68">
      <c r="B48" s="118">
        <v>1941</v>
      </c>
      <c r="C48" s="99">
        <v>27</v>
      </c>
      <c r="D48" s="99">
        <v>24</v>
      </c>
      <c r="E48" s="99">
        <v>32</v>
      </c>
      <c r="F48" s="99">
        <v>32</v>
      </c>
      <c r="G48" s="99">
        <v>43</v>
      </c>
      <c r="H48" s="99">
        <v>65</v>
      </c>
      <c r="I48" s="99">
        <v>100</v>
      </c>
      <c r="J48" s="99">
        <v>159</v>
      </c>
      <c r="K48" s="99">
        <v>251</v>
      </c>
      <c r="L48" s="99">
        <v>494</v>
      </c>
      <c r="M48" s="99">
        <v>910</v>
      </c>
      <c r="N48" s="99">
        <v>1243</v>
      </c>
      <c r="O48" s="99">
        <v>1712</v>
      </c>
      <c r="P48" s="99">
        <v>1972</v>
      </c>
      <c r="Q48" s="99">
        <v>2396</v>
      </c>
      <c r="R48" s="99">
        <v>2375</v>
      </c>
      <c r="S48" s="99">
        <v>1698</v>
      </c>
      <c r="T48" s="99">
        <v>956</v>
      </c>
      <c r="U48" s="99">
        <v>0</v>
      </c>
      <c r="V48" s="99">
        <v>14489</v>
      </c>
      <c r="W48" s="127"/>
      <c r="X48" s="118">
        <v>1941</v>
      </c>
      <c r="Y48" s="99">
        <v>17</v>
      </c>
      <c r="Z48" s="99">
        <v>31</v>
      </c>
      <c r="AA48" s="99">
        <v>30</v>
      </c>
      <c r="AB48" s="99">
        <v>49</v>
      </c>
      <c r="AC48" s="99">
        <v>59</v>
      </c>
      <c r="AD48" s="99">
        <v>60</v>
      </c>
      <c r="AE48" s="99">
        <v>75</v>
      </c>
      <c r="AF48" s="99">
        <v>119</v>
      </c>
      <c r="AG48" s="99">
        <v>194</v>
      </c>
      <c r="AH48" s="99">
        <v>421</v>
      </c>
      <c r="AI48" s="99">
        <v>593</v>
      </c>
      <c r="AJ48" s="99">
        <v>733</v>
      </c>
      <c r="AK48" s="99">
        <v>1092</v>
      </c>
      <c r="AL48" s="99">
        <v>1479</v>
      </c>
      <c r="AM48" s="99">
        <v>1999</v>
      </c>
      <c r="AN48" s="99">
        <v>2319</v>
      </c>
      <c r="AO48" s="99">
        <v>1897</v>
      </c>
      <c r="AP48" s="99">
        <v>1284</v>
      </c>
      <c r="AQ48" s="99">
        <v>0</v>
      </c>
      <c r="AR48" s="99">
        <v>12451</v>
      </c>
      <c r="AS48" s="127"/>
      <c r="AT48" s="118">
        <v>1941</v>
      </c>
      <c r="AU48" s="99">
        <v>44</v>
      </c>
      <c r="AV48" s="99">
        <v>55</v>
      </c>
      <c r="AW48" s="99">
        <v>62</v>
      </c>
      <c r="AX48" s="99">
        <v>81</v>
      </c>
      <c r="AY48" s="99">
        <v>102</v>
      </c>
      <c r="AZ48" s="99">
        <v>125</v>
      </c>
      <c r="BA48" s="99">
        <v>175</v>
      </c>
      <c r="BB48" s="99">
        <v>278</v>
      </c>
      <c r="BC48" s="99">
        <v>445</v>
      </c>
      <c r="BD48" s="99">
        <v>915</v>
      </c>
      <c r="BE48" s="99">
        <v>1503</v>
      </c>
      <c r="BF48" s="99">
        <v>1976</v>
      </c>
      <c r="BG48" s="99">
        <v>2804</v>
      </c>
      <c r="BH48" s="99">
        <v>3451</v>
      </c>
      <c r="BI48" s="99">
        <v>4395</v>
      </c>
      <c r="BJ48" s="99">
        <v>4694</v>
      </c>
      <c r="BK48" s="99">
        <v>3595</v>
      </c>
      <c r="BL48" s="99">
        <v>2240</v>
      </c>
      <c r="BM48" s="99">
        <v>0</v>
      </c>
      <c r="BN48" s="99">
        <v>26940</v>
      </c>
      <c r="BP48" s="118">
        <v>1941</v>
      </c>
    </row>
    <row r="49" spans="2:68">
      <c r="B49" s="118">
        <v>1942</v>
      </c>
      <c r="C49" s="99">
        <v>30</v>
      </c>
      <c r="D49" s="99">
        <v>24</v>
      </c>
      <c r="E49" s="99">
        <v>35</v>
      </c>
      <c r="F49" s="99">
        <v>57</v>
      </c>
      <c r="G49" s="99">
        <v>40</v>
      </c>
      <c r="H49" s="99">
        <v>61</v>
      </c>
      <c r="I49" s="99">
        <v>89</v>
      </c>
      <c r="J49" s="99">
        <v>128</v>
      </c>
      <c r="K49" s="99">
        <v>277</v>
      </c>
      <c r="L49" s="99">
        <v>547</v>
      </c>
      <c r="M49" s="99">
        <v>995</v>
      </c>
      <c r="N49" s="99">
        <v>1351</v>
      </c>
      <c r="O49" s="99">
        <v>1878</v>
      </c>
      <c r="P49" s="99">
        <v>2222</v>
      </c>
      <c r="Q49" s="99">
        <v>2568</v>
      </c>
      <c r="R49" s="99">
        <v>2587</v>
      </c>
      <c r="S49" s="99">
        <v>1992</v>
      </c>
      <c r="T49" s="99">
        <v>1097</v>
      </c>
      <c r="U49" s="99">
        <v>3</v>
      </c>
      <c r="V49" s="99">
        <v>15981</v>
      </c>
      <c r="W49" s="127"/>
      <c r="X49" s="118">
        <v>1942</v>
      </c>
      <c r="Y49" s="99">
        <v>28</v>
      </c>
      <c r="Z49" s="99">
        <v>29</v>
      </c>
      <c r="AA49" s="99">
        <v>34</v>
      </c>
      <c r="AB49" s="99">
        <v>37</v>
      </c>
      <c r="AC49" s="99">
        <v>39</v>
      </c>
      <c r="AD49" s="99">
        <v>65</v>
      </c>
      <c r="AE49" s="99">
        <v>86</v>
      </c>
      <c r="AF49" s="99">
        <v>122</v>
      </c>
      <c r="AG49" s="99">
        <v>212</v>
      </c>
      <c r="AH49" s="99">
        <v>384</v>
      </c>
      <c r="AI49" s="99">
        <v>648</v>
      </c>
      <c r="AJ49" s="99">
        <v>842</v>
      </c>
      <c r="AK49" s="99">
        <v>1180</v>
      </c>
      <c r="AL49" s="99">
        <v>1601</v>
      </c>
      <c r="AM49" s="99">
        <v>2280</v>
      </c>
      <c r="AN49" s="99">
        <v>2576</v>
      </c>
      <c r="AO49" s="99">
        <v>2012</v>
      </c>
      <c r="AP49" s="99">
        <v>1432</v>
      </c>
      <c r="AQ49" s="99">
        <v>0</v>
      </c>
      <c r="AR49" s="99">
        <v>13607</v>
      </c>
      <c r="AS49" s="127"/>
      <c r="AT49" s="118">
        <v>1942</v>
      </c>
      <c r="AU49" s="99">
        <v>58</v>
      </c>
      <c r="AV49" s="99">
        <v>53</v>
      </c>
      <c r="AW49" s="99">
        <v>69</v>
      </c>
      <c r="AX49" s="99">
        <v>94</v>
      </c>
      <c r="AY49" s="99">
        <v>79</v>
      </c>
      <c r="AZ49" s="99">
        <v>126</v>
      </c>
      <c r="BA49" s="99">
        <v>175</v>
      </c>
      <c r="BB49" s="99">
        <v>250</v>
      </c>
      <c r="BC49" s="99">
        <v>489</v>
      </c>
      <c r="BD49" s="99">
        <v>931</v>
      </c>
      <c r="BE49" s="99">
        <v>1643</v>
      </c>
      <c r="BF49" s="99">
        <v>2193</v>
      </c>
      <c r="BG49" s="99">
        <v>3058</v>
      </c>
      <c r="BH49" s="99">
        <v>3823</v>
      </c>
      <c r="BI49" s="99">
        <v>4848</v>
      </c>
      <c r="BJ49" s="99">
        <v>5163</v>
      </c>
      <c r="BK49" s="99">
        <v>4004</v>
      </c>
      <c r="BL49" s="99">
        <v>2529</v>
      </c>
      <c r="BM49" s="99">
        <v>3</v>
      </c>
      <c r="BN49" s="99">
        <v>29588</v>
      </c>
      <c r="BP49" s="118">
        <v>1942</v>
      </c>
    </row>
    <row r="50" spans="2:68">
      <c r="B50" s="118">
        <v>1943</v>
      </c>
      <c r="C50" s="99">
        <v>26</v>
      </c>
      <c r="D50" s="99">
        <v>28</v>
      </c>
      <c r="E50" s="99">
        <v>43</v>
      </c>
      <c r="F50" s="99">
        <v>41</v>
      </c>
      <c r="G50" s="99">
        <v>38</v>
      </c>
      <c r="H50" s="99">
        <v>63</v>
      </c>
      <c r="I50" s="99">
        <v>75</v>
      </c>
      <c r="J50" s="99">
        <v>132</v>
      </c>
      <c r="K50" s="99">
        <v>278</v>
      </c>
      <c r="L50" s="99">
        <v>543</v>
      </c>
      <c r="M50" s="99">
        <v>963</v>
      </c>
      <c r="N50" s="99">
        <v>1427</v>
      </c>
      <c r="O50" s="99">
        <v>1936</v>
      </c>
      <c r="P50" s="99">
        <v>2255</v>
      </c>
      <c r="Q50" s="99">
        <v>2556</v>
      </c>
      <c r="R50" s="99">
        <v>2595</v>
      </c>
      <c r="S50" s="99">
        <v>1942</v>
      </c>
      <c r="T50" s="99">
        <v>1170</v>
      </c>
      <c r="U50" s="99">
        <v>2</v>
      </c>
      <c r="V50" s="99">
        <v>16113</v>
      </c>
      <c r="W50" s="127"/>
      <c r="X50" s="118">
        <v>1943</v>
      </c>
      <c r="Y50" s="99">
        <v>29</v>
      </c>
      <c r="Z50" s="99">
        <v>33</v>
      </c>
      <c r="AA50" s="99">
        <v>37</v>
      </c>
      <c r="AB50" s="99">
        <v>45</v>
      </c>
      <c r="AC50" s="99">
        <v>54</v>
      </c>
      <c r="AD50" s="99">
        <v>66</v>
      </c>
      <c r="AE50" s="99">
        <v>80</v>
      </c>
      <c r="AF50" s="99">
        <v>114</v>
      </c>
      <c r="AG50" s="99">
        <v>220</v>
      </c>
      <c r="AH50" s="99">
        <v>390</v>
      </c>
      <c r="AI50" s="99">
        <v>641</v>
      </c>
      <c r="AJ50" s="99">
        <v>866</v>
      </c>
      <c r="AK50" s="99">
        <v>1157</v>
      </c>
      <c r="AL50" s="99">
        <v>1644</v>
      </c>
      <c r="AM50" s="99">
        <v>2204</v>
      </c>
      <c r="AN50" s="99">
        <v>2497</v>
      </c>
      <c r="AO50" s="99">
        <v>2052</v>
      </c>
      <c r="AP50" s="99">
        <v>1543</v>
      </c>
      <c r="AQ50" s="99">
        <v>0</v>
      </c>
      <c r="AR50" s="99">
        <v>13672</v>
      </c>
      <c r="AS50" s="127"/>
      <c r="AT50" s="118">
        <v>1943</v>
      </c>
      <c r="AU50" s="99">
        <v>55</v>
      </c>
      <c r="AV50" s="99">
        <v>61</v>
      </c>
      <c r="AW50" s="99">
        <v>80</v>
      </c>
      <c r="AX50" s="99">
        <v>86</v>
      </c>
      <c r="AY50" s="99">
        <v>92</v>
      </c>
      <c r="AZ50" s="99">
        <v>129</v>
      </c>
      <c r="BA50" s="99">
        <v>155</v>
      </c>
      <c r="BB50" s="99">
        <v>246</v>
      </c>
      <c r="BC50" s="99">
        <v>498</v>
      </c>
      <c r="BD50" s="99">
        <v>933</v>
      </c>
      <c r="BE50" s="99">
        <v>1604</v>
      </c>
      <c r="BF50" s="99">
        <v>2293</v>
      </c>
      <c r="BG50" s="99">
        <v>3093</v>
      </c>
      <c r="BH50" s="99">
        <v>3899</v>
      </c>
      <c r="BI50" s="99">
        <v>4760</v>
      </c>
      <c r="BJ50" s="99">
        <v>5092</v>
      </c>
      <c r="BK50" s="99">
        <v>3994</v>
      </c>
      <c r="BL50" s="99">
        <v>2713</v>
      </c>
      <c r="BM50" s="99">
        <v>2</v>
      </c>
      <c r="BN50" s="99">
        <v>29785</v>
      </c>
      <c r="BP50" s="118">
        <v>1943</v>
      </c>
    </row>
    <row r="51" spans="2:68">
      <c r="B51" s="118">
        <v>1944</v>
      </c>
      <c r="C51" s="99">
        <v>22</v>
      </c>
      <c r="D51" s="99">
        <v>28</v>
      </c>
      <c r="E51" s="99">
        <v>40</v>
      </c>
      <c r="F51" s="99">
        <v>50</v>
      </c>
      <c r="G51" s="99">
        <v>46</v>
      </c>
      <c r="H51" s="99">
        <v>47</v>
      </c>
      <c r="I51" s="99">
        <v>74</v>
      </c>
      <c r="J51" s="99">
        <v>136</v>
      </c>
      <c r="K51" s="99">
        <v>244</v>
      </c>
      <c r="L51" s="99">
        <v>458</v>
      </c>
      <c r="M51" s="99">
        <v>911</v>
      </c>
      <c r="N51" s="99">
        <v>1419</v>
      </c>
      <c r="O51" s="99">
        <v>1928</v>
      </c>
      <c r="P51" s="99">
        <v>2212</v>
      </c>
      <c r="Q51" s="99">
        <v>2378</v>
      </c>
      <c r="R51" s="99">
        <v>2438</v>
      </c>
      <c r="S51" s="99">
        <v>1935</v>
      </c>
      <c r="T51" s="99">
        <v>1106</v>
      </c>
      <c r="U51" s="99">
        <v>4</v>
      </c>
      <c r="V51" s="99">
        <v>15476</v>
      </c>
      <c r="W51" s="127"/>
      <c r="X51" s="118">
        <v>1944</v>
      </c>
      <c r="Y51" s="99">
        <v>42</v>
      </c>
      <c r="Z51" s="99">
        <v>25</v>
      </c>
      <c r="AA51" s="99">
        <v>37</v>
      </c>
      <c r="AB51" s="99">
        <v>32</v>
      </c>
      <c r="AC51" s="99">
        <v>39</v>
      </c>
      <c r="AD51" s="99">
        <v>60</v>
      </c>
      <c r="AE51" s="99">
        <v>79</v>
      </c>
      <c r="AF51" s="99">
        <v>115</v>
      </c>
      <c r="AG51" s="99">
        <v>217</v>
      </c>
      <c r="AH51" s="99">
        <v>331</v>
      </c>
      <c r="AI51" s="99">
        <v>598</v>
      </c>
      <c r="AJ51" s="99">
        <v>853</v>
      </c>
      <c r="AK51" s="99">
        <v>1199</v>
      </c>
      <c r="AL51" s="99">
        <v>1612</v>
      </c>
      <c r="AM51" s="99">
        <v>2181</v>
      </c>
      <c r="AN51" s="99">
        <v>2488</v>
      </c>
      <c r="AO51" s="99">
        <v>2106</v>
      </c>
      <c r="AP51" s="99">
        <v>1496</v>
      </c>
      <c r="AQ51" s="99">
        <v>0</v>
      </c>
      <c r="AR51" s="99">
        <v>13510</v>
      </c>
      <c r="AS51" s="127"/>
      <c r="AT51" s="118">
        <v>1944</v>
      </c>
      <c r="AU51" s="99">
        <v>64</v>
      </c>
      <c r="AV51" s="99">
        <v>53</v>
      </c>
      <c r="AW51" s="99">
        <v>77</v>
      </c>
      <c r="AX51" s="99">
        <v>82</v>
      </c>
      <c r="AY51" s="99">
        <v>85</v>
      </c>
      <c r="AZ51" s="99">
        <v>107</v>
      </c>
      <c r="BA51" s="99">
        <v>153</v>
      </c>
      <c r="BB51" s="99">
        <v>251</v>
      </c>
      <c r="BC51" s="99">
        <v>461</v>
      </c>
      <c r="BD51" s="99">
        <v>789</v>
      </c>
      <c r="BE51" s="99">
        <v>1509</v>
      </c>
      <c r="BF51" s="99">
        <v>2272</v>
      </c>
      <c r="BG51" s="99">
        <v>3127</v>
      </c>
      <c r="BH51" s="99">
        <v>3824</v>
      </c>
      <c r="BI51" s="99">
        <v>4559</v>
      </c>
      <c r="BJ51" s="99">
        <v>4926</v>
      </c>
      <c r="BK51" s="99">
        <v>4041</v>
      </c>
      <c r="BL51" s="99">
        <v>2602</v>
      </c>
      <c r="BM51" s="99">
        <v>4</v>
      </c>
      <c r="BN51" s="99">
        <v>28986</v>
      </c>
      <c r="BP51" s="118">
        <v>1944</v>
      </c>
    </row>
    <row r="52" spans="2:68">
      <c r="B52" s="118">
        <v>1945</v>
      </c>
      <c r="C52" s="99">
        <v>18</v>
      </c>
      <c r="D52" s="99">
        <v>28</v>
      </c>
      <c r="E52" s="99">
        <v>35</v>
      </c>
      <c r="F52" s="99">
        <v>54</v>
      </c>
      <c r="G52" s="99">
        <v>34</v>
      </c>
      <c r="H52" s="99">
        <v>35</v>
      </c>
      <c r="I52" s="99">
        <v>72</v>
      </c>
      <c r="J52" s="99">
        <v>147</v>
      </c>
      <c r="K52" s="99">
        <v>308</v>
      </c>
      <c r="L52" s="99">
        <v>522</v>
      </c>
      <c r="M52" s="99">
        <v>992</v>
      </c>
      <c r="N52" s="99">
        <v>1508</v>
      </c>
      <c r="O52" s="99">
        <v>1999</v>
      </c>
      <c r="P52" s="99">
        <v>2394</v>
      </c>
      <c r="Q52" s="99">
        <v>2462</v>
      </c>
      <c r="R52" s="99">
        <v>2562</v>
      </c>
      <c r="S52" s="99">
        <v>2048</v>
      </c>
      <c r="T52" s="99">
        <v>1238</v>
      </c>
      <c r="U52" s="99">
        <v>1</v>
      </c>
      <c r="V52" s="99">
        <v>16457</v>
      </c>
      <c r="W52" s="127"/>
      <c r="X52" s="118">
        <v>1945</v>
      </c>
      <c r="Y52" s="99">
        <v>12</v>
      </c>
      <c r="Z52" s="99">
        <v>25</v>
      </c>
      <c r="AA52" s="99">
        <v>37</v>
      </c>
      <c r="AB52" s="99">
        <v>33</v>
      </c>
      <c r="AC52" s="99">
        <v>35</v>
      </c>
      <c r="AD52" s="99">
        <v>60</v>
      </c>
      <c r="AE52" s="99">
        <v>89</v>
      </c>
      <c r="AF52" s="99">
        <v>120</v>
      </c>
      <c r="AG52" s="99">
        <v>204</v>
      </c>
      <c r="AH52" s="99">
        <v>390</v>
      </c>
      <c r="AI52" s="99">
        <v>615</v>
      </c>
      <c r="AJ52" s="99">
        <v>833</v>
      </c>
      <c r="AK52" s="99">
        <v>1204</v>
      </c>
      <c r="AL52" s="99">
        <v>1669</v>
      </c>
      <c r="AM52" s="99">
        <v>2125</v>
      </c>
      <c r="AN52" s="99">
        <v>2535</v>
      </c>
      <c r="AO52" s="99">
        <v>2236</v>
      </c>
      <c r="AP52" s="99">
        <v>1621</v>
      </c>
      <c r="AQ52" s="99">
        <v>0</v>
      </c>
      <c r="AR52" s="99">
        <v>13843</v>
      </c>
      <c r="AS52" s="127"/>
      <c r="AT52" s="118">
        <v>1945</v>
      </c>
      <c r="AU52" s="99">
        <v>30</v>
      </c>
      <c r="AV52" s="99">
        <v>53</v>
      </c>
      <c r="AW52" s="99">
        <v>72</v>
      </c>
      <c r="AX52" s="99">
        <v>87</v>
      </c>
      <c r="AY52" s="99">
        <v>69</v>
      </c>
      <c r="AZ52" s="99">
        <v>95</v>
      </c>
      <c r="BA52" s="99">
        <v>161</v>
      </c>
      <c r="BB52" s="99">
        <v>267</v>
      </c>
      <c r="BC52" s="99">
        <v>512</v>
      </c>
      <c r="BD52" s="99">
        <v>912</v>
      </c>
      <c r="BE52" s="99">
        <v>1607</v>
      </c>
      <c r="BF52" s="99">
        <v>2341</v>
      </c>
      <c r="BG52" s="99">
        <v>3203</v>
      </c>
      <c r="BH52" s="99">
        <v>4063</v>
      </c>
      <c r="BI52" s="99">
        <v>4587</v>
      </c>
      <c r="BJ52" s="99">
        <v>5097</v>
      </c>
      <c r="BK52" s="99">
        <v>4284</v>
      </c>
      <c r="BL52" s="99">
        <v>2859</v>
      </c>
      <c r="BM52" s="99">
        <v>1</v>
      </c>
      <c r="BN52" s="99">
        <v>30300</v>
      </c>
      <c r="BP52" s="118">
        <v>1945</v>
      </c>
    </row>
    <row r="53" spans="2:68">
      <c r="B53" s="118">
        <v>1946</v>
      </c>
      <c r="C53" s="99">
        <v>23</v>
      </c>
      <c r="D53" s="99">
        <v>24</v>
      </c>
      <c r="E53" s="99">
        <v>20</v>
      </c>
      <c r="F53" s="99">
        <v>40</v>
      </c>
      <c r="G53" s="99">
        <v>30</v>
      </c>
      <c r="H53" s="99">
        <v>55</v>
      </c>
      <c r="I53" s="99">
        <v>93</v>
      </c>
      <c r="J53" s="99">
        <v>146</v>
      </c>
      <c r="K53" s="99">
        <v>270</v>
      </c>
      <c r="L53" s="99">
        <v>584</v>
      </c>
      <c r="M53" s="99">
        <v>961</v>
      </c>
      <c r="N53" s="99">
        <v>1663</v>
      </c>
      <c r="O53" s="99">
        <v>2126</v>
      </c>
      <c r="P53" s="99">
        <v>2663</v>
      </c>
      <c r="Q53" s="99">
        <v>2683</v>
      </c>
      <c r="R53" s="99">
        <v>2783</v>
      </c>
      <c r="S53" s="99">
        <v>2149</v>
      </c>
      <c r="T53" s="99">
        <v>1511</v>
      </c>
      <c r="U53" s="99">
        <v>5</v>
      </c>
      <c r="V53" s="99">
        <v>17829</v>
      </c>
      <c r="W53" s="127"/>
      <c r="X53" s="118">
        <v>1946</v>
      </c>
      <c r="Y53" s="99">
        <v>24</v>
      </c>
      <c r="Z53" s="99">
        <v>16</v>
      </c>
      <c r="AA53" s="99">
        <v>24</v>
      </c>
      <c r="AB53" s="99">
        <v>25</v>
      </c>
      <c r="AC53" s="99">
        <v>26</v>
      </c>
      <c r="AD53" s="99">
        <v>45</v>
      </c>
      <c r="AE53" s="99">
        <v>84</v>
      </c>
      <c r="AF53" s="99">
        <v>126</v>
      </c>
      <c r="AG53" s="99">
        <v>205</v>
      </c>
      <c r="AH53" s="99">
        <v>384</v>
      </c>
      <c r="AI53" s="99">
        <v>655</v>
      </c>
      <c r="AJ53" s="99">
        <v>883</v>
      </c>
      <c r="AK53" s="99">
        <v>1278</v>
      </c>
      <c r="AL53" s="99">
        <v>1689</v>
      </c>
      <c r="AM53" s="99">
        <v>2295</v>
      </c>
      <c r="AN53" s="99">
        <v>2618</v>
      </c>
      <c r="AO53" s="99">
        <v>2284</v>
      </c>
      <c r="AP53" s="99">
        <v>1837</v>
      </c>
      <c r="AQ53" s="99">
        <v>1</v>
      </c>
      <c r="AR53" s="99">
        <v>14499</v>
      </c>
      <c r="AS53" s="127"/>
      <c r="AT53" s="118">
        <v>1946</v>
      </c>
      <c r="AU53" s="99">
        <v>47</v>
      </c>
      <c r="AV53" s="99">
        <v>40</v>
      </c>
      <c r="AW53" s="99">
        <v>44</v>
      </c>
      <c r="AX53" s="99">
        <v>65</v>
      </c>
      <c r="AY53" s="99">
        <v>56</v>
      </c>
      <c r="AZ53" s="99">
        <v>100</v>
      </c>
      <c r="BA53" s="99">
        <v>177</v>
      </c>
      <c r="BB53" s="99">
        <v>272</v>
      </c>
      <c r="BC53" s="99">
        <v>475</v>
      </c>
      <c r="BD53" s="99">
        <v>968</v>
      </c>
      <c r="BE53" s="99">
        <v>1616</v>
      </c>
      <c r="BF53" s="99">
        <v>2546</v>
      </c>
      <c r="BG53" s="99">
        <v>3404</v>
      </c>
      <c r="BH53" s="99">
        <v>4352</v>
      </c>
      <c r="BI53" s="99">
        <v>4978</v>
      </c>
      <c r="BJ53" s="99">
        <v>5401</v>
      </c>
      <c r="BK53" s="99">
        <v>4433</v>
      </c>
      <c r="BL53" s="99">
        <v>3348</v>
      </c>
      <c r="BM53" s="99">
        <v>6</v>
      </c>
      <c r="BN53" s="99">
        <v>32328</v>
      </c>
      <c r="BP53" s="118">
        <v>1946</v>
      </c>
    </row>
    <row r="54" spans="2:68">
      <c r="B54" s="118">
        <v>1947</v>
      </c>
      <c r="C54" s="99">
        <v>25</v>
      </c>
      <c r="D54" s="99">
        <v>20</v>
      </c>
      <c r="E54" s="99">
        <v>17</v>
      </c>
      <c r="F54" s="99">
        <v>36</v>
      </c>
      <c r="G54" s="99">
        <v>34</v>
      </c>
      <c r="H54" s="99">
        <v>53</v>
      </c>
      <c r="I54" s="99">
        <v>79</v>
      </c>
      <c r="J54" s="99">
        <v>158</v>
      </c>
      <c r="K54" s="99">
        <v>316</v>
      </c>
      <c r="L54" s="99">
        <v>554</v>
      </c>
      <c r="M54" s="99">
        <v>1077</v>
      </c>
      <c r="N54" s="99">
        <v>1633</v>
      </c>
      <c r="O54" s="99">
        <v>2240</v>
      </c>
      <c r="P54" s="99">
        <v>2577</v>
      </c>
      <c r="Q54" s="99">
        <v>2588</v>
      </c>
      <c r="R54" s="99">
        <v>2737</v>
      </c>
      <c r="S54" s="99">
        <v>2034</v>
      </c>
      <c r="T54" s="99">
        <v>1499</v>
      </c>
      <c r="U54" s="99">
        <v>4</v>
      </c>
      <c r="V54" s="99">
        <v>17681</v>
      </c>
      <c r="W54" s="127"/>
      <c r="X54" s="118">
        <v>1947</v>
      </c>
      <c r="Y54" s="99">
        <v>13</v>
      </c>
      <c r="Z54" s="99">
        <v>11</v>
      </c>
      <c r="AA54" s="99">
        <v>18</v>
      </c>
      <c r="AB54" s="99">
        <v>25</v>
      </c>
      <c r="AC54" s="99">
        <v>27</v>
      </c>
      <c r="AD54" s="99">
        <v>55</v>
      </c>
      <c r="AE54" s="99">
        <v>86</v>
      </c>
      <c r="AF54" s="99">
        <v>116</v>
      </c>
      <c r="AG54" s="99">
        <v>204</v>
      </c>
      <c r="AH54" s="99">
        <v>353</v>
      </c>
      <c r="AI54" s="99">
        <v>658</v>
      </c>
      <c r="AJ54" s="99">
        <v>861</v>
      </c>
      <c r="AK54" s="99">
        <v>1297</v>
      </c>
      <c r="AL54" s="99">
        <v>1771</v>
      </c>
      <c r="AM54" s="99">
        <v>2165</v>
      </c>
      <c r="AN54" s="99">
        <v>2646</v>
      </c>
      <c r="AO54" s="99">
        <v>2339</v>
      </c>
      <c r="AP54" s="99">
        <v>1912</v>
      </c>
      <c r="AQ54" s="99">
        <v>1</v>
      </c>
      <c r="AR54" s="99">
        <v>14558</v>
      </c>
      <c r="AS54" s="127"/>
      <c r="AT54" s="118">
        <v>1947</v>
      </c>
      <c r="AU54" s="99">
        <v>38</v>
      </c>
      <c r="AV54" s="99">
        <v>31</v>
      </c>
      <c r="AW54" s="99">
        <v>35</v>
      </c>
      <c r="AX54" s="99">
        <v>61</v>
      </c>
      <c r="AY54" s="99">
        <v>61</v>
      </c>
      <c r="AZ54" s="99">
        <v>108</v>
      </c>
      <c r="BA54" s="99">
        <v>165</v>
      </c>
      <c r="BB54" s="99">
        <v>274</v>
      </c>
      <c r="BC54" s="99">
        <v>520</v>
      </c>
      <c r="BD54" s="99">
        <v>907</v>
      </c>
      <c r="BE54" s="99">
        <v>1735</v>
      </c>
      <c r="BF54" s="99">
        <v>2494</v>
      </c>
      <c r="BG54" s="99">
        <v>3537</v>
      </c>
      <c r="BH54" s="99">
        <v>4348</v>
      </c>
      <c r="BI54" s="99">
        <v>4753</v>
      </c>
      <c r="BJ54" s="99">
        <v>5383</v>
      </c>
      <c r="BK54" s="99">
        <v>4373</v>
      </c>
      <c r="BL54" s="99">
        <v>3411</v>
      </c>
      <c r="BM54" s="99">
        <v>5</v>
      </c>
      <c r="BN54" s="99">
        <v>32239</v>
      </c>
      <c r="BP54" s="118">
        <v>1947</v>
      </c>
    </row>
    <row r="55" spans="2:68">
      <c r="B55" s="118">
        <v>1948</v>
      </c>
      <c r="C55" s="99">
        <v>23</v>
      </c>
      <c r="D55" s="99">
        <v>14</v>
      </c>
      <c r="E55" s="99">
        <v>24</v>
      </c>
      <c r="F55" s="99">
        <v>32</v>
      </c>
      <c r="G55" s="99">
        <v>41</v>
      </c>
      <c r="H55" s="99">
        <v>42</v>
      </c>
      <c r="I55" s="99">
        <v>79</v>
      </c>
      <c r="J55" s="99">
        <v>163</v>
      </c>
      <c r="K55" s="99">
        <v>315</v>
      </c>
      <c r="L55" s="99">
        <v>589</v>
      </c>
      <c r="M55" s="99">
        <v>1046</v>
      </c>
      <c r="N55" s="99">
        <v>1806</v>
      </c>
      <c r="O55" s="99">
        <v>2375</v>
      </c>
      <c r="P55" s="99">
        <v>2759</v>
      </c>
      <c r="Q55" s="99">
        <v>2806</v>
      </c>
      <c r="R55" s="99">
        <v>2844</v>
      </c>
      <c r="S55" s="99">
        <v>2229</v>
      </c>
      <c r="T55" s="99">
        <v>1548</v>
      </c>
      <c r="U55" s="99">
        <v>12</v>
      </c>
      <c r="V55" s="99">
        <v>18747</v>
      </c>
      <c r="W55" s="127"/>
      <c r="X55" s="118">
        <v>1948</v>
      </c>
      <c r="Y55" s="99">
        <v>21</v>
      </c>
      <c r="Z55" s="99">
        <v>11</v>
      </c>
      <c r="AA55" s="99">
        <v>17</v>
      </c>
      <c r="AB55" s="99">
        <v>16</v>
      </c>
      <c r="AC55" s="99">
        <v>26</v>
      </c>
      <c r="AD55" s="99">
        <v>56</v>
      </c>
      <c r="AE55" s="99">
        <v>62</v>
      </c>
      <c r="AF55" s="99">
        <v>113</v>
      </c>
      <c r="AG55" s="99">
        <v>206</v>
      </c>
      <c r="AH55" s="99">
        <v>376</v>
      </c>
      <c r="AI55" s="99">
        <v>630</v>
      </c>
      <c r="AJ55" s="99">
        <v>997</v>
      </c>
      <c r="AK55" s="99">
        <v>1366</v>
      </c>
      <c r="AL55" s="99">
        <v>1866</v>
      </c>
      <c r="AM55" s="99">
        <v>2418</v>
      </c>
      <c r="AN55" s="99">
        <v>2847</v>
      </c>
      <c r="AO55" s="99">
        <v>2483</v>
      </c>
      <c r="AP55" s="99">
        <v>2140</v>
      </c>
      <c r="AQ55" s="99">
        <v>4</v>
      </c>
      <c r="AR55" s="99">
        <v>15655</v>
      </c>
      <c r="AS55" s="127"/>
      <c r="AT55" s="118">
        <v>1948</v>
      </c>
      <c r="AU55" s="99">
        <v>44</v>
      </c>
      <c r="AV55" s="99">
        <v>25</v>
      </c>
      <c r="AW55" s="99">
        <v>41</v>
      </c>
      <c r="AX55" s="99">
        <v>48</v>
      </c>
      <c r="AY55" s="99">
        <v>67</v>
      </c>
      <c r="AZ55" s="99">
        <v>98</v>
      </c>
      <c r="BA55" s="99">
        <v>141</v>
      </c>
      <c r="BB55" s="99">
        <v>276</v>
      </c>
      <c r="BC55" s="99">
        <v>521</v>
      </c>
      <c r="BD55" s="99">
        <v>965</v>
      </c>
      <c r="BE55" s="99">
        <v>1676</v>
      </c>
      <c r="BF55" s="99">
        <v>2803</v>
      </c>
      <c r="BG55" s="99">
        <v>3741</v>
      </c>
      <c r="BH55" s="99">
        <v>4625</v>
      </c>
      <c r="BI55" s="99">
        <v>5224</v>
      </c>
      <c r="BJ55" s="99">
        <v>5691</v>
      </c>
      <c r="BK55" s="99">
        <v>4712</v>
      </c>
      <c r="BL55" s="99">
        <v>3688</v>
      </c>
      <c r="BM55" s="99">
        <v>16</v>
      </c>
      <c r="BN55" s="99">
        <v>34402</v>
      </c>
      <c r="BP55" s="118">
        <v>1948</v>
      </c>
    </row>
    <row r="56" spans="2:68">
      <c r="B56" s="118">
        <v>1949</v>
      </c>
      <c r="C56" s="99">
        <v>28</v>
      </c>
      <c r="D56" s="99">
        <v>10</v>
      </c>
      <c r="E56" s="99">
        <v>22</v>
      </c>
      <c r="F56" s="99">
        <v>25</v>
      </c>
      <c r="G56" s="99">
        <v>39</v>
      </c>
      <c r="H56" s="99">
        <v>51</v>
      </c>
      <c r="I56" s="99">
        <v>84</v>
      </c>
      <c r="J56" s="99">
        <v>157</v>
      </c>
      <c r="K56" s="99">
        <v>329</v>
      </c>
      <c r="L56" s="99">
        <v>664</v>
      </c>
      <c r="M56" s="99">
        <v>1045</v>
      </c>
      <c r="N56" s="99">
        <v>1733</v>
      </c>
      <c r="O56" s="99">
        <v>2477</v>
      </c>
      <c r="P56" s="99">
        <v>2854</v>
      </c>
      <c r="Q56" s="99">
        <v>2880</v>
      </c>
      <c r="R56" s="99">
        <v>2726</v>
      </c>
      <c r="S56" s="99">
        <v>2186</v>
      </c>
      <c r="T56" s="99">
        <v>1596</v>
      </c>
      <c r="U56" s="99">
        <v>7</v>
      </c>
      <c r="V56" s="99">
        <v>18913</v>
      </c>
      <c r="W56" s="127"/>
      <c r="X56" s="118">
        <v>1949</v>
      </c>
      <c r="Y56" s="99">
        <v>26</v>
      </c>
      <c r="Z56" s="99">
        <v>12</v>
      </c>
      <c r="AA56" s="99">
        <v>16</v>
      </c>
      <c r="AB56" s="99">
        <v>22</v>
      </c>
      <c r="AC56" s="99">
        <v>25</v>
      </c>
      <c r="AD56" s="99">
        <v>45</v>
      </c>
      <c r="AE56" s="99">
        <v>51</v>
      </c>
      <c r="AF56" s="99">
        <v>119</v>
      </c>
      <c r="AG56" s="99">
        <v>211</v>
      </c>
      <c r="AH56" s="99">
        <v>402</v>
      </c>
      <c r="AI56" s="99">
        <v>661</v>
      </c>
      <c r="AJ56" s="99">
        <v>944</v>
      </c>
      <c r="AK56" s="99">
        <v>1379</v>
      </c>
      <c r="AL56" s="99">
        <v>1854</v>
      </c>
      <c r="AM56" s="99">
        <v>2380</v>
      </c>
      <c r="AN56" s="99">
        <v>2723</v>
      </c>
      <c r="AO56" s="99">
        <v>2510</v>
      </c>
      <c r="AP56" s="99">
        <v>2198</v>
      </c>
      <c r="AQ56" s="99">
        <v>2</v>
      </c>
      <c r="AR56" s="99">
        <v>15580</v>
      </c>
      <c r="AS56" s="127"/>
      <c r="AT56" s="118">
        <v>1949</v>
      </c>
      <c r="AU56" s="99">
        <v>54</v>
      </c>
      <c r="AV56" s="99">
        <v>22</v>
      </c>
      <c r="AW56" s="99">
        <v>38</v>
      </c>
      <c r="AX56" s="99">
        <v>47</v>
      </c>
      <c r="AY56" s="99">
        <v>64</v>
      </c>
      <c r="AZ56" s="99">
        <v>96</v>
      </c>
      <c r="BA56" s="99">
        <v>135</v>
      </c>
      <c r="BB56" s="99">
        <v>276</v>
      </c>
      <c r="BC56" s="99">
        <v>540</v>
      </c>
      <c r="BD56" s="99">
        <v>1066</v>
      </c>
      <c r="BE56" s="99">
        <v>1706</v>
      </c>
      <c r="BF56" s="99">
        <v>2677</v>
      </c>
      <c r="BG56" s="99">
        <v>3856</v>
      </c>
      <c r="BH56" s="99">
        <v>4708</v>
      </c>
      <c r="BI56" s="99">
        <v>5260</v>
      </c>
      <c r="BJ56" s="99">
        <v>5449</v>
      </c>
      <c r="BK56" s="99">
        <v>4696</v>
      </c>
      <c r="BL56" s="99">
        <v>3794</v>
      </c>
      <c r="BM56" s="99">
        <v>9</v>
      </c>
      <c r="BN56" s="99">
        <v>34493</v>
      </c>
      <c r="BP56" s="118">
        <v>1949</v>
      </c>
    </row>
    <row r="57" spans="2:68">
      <c r="B57" s="119">
        <v>1950</v>
      </c>
      <c r="C57" s="99">
        <v>14</v>
      </c>
      <c r="D57" s="99">
        <v>13</v>
      </c>
      <c r="E57" s="99">
        <v>9</v>
      </c>
      <c r="F57" s="99">
        <v>25</v>
      </c>
      <c r="G57" s="99">
        <v>35</v>
      </c>
      <c r="H57" s="99">
        <v>62</v>
      </c>
      <c r="I57" s="99">
        <v>102</v>
      </c>
      <c r="J57" s="99">
        <v>172</v>
      </c>
      <c r="K57" s="99">
        <v>369</v>
      </c>
      <c r="L57" s="99">
        <v>687</v>
      </c>
      <c r="M57" s="99">
        <v>1106</v>
      </c>
      <c r="N57" s="99">
        <v>1778</v>
      </c>
      <c r="O57" s="99">
        <v>2676</v>
      </c>
      <c r="P57" s="99">
        <v>3069</v>
      </c>
      <c r="Q57" s="99">
        <v>3185</v>
      </c>
      <c r="R57" s="99">
        <v>3013</v>
      </c>
      <c r="S57" s="99">
        <v>2439</v>
      </c>
      <c r="T57" s="99">
        <v>1805</v>
      </c>
      <c r="U57" s="99">
        <v>6</v>
      </c>
      <c r="V57" s="99">
        <v>20565</v>
      </c>
      <c r="W57" s="127"/>
      <c r="X57" s="119">
        <v>1950</v>
      </c>
      <c r="Y57" s="99">
        <v>15</v>
      </c>
      <c r="Z57" s="99">
        <v>17</v>
      </c>
      <c r="AA57" s="99">
        <v>23</v>
      </c>
      <c r="AB57" s="99">
        <v>17</v>
      </c>
      <c r="AC57" s="99">
        <v>35</v>
      </c>
      <c r="AD57" s="99">
        <v>48</v>
      </c>
      <c r="AE57" s="99">
        <v>53</v>
      </c>
      <c r="AF57" s="99">
        <v>154</v>
      </c>
      <c r="AG57" s="99">
        <v>239</v>
      </c>
      <c r="AH57" s="99">
        <v>395</v>
      </c>
      <c r="AI57" s="99">
        <v>697</v>
      </c>
      <c r="AJ57" s="99">
        <v>973</v>
      </c>
      <c r="AK57" s="99">
        <v>1532</v>
      </c>
      <c r="AL57" s="99">
        <v>2081</v>
      </c>
      <c r="AM57" s="99">
        <v>2683</v>
      </c>
      <c r="AN57" s="99">
        <v>3045</v>
      </c>
      <c r="AO57" s="99">
        <v>2813</v>
      </c>
      <c r="AP57" s="99">
        <v>2620</v>
      </c>
      <c r="AQ57" s="99">
        <v>4</v>
      </c>
      <c r="AR57" s="99">
        <v>17444</v>
      </c>
      <c r="AS57" s="127"/>
      <c r="AT57" s="119">
        <v>1950</v>
      </c>
      <c r="AU57" s="99">
        <v>29</v>
      </c>
      <c r="AV57" s="99">
        <v>30</v>
      </c>
      <c r="AW57" s="99">
        <v>32</v>
      </c>
      <c r="AX57" s="99">
        <v>42</v>
      </c>
      <c r="AY57" s="99">
        <v>70</v>
      </c>
      <c r="AZ57" s="99">
        <v>110</v>
      </c>
      <c r="BA57" s="99">
        <v>155</v>
      </c>
      <c r="BB57" s="99">
        <v>326</v>
      </c>
      <c r="BC57" s="99">
        <v>608</v>
      </c>
      <c r="BD57" s="99">
        <v>1082</v>
      </c>
      <c r="BE57" s="99">
        <v>1803</v>
      </c>
      <c r="BF57" s="99">
        <v>2751</v>
      </c>
      <c r="BG57" s="99">
        <v>4208</v>
      </c>
      <c r="BH57" s="99">
        <v>5150</v>
      </c>
      <c r="BI57" s="99">
        <v>5868</v>
      </c>
      <c r="BJ57" s="99">
        <v>6058</v>
      </c>
      <c r="BK57" s="99">
        <v>5252</v>
      </c>
      <c r="BL57" s="99">
        <v>4425</v>
      </c>
      <c r="BM57" s="99">
        <v>10</v>
      </c>
      <c r="BN57" s="99">
        <v>38009</v>
      </c>
      <c r="BP57" s="119">
        <v>1950</v>
      </c>
    </row>
    <row r="58" spans="2:68">
      <c r="B58" s="119">
        <v>1951</v>
      </c>
      <c r="C58" s="99">
        <v>22</v>
      </c>
      <c r="D58" s="99">
        <v>14</v>
      </c>
      <c r="E58" s="99">
        <v>13</v>
      </c>
      <c r="F58" s="99">
        <v>21</v>
      </c>
      <c r="G58" s="99">
        <v>39</v>
      </c>
      <c r="H58" s="99">
        <v>71</v>
      </c>
      <c r="I58" s="99">
        <v>105</v>
      </c>
      <c r="J58" s="99">
        <v>217</v>
      </c>
      <c r="K58" s="99">
        <v>403</v>
      </c>
      <c r="L58" s="99">
        <v>707</v>
      </c>
      <c r="M58" s="99">
        <v>1163</v>
      </c>
      <c r="N58" s="99">
        <v>1910</v>
      </c>
      <c r="O58" s="99">
        <v>2803</v>
      </c>
      <c r="P58" s="99">
        <v>3301</v>
      </c>
      <c r="Q58" s="99">
        <v>3422</v>
      </c>
      <c r="R58" s="99">
        <v>3163</v>
      </c>
      <c r="S58" s="99">
        <v>2547</v>
      </c>
      <c r="T58" s="99">
        <v>1997</v>
      </c>
      <c r="U58" s="99">
        <v>10</v>
      </c>
      <c r="V58" s="99">
        <v>21928</v>
      </c>
      <c r="W58" s="127"/>
      <c r="X58" s="119">
        <v>1951</v>
      </c>
      <c r="Y58" s="99">
        <v>21</v>
      </c>
      <c r="Z58" s="99">
        <v>13</v>
      </c>
      <c r="AA58" s="99">
        <v>26</v>
      </c>
      <c r="AB58" s="99">
        <v>14</v>
      </c>
      <c r="AC58" s="99">
        <v>27</v>
      </c>
      <c r="AD58" s="99">
        <v>49</v>
      </c>
      <c r="AE58" s="99">
        <v>75</v>
      </c>
      <c r="AF58" s="99">
        <v>147</v>
      </c>
      <c r="AG58" s="99">
        <v>226</v>
      </c>
      <c r="AH58" s="99">
        <v>413</v>
      </c>
      <c r="AI58" s="99">
        <v>700</v>
      </c>
      <c r="AJ58" s="99">
        <v>1051</v>
      </c>
      <c r="AK58" s="99">
        <v>1593</v>
      </c>
      <c r="AL58" s="99">
        <v>2181</v>
      </c>
      <c r="AM58" s="99">
        <v>2855</v>
      </c>
      <c r="AN58" s="99">
        <v>3233</v>
      </c>
      <c r="AO58" s="99">
        <v>3009</v>
      </c>
      <c r="AP58" s="99">
        <v>2831</v>
      </c>
      <c r="AQ58" s="99">
        <v>7</v>
      </c>
      <c r="AR58" s="99">
        <v>18471</v>
      </c>
      <c r="AS58" s="127"/>
      <c r="AT58" s="119">
        <v>1951</v>
      </c>
      <c r="AU58" s="99">
        <v>43</v>
      </c>
      <c r="AV58" s="99">
        <v>27</v>
      </c>
      <c r="AW58" s="99">
        <v>39</v>
      </c>
      <c r="AX58" s="99">
        <v>35</v>
      </c>
      <c r="AY58" s="99">
        <v>66</v>
      </c>
      <c r="AZ58" s="99">
        <v>120</v>
      </c>
      <c r="BA58" s="99">
        <v>180</v>
      </c>
      <c r="BB58" s="99">
        <v>364</v>
      </c>
      <c r="BC58" s="99">
        <v>629</v>
      </c>
      <c r="BD58" s="99">
        <v>1120</v>
      </c>
      <c r="BE58" s="99">
        <v>1863</v>
      </c>
      <c r="BF58" s="99">
        <v>2961</v>
      </c>
      <c r="BG58" s="99">
        <v>4396</v>
      </c>
      <c r="BH58" s="99">
        <v>5482</v>
      </c>
      <c r="BI58" s="99">
        <v>6277</v>
      </c>
      <c r="BJ58" s="99">
        <v>6396</v>
      </c>
      <c r="BK58" s="99">
        <v>5556</v>
      </c>
      <c r="BL58" s="99">
        <v>4828</v>
      </c>
      <c r="BM58" s="99">
        <v>17</v>
      </c>
      <c r="BN58" s="99">
        <v>40399</v>
      </c>
      <c r="BP58" s="119">
        <v>1951</v>
      </c>
    </row>
    <row r="59" spans="2:68">
      <c r="B59" s="119">
        <v>1952</v>
      </c>
      <c r="C59" s="99">
        <v>24</v>
      </c>
      <c r="D59" s="99">
        <v>9</v>
      </c>
      <c r="E59" s="99">
        <v>19</v>
      </c>
      <c r="F59" s="99">
        <v>20</v>
      </c>
      <c r="G59" s="99">
        <v>35</v>
      </c>
      <c r="H59" s="99">
        <v>57</v>
      </c>
      <c r="I59" s="99">
        <v>109</v>
      </c>
      <c r="J59" s="99">
        <v>197</v>
      </c>
      <c r="K59" s="99">
        <v>396</v>
      </c>
      <c r="L59" s="99">
        <v>752</v>
      </c>
      <c r="M59" s="99">
        <v>1288</v>
      </c>
      <c r="N59" s="99">
        <v>1913</v>
      </c>
      <c r="O59" s="99">
        <v>2931</v>
      </c>
      <c r="P59" s="99">
        <v>3523</v>
      </c>
      <c r="Q59" s="99">
        <v>3488</v>
      </c>
      <c r="R59" s="99">
        <v>3154</v>
      </c>
      <c r="S59" s="99">
        <v>2646</v>
      </c>
      <c r="T59" s="99">
        <v>1974</v>
      </c>
      <c r="U59" s="99">
        <v>4</v>
      </c>
      <c r="V59" s="99">
        <v>22539</v>
      </c>
      <c r="W59" s="127"/>
      <c r="X59" s="119">
        <v>1952</v>
      </c>
      <c r="Y59" s="99">
        <v>18</v>
      </c>
      <c r="Z59" s="99">
        <v>21</v>
      </c>
      <c r="AA59" s="99">
        <v>27</v>
      </c>
      <c r="AB59" s="99">
        <v>17</v>
      </c>
      <c r="AC59" s="99">
        <v>19</v>
      </c>
      <c r="AD59" s="99">
        <v>48</v>
      </c>
      <c r="AE59" s="99">
        <v>84</v>
      </c>
      <c r="AF59" s="99">
        <v>144</v>
      </c>
      <c r="AG59" s="99">
        <v>245</v>
      </c>
      <c r="AH59" s="99">
        <v>436</v>
      </c>
      <c r="AI59" s="99">
        <v>708</v>
      </c>
      <c r="AJ59" s="99">
        <v>1052</v>
      </c>
      <c r="AK59" s="99">
        <v>1720</v>
      </c>
      <c r="AL59" s="99">
        <v>2317</v>
      </c>
      <c r="AM59" s="99">
        <v>2813</v>
      </c>
      <c r="AN59" s="99">
        <v>3263</v>
      </c>
      <c r="AO59" s="99">
        <v>3170</v>
      </c>
      <c r="AP59" s="99">
        <v>2900</v>
      </c>
      <c r="AQ59" s="99">
        <v>2</v>
      </c>
      <c r="AR59" s="99">
        <v>19004</v>
      </c>
      <c r="AS59" s="127"/>
      <c r="AT59" s="119">
        <v>1952</v>
      </c>
      <c r="AU59" s="99">
        <v>42</v>
      </c>
      <c r="AV59" s="99">
        <v>30</v>
      </c>
      <c r="AW59" s="99">
        <v>46</v>
      </c>
      <c r="AX59" s="99">
        <v>37</v>
      </c>
      <c r="AY59" s="99">
        <v>54</v>
      </c>
      <c r="AZ59" s="99">
        <v>105</v>
      </c>
      <c r="BA59" s="99">
        <v>193</v>
      </c>
      <c r="BB59" s="99">
        <v>341</v>
      </c>
      <c r="BC59" s="99">
        <v>641</v>
      </c>
      <c r="BD59" s="99">
        <v>1188</v>
      </c>
      <c r="BE59" s="99">
        <v>1996</v>
      </c>
      <c r="BF59" s="99">
        <v>2965</v>
      </c>
      <c r="BG59" s="99">
        <v>4651</v>
      </c>
      <c r="BH59" s="99">
        <v>5840</v>
      </c>
      <c r="BI59" s="99">
        <v>6301</v>
      </c>
      <c r="BJ59" s="99">
        <v>6417</v>
      </c>
      <c r="BK59" s="99">
        <v>5816</v>
      </c>
      <c r="BL59" s="99">
        <v>4874</v>
      </c>
      <c r="BM59" s="99">
        <v>6</v>
      </c>
      <c r="BN59" s="99">
        <v>41543</v>
      </c>
      <c r="BP59" s="119">
        <v>1952</v>
      </c>
    </row>
    <row r="60" spans="2:68">
      <c r="B60" s="119">
        <v>1953</v>
      </c>
      <c r="C60" s="99">
        <v>26</v>
      </c>
      <c r="D60" s="99">
        <v>17</v>
      </c>
      <c r="E60" s="99">
        <v>23</v>
      </c>
      <c r="F60" s="99">
        <v>24</v>
      </c>
      <c r="G60" s="99">
        <v>39</v>
      </c>
      <c r="H60" s="99">
        <v>46</v>
      </c>
      <c r="I60" s="99">
        <v>96</v>
      </c>
      <c r="J60" s="99">
        <v>204</v>
      </c>
      <c r="K60" s="99">
        <v>417</v>
      </c>
      <c r="L60" s="99">
        <v>714</v>
      </c>
      <c r="M60" s="99">
        <v>1267</v>
      </c>
      <c r="N60" s="99">
        <v>1855</v>
      </c>
      <c r="O60" s="99">
        <v>2849</v>
      </c>
      <c r="P60" s="99">
        <v>3357</v>
      </c>
      <c r="Q60" s="99">
        <v>3582</v>
      </c>
      <c r="R60" s="99">
        <v>3195</v>
      </c>
      <c r="S60" s="99">
        <v>2512</v>
      </c>
      <c r="T60" s="99">
        <v>2008</v>
      </c>
      <c r="U60" s="99">
        <v>4</v>
      </c>
      <c r="V60" s="99">
        <v>22235</v>
      </c>
      <c r="W60" s="127"/>
      <c r="X60" s="119">
        <v>1953</v>
      </c>
      <c r="Y60" s="99">
        <v>24</v>
      </c>
      <c r="Z60" s="99">
        <v>18</v>
      </c>
      <c r="AA60" s="99">
        <v>9</v>
      </c>
      <c r="AB60" s="99">
        <v>25</v>
      </c>
      <c r="AC60" s="99">
        <v>29</v>
      </c>
      <c r="AD60" s="99">
        <v>35</v>
      </c>
      <c r="AE60" s="99">
        <v>70</v>
      </c>
      <c r="AF60" s="99">
        <v>142</v>
      </c>
      <c r="AG60" s="99">
        <v>205</v>
      </c>
      <c r="AH60" s="99">
        <v>426</v>
      </c>
      <c r="AI60" s="99">
        <v>677</v>
      </c>
      <c r="AJ60" s="99">
        <v>1012</v>
      </c>
      <c r="AK60" s="99">
        <v>1638</v>
      </c>
      <c r="AL60" s="99">
        <v>2237</v>
      </c>
      <c r="AM60" s="99">
        <v>2919</v>
      </c>
      <c r="AN60" s="99">
        <v>3242</v>
      </c>
      <c r="AO60" s="99">
        <v>3086</v>
      </c>
      <c r="AP60" s="99">
        <v>2970</v>
      </c>
      <c r="AQ60" s="99">
        <v>4</v>
      </c>
      <c r="AR60" s="99">
        <v>18768</v>
      </c>
      <c r="AS60" s="127"/>
      <c r="AT60" s="119">
        <v>1953</v>
      </c>
      <c r="AU60" s="99">
        <v>50</v>
      </c>
      <c r="AV60" s="99">
        <v>35</v>
      </c>
      <c r="AW60" s="99">
        <v>32</v>
      </c>
      <c r="AX60" s="99">
        <v>49</v>
      </c>
      <c r="AY60" s="99">
        <v>68</v>
      </c>
      <c r="AZ60" s="99">
        <v>81</v>
      </c>
      <c r="BA60" s="99">
        <v>166</v>
      </c>
      <c r="BB60" s="99">
        <v>346</v>
      </c>
      <c r="BC60" s="99">
        <v>622</v>
      </c>
      <c r="BD60" s="99">
        <v>1140</v>
      </c>
      <c r="BE60" s="99">
        <v>1944</v>
      </c>
      <c r="BF60" s="99">
        <v>2867</v>
      </c>
      <c r="BG60" s="99">
        <v>4487</v>
      </c>
      <c r="BH60" s="99">
        <v>5594</v>
      </c>
      <c r="BI60" s="99">
        <v>6501</v>
      </c>
      <c r="BJ60" s="99">
        <v>6437</v>
      </c>
      <c r="BK60" s="99">
        <v>5598</v>
      </c>
      <c r="BL60" s="99">
        <v>4978</v>
      </c>
      <c r="BM60" s="99">
        <v>8</v>
      </c>
      <c r="BN60" s="99">
        <v>41003</v>
      </c>
      <c r="BP60" s="119">
        <v>1953</v>
      </c>
    </row>
    <row r="61" spans="2:68">
      <c r="B61" s="119">
        <v>1954</v>
      </c>
      <c r="C61" s="99">
        <v>36</v>
      </c>
      <c r="D61" s="99">
        <v>6</v>
      </c>
      <c r="E61" s="99">
        <v>12</v>
      </c>
      <c r="F61" s="99">
        <v>18</v>
      </c>
      <c r="G61" s="99">
        <v>27</v>
      </c>
      <c r="H61" s="99">
        <v>50</v>
      </c>
      <c r="I61" s="99">
        <v>108</v>
      </c>
      <c r="J61" s="99">
        <v>187</v>
      </c>
      <c r="K61" s="99">
        <v>419</v>
      </c>
      <c r="L61" s="99">
        <v>746</v>
      </c>
      <c r="M61" s="99">
        <v>1258</v>
      </c>
      <c r="N61" s="99">
        <v>1820</v>
      </c>
      <c r="O61" s="99">
        <v>2661</v>
      </c>
      <c r="P61" s="99">
        <v>3477</v>
      </c>
      <c r="Q61" s="99">
        <v>3813</v>
      </c>
      <c r="R61" s="99">
        <v>3391</v>
      </c>
      <c r="S61" s="99">
        <v>2605</v>
      </c>
      <c r="T61" s="99">
        <v>2139</v>
      </c>
      <c r="U61" s="99">
        <v>7</v>
      </c>
      <c r="V61" s="99">
        <v>22780</v>
      </c>
      <c r="W61" s="127"/>
      <c r="X61" s="119">
        <v>1954</v>
      </c>
      <c r="Y61" s="99">
        <v>27</v>
      </c>
      <c r="Z61" s="99">
        <v>10</v>
      </c>
      <c r="AA61" s="99">
        <v>14</v>
      </c>
      <c r="AB61" s="99">
        <v>13</v>
      </c>
      <c r="AC61" s="99">
        <v>22</v>
      </c>
      <c r="AD61" s="99">
        <v>39</v>
      </c>
      <c r="AE61" s="99">
        <v>73</v>
      </c>
      <c r="AF61" s="99">
        <v>146</v>
      </c>
      <c r="AG61" s="99">
        <v>246</v>
      </c>
      <c r="AH61" s="99">
        <v>415</v>
      </c>
      <c r="AI61" s="99">
        <v>666</v>
      </c>
      <c r="AJ61" s="99">
        <v>970</v>
      </c>
      <c r="AK61" s="99">
        <v>1601</v>
      </c>
      <c r="AL61" s="99">
        <v>2340</v>
      </c>
      <c r="AM61" s="99">
        <v>3072</v>
      </c>
      <c r="AN61" s="99">
        <v>3352</v>
      </c>
      <c r="AO61" s="99">
        <v>3235</v>
      </c>
      <c r="AP61" s="99">
        <v>3187</v>
      </c>
      <c r="AQ61" s="99">
        <v>5</v>
      </c>
      <c r="AR61" s="99">
        <v>19433</v>
      </c>
      <c r="AS61" s="127"/>
      <c r="AT61" s="119">
        <v>1954</v>
      </c>
      <c r="AU61" s="99">
        <v>63</v>
      </c>
      <c r="AV61" s="99">
        <v>16</v>
      </c>
      <c r="AW61" s="99">
        <v>26</v>
      </c>
      <c r="AX61" s="99">
        <v>31</v>
      </c>
      <c r="AY61" s="99">
        <v>49</v>
      </c>
      <c r="AZ61" s="99">
        <v>89</v>
      </c>
      <c r="BA61" s="99">
        <v>181</v>
      </c>
      <c r="BB61" s="99">
        <v>333</v>
      </c>
      <c r="BC61" s="99">
        <v>665</v>
      </c>
      <c r="BD61" s="99">
        <v>1161</v>
      </c>
      <c r="BE61" s="99">
        <v>1924</v>
      </c>
      <c r="BF61" s="99">
        <v>2790</v>
      </c>
      <c r="BG61" s="99">
        <v>4262</v>
      </c>
      <c r="BH61" s="99">
        <v>5817</v>
      </c>
      <c r="BI61" s="99">
        <v>6885</v>
      </c>
      <c r="BJ61" s="99">
        <v>6743</v>
      </c>
      <c r="BK61" s="99">
        <v>5840</v>
      </c>
      <c r="BL61" s="99">
        <v>5326</v>
      </c>
      <c r="BM61" s="99">
        <v>12</v>
      </c>
      <c r="BN61" s="99">
        <v>42213</v>
      </c>
      <c r="BP61" s="119">
        <v>1954</v>
      </c>
    </row>
    <row r="62" spans="2:68">
      <c r="B62" s="119">
        <v>1955</v>
      </c>
      <c r="C62" s="99">
        <v>23</v>
      </c>
      <c r="D62" s="99">
        <v>12</v>
      </c>
      <c r="E62" s="99">
        <v>12</v>
      </c>
      <c r="F62" s="99">
        <v>26</v>
      </c>
      <c r="G62" s="99">
        <v>29</v>
      </c>
      <c r="H62" s="99">
        <v>39</v>
      </c>
      <c r="I62" s="99">
        <v>120</v>
      </c>
      <c r="J62" s="99">
        <v>181</v>
      </c>
      <c r="K62" s="99">
        <v>381</v>
      </c>
      <c r="L62" s="99">
        <v>776</v>
      </c>
      <c r="M62" s="99">
        <v>1271</v>
      </c>
      <c r="N62" s="99">
        <v>1859</v>
      </c>
      <c r="O62" s="99">
        <v>2608</v>
      </c>
      <c r="P62" s="99">
        <v>3702</v>
      </c>
      <c r="Q62" s="99">
        <v>3881</v>
      </c>
      <c r="R62" s="99">
        <v>3319</v>
      </c>
      <c r="S62" s="99">
        <v>2619</v>
      </c>
      <c r="T62" s="99">
        <v>2220</v>
      </c>
      <c r="U62" s="99">
        <v>4</v>
      </c>
      <c r="V62" s="99">
        <v>23082</v>
      </c>
      <c r="W62" s="127"/>
      <c r="X62" s="119">
        <v>1955</v>
      </c>
      <c r="Y62" s="99">
        <v>18</v>
      </c>
      <c r="Z62" s="99">
        <v>13</v>
      </c>
      <c r="AA62" s="99">
        <v>16</v>
      </c>
      <c r="AB62" s="99">
        <v>14</v>
      </c>
      <c r="AC62" s="99">
        <v>24</v>
      </c>
      <c r="AD62" s="99">
        <v>24</v>
      </c>
      <c r="AE62" s="99">
        <v>64</v>
      </c>
      <c r="AF62" s="99">
        <v>116</v>
      </c>
      <c r="AG62" s="99">
        <v>230</v>
      </c>
      <c r="AH62" s="99">
        <v>368</v>
      </c>
      <c r="AI62" s="99">
        <v>586</v>
      </c>
      <c r="AJ62" s="99">
        <v>894</v>
      </c>
      <c r="AK62" s="99">
        <v>1613</v>
      </c>
      <c r="AL62" s="99">
        <v>2405</v>
      </c>
      <c r="AM62" s="99">
        <v>3051</v>
      </c>
      <c r="AN62" s="99">
        <v>3530</v>
      </c>
      <c r="AO62" s="99">
        <v>3188</v>
      </c>
      <c r="AP62" s="99">
        <v>3284</v>
      </c>
      <c r="AQ62" s="99">
        <v>4</v>
      </c>
      <c r="AR62" s="99">
        <v>19442</v>
      </c>
      <c r="AS62" s="127"/>
      <c r="AT62" s="119">
        <v>1955</v>
      </c>
      <c r="AU62" s="99">
        <v>41</v>
      </c>
      <c r="AV62" s="99">
        <v>25</v>
      </c>
      <c r="AW62" s="99">
        <v>28</v>
      </c>
      <c r="AX62" s="99">
        <v>40</v>
      </c>
      <c r="AY62" s="99">
        <v>53</v>
      </c>
      <c r="AZ62" s="99">
        <v>63</v>
      </c>
      <c r="BA62" s="99">
        <v>184</v>
      </c>
      <c r="BB62" s="99">
        <v>297</v>
      </c>
      <c r="BC62" s="99">
        <v>611</v>
      </c>
      <c r="BD62" s="99">
        <v>1144</v>
      </c>
      <c r="BE62" s="99">
        <v>1857</v>
      </c>
      <c r="BF62" s="99">
        <v>2753</v>
      </c>
      <c r="BG62" s="99">
        <v>4221</v>
      </c>
      <c r="BH62" s="99">
        <v>6107</v>
      </c>
      <c r="BI62" s="99">
        <v>6932</v>
      </c>
      <c r="BJ62" s="99">
        <v>6849</v>
      </c>
      <c r="BK62" s="99">
        <v>5807</v>
      </c>
      <c r="BL62" s="99">
        <v>5504</v>
      </c>
      <c r="BM62" s="99">
        <v>8</v>
      </c>
      <c r="BN62" s="99">
        <v>42524</v>
      </c>
      <c r="BP62" s="119">
        <v>1955</v>
      </c>
    </row>
    <row r="63" spans="2:68">
      <c r="B63" s="119">
        <v>1956</v>
      </c>
      <c r="C63" s="99">
        <v>28</v>
      </c>
      <c r="D63" s="99">
        <v>5</v>
      </c>
      <c r="E63" s="99">
        <v>16</v>
      </c>
      <c r="F63" s="99">
        <v>26</v>
      </c>
      <c r="G63" s="99">
        <v>36</v>
      </c>
      <c r="H63" s="99">
        <v>52</v>
      </c>
      <c r="I63" s="99">
        <v>96</v>
      </c>
      <c r="J63" s="99">
        <v>210</v>
      </c>
      <c r="K63" s="99">
        <v>436</v>
      </c>
      <c r="L63" s="99">
        <v>768</v>
      </c>
      <c r="M63" s="99">
        <v>1263</v>
      </c>
      <c r="N63" s="99">
        <v>1942</v>
      </c>
      <c r="O63" s="99">
        <v>2795</v>
      </c>
      <c r="P63" s="99">
        <v>3735</v>
      </c>
      <c r="Q63" s="99">
        <v>4053</v>
      </c>
      <c r="R63" s="99">
        <v>3712</v>
      </c>
      <c r="S63" s="99">
        <v>2827</v>
      </c>
      <c r="T63" s="99">
        <v>2399</v>
      </c>
      <c r="U63" s="99">
        <v>7</v>
      </c>
      <c r="V63" s="99">
        <v>24406</v>
      </c>
      <c r="W63" s="127"/>
      <c r="X63" s="119">
        <v>1956</v>
      </c>
      <c r="Y63" s="99">
        <v>21</v>
      </c>
      <c r="Z63" s="99">
        <v>7</v>
      </c>
      <c r="AA63" s="99">
        <v>10</v>
      </c>
      <c r="AB63" s="99">
        <v>16</v>
      </c>
      <c r="AC63" s="99">
        <v>23</v>
      </c>
      <c r="AD63" s="99">
        <v>41</v>
      </c>
      <c r="AE63" s="99">
        <v>65</v>
      </c>
      <c r="AF63" s="99">
        <v>131</v>
      </c>
      <c r="AG63" s="99">
        <v>203</v>
      </c>
      <c r="AH63" s="99">
        <v>391</v>
      </c>
      <c r="AI63" s="99">
        <v>575</v>
      </c>
      <c r="AJ63" s="99">
        <v>897</v>
      </c>
      <c r="AK63" s="99">
        <v>1520</v>
      </c>
      <c r="AL63" s="99">
        <v>2465</v>
      </c>
      <c r="AM63" s="99">
        <v>3259</v>
      </c>
      <c r="AN63" s="99">
        <v>3773</v>
      </c>
      <c r="AO63" s="99">
        <v>3616</v>
      </c>
      <c r="AP63" s="99">
        <v>3642</v>
      </c>
      <c r="AQ63" s="99">
        <v>2</v>
      </c>
      <c r="AR63" s="99">
        <v>20657</v>
      </c>
      <c r="AS63" s="127"/>
      <c r="AT63" s="119">
        <v>1956</v>
      </c>
      <c r="AU63" s="99">
        <v>49</v>
      </c>
      <c r="AV63" s="99">
        <v>12</v>
      </c>
      <c r="AW63" s="99">
        <v>26</v>
      </c>
      <c r="AX63" s="99">
        <v>42</v>
      </c>
      <c r="AY63" s="99">
        <v>59</v>
      </c>
      <c r="AZ63" s="99">
        <v>93</v>
      </c>
      <c r="BA63" s="99">
        <v>161</v>
      </c>
      <c r="BB63" s="99">
        <v>341</v>
      </c>
      <c r="BC63" s="99">
        <v>639</v>
      </c>
      <c r="BD63" s="99">
        <v>1159</v>
      </c>
      <c r="BE63" s="99">
        <v>1838</v>
      </c>
      <c r="BF63" s="99">
        <v>2839</v>
      </c>
      <c r="BG63" s="99">
        <v>4315</v>
      </c>
      <c r="BH63" s="99">
        <v>6200</v>
      </c>
      <c r="BI63" s="99">
        <v>7312</v>
      </c>
      <c r="BJ63" s="99">
        <v>7485</v>
      </c>
      <c r="BK63" s="99">
        <v>6443</v>
      </c>
      <c r="BL63" s="99">
        <v>6041</v>
      </c>
      <c r="BM63" s="99">
        <v>9</v>
      </c>
      <c r="BN63" s="99">
        <v>45063</v>
      </c>
      <c r="BP63" s="119">
        <v>1956</v>
      </c>
    </row>
    <row r="64" spans="2:68">
      <c r="B64" s="119">
        <v>1957</v>
      </c>
      <c r="C64" s="99">
        <v>26</v>
      </c>
      <c r="D64" s="99">
        <v>11</v>
      </c>
      <c r="E64" s="99">
        <v>13</v>
      </c>
      <c r="F64" s="99">
        <v>17</v>
      </c>
      <c r="G64" s="99">
        <v>36</v>
      </c>
      <c r="H64" s="99">
        <v>57</v>
      </c>
      <c r="I64" s="99">
        <v>104</v>
      </c>
      <c r="J64" s="99">
        <v>191</v>
      </c>
      <c r="K64" s="99">
        <v>378</v>
      </c>
      <c r="L64" s="99">
        <v>783</v>
      </c>
      <c r="M64" s="99">
        <v>1271</v>
      </c>
      <c r="N64" s="99">
        <v>1957</v>
      </c>
      <c r="O64" s="99">
        <v>2608</v>
      </c>
      <c r="P64" s="99">
        <v>3742</v>
      </c>
      <c r="Q64" s="99">
        <v>3929</v>
      </c>
      <c r="R64" s="99">
        <v>3514</v>
      </c>
      <c r="S64" s="99">
        <v>2565</v>
      </c>
      <c r="T64" s="99">
        <v>2231</v>
      </c>
      <c r="U64" s="99">
        <v>10</v>
      </c>
      <c r="V64" s="99">
        <v>23443</v>
      </c>
      <c r="W64" s="127"/>
      <c r="X64" s="119">
        <v>1957</v>
      </c>
      <c r="Y64" s="99">
        <v>28</v>
      </c>
      <c r="Z64" s="99">
        <v>4</v>
      </c>
      <c r="AA64" s="99">
        <v>17</v>
      </c>
      <c r="AB64" s="99">
        <v>15</v>
      </c>
      <c r="AC64" s="99">
        <v>18</v>
      </c>
      <c r="AD64" s="99">
        <v>33</v>
      </c>
      <c r="AE64" s="99">
        <v>70</v>
      </c>
      <c r="AF64" s="99">
        <v>111</v>
      </c>
      <c r="AG64" s="99">
        <v>226</v>
      </c>
      <c r="AH64" s="99">
        <v>388</v>
      </c>
      <c r="AI64" s="99">
        <v>549</v>
      </c>
      <c r="AJ64" s="99">
        <v>874</v>
      </c>
      <c r="AK64" s="99">
        <v>1428</v>
      </c>
      <c r="AL64" s="99">
        <v>2438</v>
      </c>
      <c r="AM64" s="99">
        <v>3236</v>
      </c>
      <c r="AN64" s="99">
        <v>3718</v>
      </c>
      <c r="AO64" s="99">
        <v>3406</v>
      </c>
      <c r="AP64" s="99">
        <v>3492</v>
      </c>
      <c r="AQ64" s="99">
        <v>5</v>
      </c>
      <c r="AR64" s="99">
        <v>20056</v>
      </c>
      <c r="AS64" s="127"/>
      <c r="AT64" s="119">
        <v>1957</v>
      </c>
      <c r="AU64" s="99">
        <v>54</v>
      </c>
      <c r="AV64" s="99">
        <v>15</v>
      </c>
      <c r="AW64" s="99">
        <v>30</v>
      </c>
      <c r="AX64" s="99">
        <v>32</v>
      </c>
      <c r="AY64" s="99">
        <v>54</v>
      </c>
      <c r="AZ64" s="99">
        <v>90</v>
      </c>
      <c r="BA64" s="99">
        <v>174</v>
      </c>
      <c r="BB64" s="99">
        <v>302</v>
      </c>
      <c r="BC64" s="99">
        <v>604</v>
      </c>
      <c r="BD64" s="99">
        <v>1171</v>
      </c>
      <c r="BE64" s="99">
        <v>1820</v>
      </c>
      <c r="BF64" s="99">
        <v>2831</v>
      </c>
      <c r="BG64" s="99">
        <v>4036</v>
      </c>
      <c r="BH64" s="99">
        <v>6180</v>
      </c>
      <c r="BI64" s="99">
        <v>7165</v>
      </c>
      <c r="BJ64" s="99">
        <v>7232</v>
      </c>
      <c r="BK64" s="99">
        <v>5971</v>
      </c>
      <c r="BL64" s="99">
        <v>5723</v>
      </c>
      <c r="BM64" s="99">
        <v>15</v>
      </c>
      <c r="BN64" s="99">
        <v>43499</v>
      </c>
      <c r="BP64" s="119">
        <v>1957</v>
      </c>
    </row>
    <row r="65" spans="2:68">
      <c r="B65" s="120">
        <v>1958</v>
      </c>
      <c r="C65" s="99">
        <v>28</v>
      </c>
      <c r="D65" s="99">
        <v>10</v>
      </c>
      <c r="E65" s="99">
        <v>11</v>
      </c>
      <c r="F65" s="99">
        <v>14</v>
      </c>
      <c r="G65" s="99">
        <v>43</v>
      </c>
      <c r="H65" s="99">
        <v>41</v>
      </c>
      <c r="I65" s="99">
        <v>121</v>
      </c>
      <c r="J65" s="99">
        <v>198</v>
      </c>
      <c r="K65" s="99">
        <v>418</v>
      </c>
      <c r="L65" s="99">
        <v>846</v>
      </c>
      <c r="M65" s="99">
        <v>1360</v>
      </c>
      <c r="N65" s="99">
        <v>1916</v>
      </c>
      <c r="O65" s="99">
        <v>2631</v>
      </c>
      <c r="P65" s="99">
        <v>3608</v>
      </c>
      <c r="Q65" s="99">
        <v>4009</v>
      </c>
      <c r="R65" s="99">
        <v>3624</v>
      </c>
      <c r="S65" s="99">
        <v>2658</v>
      </c>
      <c r="T65" s="99">
        <v>2233</v>
      </c>
      <c r="U65" s="99">
        <v>9</v>
      </c>
      <c r="V65" s="99">
        <v>23778</v>
      </c>
      <c r="W65" s="127"/>
      <c r="X65" s="120">
        <v>1958</v>
      </c>
      <c r="Y65" s="99">
        <v>26</v>
      </c>
      <c r="Z65" s="99">
        <v>9</v>
      </c>
      <c r="AA65" s="99">
        <v>12</v>
      </c>
      <c r="AB65" s="99">
        <v>11</v>
      </c>
      <c r="AC65" s="99">
        <v>15</v>
      </c>
      <c r="AD65" s="99">
        <v>40</v>
      </c>
      <c r="AE65" s="99">
        <v>45</v>
      </c>
      <c r="AF65" s="99">
        <v>113</v>
      </c>
      <c r="AG65" s="99">
        <v>236</v>
      </c>
      <c r="AH65" s="99">
        <v>379</v>
      </c>
      <c r="AI65" s="99">
        <v>558</v>
      </c>
      <c r="AJ65" s="99">
        <v>890</v>
      </c>
      <c r="AK65" s="99">
        <v>1506</v>
      </c>
      <c r="AL65" s="99">
        <v>2321</v>
      </c>
      <c r="AM65" s="99">
        <v>3255</v>
      </c>
      <c r="AN65" s="99">
        <v>3736</v>
      </c>
      <c r="AO65" s="99">
        <v>3463</v>
      </c>
      <c r="AP65" s="99">
        <v>3572</v>
      </c>
      <c r="AQ65" s="99">
        <v>5</v>
      </c>
      <c r="AR65" s="99">
        <v>20192</v>
      </c>
      <c r="AS65" s="127"/>
      <c r="AT65" s="120">
        <v>1958</v>
      </c>
      <c r="AU65" s="99">
        <v>54</v>
      </c>
      <c r="AV65" s="99">
        <v>19</v>
      </c>
      <c r="AW65" s="99">
        <v>23</v>
      </c>
      <c r="AX65" s="99">
        <v>25</v>
      </c>
      <c r="AY65" s="99">
        <v>58</v>
      </c>
      <c r="AZ65" s="99">
        <v>81</v>
      </c>
      <c r="BA65" s="99">
        <v>166</v>
      </c>
      <c r="BB65" s="99">
        <v>311</v>
      </c>
      <c r="BC65" s="99">
        <v>654</v>
      </c>
      <c r="BD65" s="99">
        <v>1225</v>
      </c>
      <c r="BE65" s="99">
        <v>1918</v>
      </c>
      <c r="BF65" s="99">
        <v>2806</v>
      </c>
      <c r="BG65" s="99">
        <v>4137</v>
      </c>
      <c r="BH65" s="99">
        <v>5929</v>
      </c>
      <c r="BI65" s="99">
        <v>7264</v>
      </c>
      <c r="BJ65" s="99">
        <v>7360</v>
      </c>
      <c r="BK65" s="99">
        <v>6121</v>
      </c>
      <c r="BL65" s="99">
        <v>5805</v>
      </c>
      <c r="BM65" s="99">
        <v>14</v>
      </c>
      <c r="BN65" s="99">
        <v>43970</v>
      </c>
      <c r="BP65" s="120">
        <v>1958</v>
      </c>
    </row>
    <row r="66" spans="2:68">
      <c r="B66" s="120">
        <v>1959</v>
      </c>
      <c r="C66" s="99">
        <v>18</v>
      </c>
      <c r="D66" s="99">
        <v>6</v>
      </c>
      <c r="E66" s="99">
        <v>10</v>
      </c>
      <c r="F66" s="99">
        <v>20</v>
      </c>
      <c r="G66" s="99">
        <v>31</v>
      </c>
      <c r="H66" s="99">
        <v>44</v>
      </c>
      <c r="I66" s="99">
        <v>107</v>
      </c>
      <c r="J66" s="99">
        <v>236</v>
      </c>
      <c r="K66" s="99">
        <v>426</v>
      </c>
      <c r="L66" s="99">
        <v>904</v>
      </c>
      <c r="M66" s="99">
        <v>1393</v>
      </c>
      <c r="N66" s="99">
        <v>2195</v>
      </c>
      <c r="O66" s="99">
        <v>2698</v>
      </c>
      <c r="P66" s="99">
        <v>3958</v>
      </c>
      <c r="Q66" s="99">
        <v>4331</v>
      </c>
      <c r="R66" s="99">
        <v>4043</v>
      </c>
      <c r="S66" s="99">
        <v>2727</v>
      </c>
      <c r="T66" s="99">
        <v>2231</v>
      </c>
      <c r="U66" s="99">
        <v>3</v>
      </c>
      <c r="V66" s="99">
        <v>25381</v>
      </c>
      <c r="W66" s="127"/>
      <c r="X66" s="120">
        <v>1959</v>
      </c>
      <c r="Y66" s="99">
        <v>30</v>
      </c>
      <c r="Z66" s="99">
        <v>13</v>
      </c>
      <c r="AA66" s="99">
        <v>15</v>
      </c>
      <c r="AB66" s="99">
        <v>21</v>
      </c>
      <c r="AC66" s="99">
        <v>18</v>
      </c>
      <c r="AD66" s="99">
        <v>31</v>
      </c>
      <c r="AE66" s="99">
        <v>63</v>
      </c>
      <c r="AF66" s="99">
        <v>119</v>
      </c>
      <c r="AG66" s="99">
        <v>218</v>
      </c>
      <c r="AH66" s="99">
        <v>440</v>
      </c>
      <c r="AI66" s="99">
        <v>573</v>
      </c>
      <c r="AJ66" s="99">
        <v>896</v>
      </c>
      <c r="AK66" s="99">
        <v>1493</v>
      </c>
      <c r="AL66" s="99">
        <v>2430</v>
      </c>
      <c r="AM66" s="99">
        <v>3462</v>
      </c>
      <c r="AN66" s="99">
        <v>3907</v>
      </c>
      <c r="AO66" s="99">
        <v>3730</v>
      </c>
      <c r="AP66" s="99">
        <v>3837</v>
      </c>
      <c r="AQ66" s="99">
        <v>3</v>
      </c>
      <c r="AR66" s="99">
        <v>21299</v>
      </c>
      <c r="AS66" s="127"/>
      <c r="AT66" s="120">
        <v>1959</v>
      </c>
      <c r="AU66" s="99">
        <v>48</v>
      </c>
      <c r="AV66" s="99">
        <v>19</v>
      </c>
      <c r="AW66" s="99">
        <v>25</v>
      </c>
      <c r="AX66" s="99">
        <v>41</v>
      </c>
      <c r="AY66" s="99">
        <v>49</v>
      </c>
      <c r="AZ66" s="99">
        <v>75</v>
      </c>
      <c r="BA66" s="99">
        <v>170</v>
      </c>
      <c r="BB66" s="99">
        <v>355</v>
      </c>
      <c r="BC66" s="99">
        <v>644</v>
      </c>
      <c r="BD66" s="99">
        <v>1344</v>
      </c>
      <c r="BE66" s="99">
        <v>1966</v>
      </c>
      <c r="BF66" s="99">
        <v>3091</v>
      </c>
      <c r="BG66" s="99">
        <v>4191</v>
      </c>
      <c r="BH66" s="99">
        <v>6388</v>
      </c>
      <c r="BI66" s="99">
        <v>7793</v>
      </c>
      <c r="BJ66" s="99">
        <v>7950</v>
      </c>
      <c r="BK66" s="99">
        <v>6457</v>
      </c>
      <c r="BL66" s="99">
        <v>6068</v>
      </c>
      <c r="BM66" s="99">
        <v>6</v>
      </c>
      <c r="BN66" s="99">
        <v>46680</v>
      </c>
      <c r="BP66" s="120">
        <v>1959</v>
      </c>
    </row>
    <row r="67" spans="2:68">
      <c r="B67" s="120">
        <v>1960</v>
      </c>
      <c r="C67" s="99">
        <v>26</v>
      </c>
      <c r="D67" s="99">
        <v>9</v>
      </c>
      <c r="E67" s="99">
        <v>19</v>
      </c>
      <c r="F67" s="99">
        <v>18</v>
      </c>
      <c r="G67" s="99">
        <v>26</v>
      </c>
      <c r="H67" s="99">
        <v>49</v>
      </c>
      <c r="I67" s="99">
        <v>104</v>
      </c>
      <c r="J67" s="99">
        <v>202</v>
      </c>
      <c r="K67" s="99">
        <v>478</v>
      </c>
      <c r="L67" s="99">
        <v>917</v>
      </c>
      <c r="M67" s="99">
        <v>1520</v>
      </c>
      <c r="N67" s="99">
        <v>2173</v>
      </c>
      <c r="O67" s="99">
        <v>2851</v>
      </c>
      <c r="P67" s="99">
        <v>3795</v>
      </c>
      <c r="Q67" s="99">
        <v>4514</v>
      </c>
      <c r="R67" s="99">
        <v>3950</v>
      </c>
      <c r="S67" s="99">
        <v>2937</v>
      </c>
      <c r="T67" s="99">
        <v>2321</v>
      </c>
      <c r="U67" s="99">
        <v>8</v>
      </c>
      <c r="V67" s="99">
        <v>25917</v>
      </c>
      <c r="W67" s="127"/>
      <c r="X67" s="120">
        <v>1960</v>
      </c>
      <c r="Y67" s="99">
        <v>23</v>
      </c>
      <c r="Z67" s="99">
        <v>6</v>
      </c>
      <c r="AA67" s="99">
        <v>13</v>
      </c>
      <c r="AB67" s="99">
        <v>14</v>
      </c>
      <c r="AC67" s="99">
        <v>27</v>
      </c>
      <c r="AD67" s="99">
        <v>26</v>
      </c>
      <c r="AE67" s="99">
        <v>73</v>
      </c>
      <c r="AF67" s="99">
        <v>130</v>
      </c>
      <c r="AG67" s="99">
        <v>223</v>
      </c>
      <c r="AH67" s="99">
        <v>429</v>
      </c>
      <c r="AI67" s="99">
        <v>613</v>
      </c>
      <c r="AJ67" s="99">
        <v>901</v>
      </c>
      <c r="AK67" s="99">
        <v>1570</v>
      </c>
      <c r="AL67" s="99">
        <v>2543</v>
      </c>
      <c r="AM67" s="99">
        <v>3497</v>
      </c>
      <c r="AN67" s="99">
        <v>3948</v>
      </c>
      <c r="AO67" s="99">
        <v>3856</v>
      </c>
      <c r="AP67" s="99">
        <v>3918</v>
      </c>
      <c r="AQ67" s="99">
        <v>0</v>
      </c>
      <c r="AR67" s="99">
        <v>21810</v>
      </c>
      <c r="AS67" s="127"/>
      <c r="AT67" s="120">
        <v>1960</v>
      </c>
      <c r="AU67" s="99">
        <v>49</v>
      </c>
      <c r="AV67" s="99">
        <v>15</v>
      </c>
      <c r="AW67" s="99">
        <v>32</v>
      </c>
      <c r="AX67" s="99">
        <v>32</v>
      </c>
      <c r="AY67" s="99">
        <v>53</v>
      </c>
      <c r="AZ67" s="99">
        <v>75</v>
      </c>
      <c r="BA67" s="99">
        <v>177</v>
      </c>
      <c r="BB67" s="99">
        <v>332</v>
      </c>
      <c r="BC67" s="99">
        <v>701</v>
      </c>
      <c r="BD67" s="99">
        <v>1346</v>
      </c>
      <c r="BE67" s="99">
        <v>2133</v>
      </c>
      <c r="BF67" s="99">
        <v>3074</v>
      </c>
      <c r="BG67" s="99">
        <v>4421</v>
      </c>
      <c r="BH67" s="99">
        <v>6338</v>
      </c>
      <c r="BI67" s="99">
        <v>8011</v>
      </c>
      <c r="BJ67" s="99">
        <v>7898</v>
      </c>
      <c r="BK67" s="99">
        <v>6793</v>
      </c>
      <c r="BL67" s="99">
        <v>6239</v>
      </c>
      <c r="BM67" s="99">
        <v>8</v>
      </c>
      <c r="BN67" s="99">
        <v>47727</v>
      </c>
      <c r="BP67" s="120">
        <v>1960</v>
      </c>
    </row>
    <row r="68" spans="2:68">
      <c r="B68" s="120">
        <v>1961</v>
      </c>
      <c r="C68" s="99">
        <v>30</v>
      </c>
      <c r="D68" s="99">
        <v>5</v>
      </c>
      <c r="E68" s="99">
        <v>20</v>
      </c>
      <c r="F68" s="99">
        <v>23</v>
      </c>
      <c r="G68" s="99">
        <v>25</v>
      </c>
      <c r="H68" s="99">
        <v>46</v>
      </c>
      <c r="I68" s="99">
        <v>110</v>
      </c>
      <c r="J68" s="99">
        <v>229</v>
      </c>
      <c r="K68" s="99">
        <v>515</v>
      </c>
      <c r="L68" s="99">
        <v>945</v>
      </c>
      <c r="M68" s="99">
        <v>1538</v>
      </c>
      <c r="N68" s="99">
        <v>2135</v>
      </c>
      <c r="O68" s="99">
        <v>2868</v>
      </c>
      <c r="P68" s="99">
        <v>3638</v>
      </c>
      <c r="Q68" s="99">
        <v>4506</v>
      </c>
      <c r="R68" s="99">
        <v>4072</v>
      </c>
      <c r="S68" s="99">
        <v>3005</v>
      </c>
      <c r="T68" s="99">
        <v>2366</v>
      </c>
      <c r="U68" s="99">
        <v>5</v>
      </c>
      <c r="V68" s="99">
        <v>26081</v>
      </c>
      <c r="W68" s="127"/>
      <c r="X68" s="120">
        <v>1961</v>
      </c>
      <c r="Y68" s="99">
        <v>21</v>
      </c>
      <c r="Z68" s="99">
        <v>5</v>
      </c>
      <c r="AA68" s="99">
        <v>15</v>
      </c>
      <c r="AB68" s="99">
        <v>18</v>
      </c>
      <c r="AC68" s="99">
        <v>27</v>
      </c>
      <c r="AD68" s="99">
        <v>32</v>
      </c>
      <c r="AE68" s="99">
        <v>56</v>
      </c>
      <c r="AF68" s="99">
        <v>116</v>
      </c>
      <c r="AG68" s="99">
        <v>186</v>
      </c>
      <c r="AH68" s="99">
        <v>414</v>
      </c>
      <c r="AI68" s="99">
        <v>584</v>
      </c>
      <c r="AJ68" s="99">
        <v>808</v>
      </c>
      <c r="AK68" s="99">
        <v>1446</v>
      </c>
      <c r="AL68" s="99">
        <v>2418</v>
      </c>
      <c r="AM68" s="99">
        <v>3509</v>
      </c>
      <c r="AN68" s="99">
        <v>4136</v>
      </c>
      <c r="AO68" s="99">
        <v>3868</v>
      </c>
      <c r="AP68" s="99">
        <v>3998</v>
      </c>
      <c r="AQ68" s="99">
        <v>1</v>
      </c>
      <c r="AR68" s="99">
        <v>21658</v>
      </c>
      <c r="AS68" s="127"/>
      <c r="AT68" s="120">
        <v>1961</v>
      </c>
      <c r="AU68" s="99">
        <v>51</v>
      </c>
      <c r="AV68" s="99">
        <v>10</v>
      </c>
      <c r="AW68" s="99">
        <v>35</v>
      </c>
      <c r="AX68" s="99">
        <v>41</v>
      </c>
      <c r="AY68" s="99">
        <v>52</v>
      </c>
      <c r="AZ68" s="99">
        <v>78</v>
      </c>
      <c r="BA68" s="99">
        <v>166</v>
      </c>
      <c r="BB68" s="99">
        <v>345</v>
      </c>
      <c r="BC68" s="99">
        <v>701</v>
      </c>
      <c r="BD68" s="99">
        <v>1359</v>
      </c>
      <c r="BE68" s="99">
        <v>2122</v>
      </c>
      <c r="BF68" s="99">
        <v>2943</v>
      </c>
      <c r="BG68" s="99">
        <v>4314</v>
      </c>
      <c r="BH68" s="99">
        <v>6056</v>
      </c>
      <c r="BI68" s="99">
        <v>8015</v>
      </c>
      <c r="BJ68" s="99">
        <v>8208</v>
      </c>
      <c r="BK68" s="99">
        <v>6873</v>
      </c>
      <c r="BL68" s="99">
        <v>6364</v>
      </c>
      <c r="BM68" s="99">
        <v>6</v>
      </c>
      <c r="BN68" s="99">
        <v>47739</v>
      </c>
      <c r="BP68" s="120">
        <v>1961</v>
      </c>
    </row>
    <row r="69" spans="2:68">
      <c r="B69" s="120">
        <v>1962</v>
      </c>
      <c r="C69" s="99">
        <v>15</v>
      </c>
      <c r="D69" s="99">
        <v>10</v>
      </c>
      <c r="E69" s="99">
        <v>19</v>
      </c>
      <c r="F69" s="99">
        <v>26</v>
      </c>
      <c r="G69" s="99">
        <v>29</v>
      </c>
      <c r="H69" s="99">
        <v>43</v>
      </c>
      <c r="I69" s="99">
        <v>99</v>
      </c>
      <c r="J69" s="99">
        <v>253</v>
      </c>
      <c r="K69" s="99">
        <v>493</v>
      </c>
      <c r="L69" s="99">
        <v>982</v>
      </c>
      <c r="M69" s="99">
        <v>1663</v>
      </c>
      <c r="N69" s="99">
        <v>2337</v>
      </c>
      <c r="O69" s="99">
        <v>3019</v>
      </c>
      <c r="P69" s="99">
        <v>3713</v>
      </c>
      <c r="Q69" s="99">
        <v>4728</v>
      </c>
      <c r="R69" s="99">
        <v>4298</v>
      </c>
      <c r="S69" s="99">
        <v>3228</v>
      </c>
      <c r="T69" s="99">
        <v>2545</v>
      </c>
      <c r="U69" s="99">
        <v>9</v>
      </c>
      <c r="V69" s="99">
        <v>27509</v>
      </c>
      <c r="W69" s="127"/>
      <c r="X69" s="120">
        <v>1962</v>
      </c>
      <c r="Y69" s="99">
        <v>16</v>
      </c>
      <c r="Z69" s="99">
        <v>6</v>
      </c>
      <c r="AA69" s="99">
        <v>9</v>
      </c>
      <c r="AB69" s="99">
        <v>16</v>
      </c>
      <c r="AC69" s="99">
        <v>28</v>
      </c>
      <c r="AD69" s="99">
        <v>29</v>
      </c>
      <c r="AE69" s="99">
        <v>59</v>
      </c>
      <c r="AF69" s="99">
        <v>125</v>
      </c>
      <c r="AG69" s="99">
        <v>207</v>
      </c>
      <c r="AH69" s="99">
        <v>394</v>
      </c>
      <c r="AI69" s="99">
        <v>637</v>
      </c>
      <c r="AJ69" s="99">
        <v>871</v>
      </c>
      <c r="AK69" s="99">
        <v>1586</v>
      </c>
      <c r="AL69" s="99">
        <v>2402</v>
      </c>
      <c r="AM69" s="99">
        <v>3806</v>
      </c>
      <c r="AN69" s="99">
        <v>4425</v>
      </c>
      <c r="AO69" s="99">
        <v>4145</v>
      </c>
      <c r="AP69" s="99">
        <v>4336</v>
      </c>
      <c r="AQ69" s="99">
        <v>3</v>
      </c>
      <c r="AR69" s="99">
        <v>23100</v>
      </c>
      <c r="AS69" s="127"/>
      <c r="AT69" s="120">
        <v>1962</v>
      </c>
      <c r="AU69" s="99">
        <v>31</v>
      </c>
      <c r="AV69" s="99">
        <v>16</v>
      </c>
      <c r="AW69" s="99">
        <v>28</v>
      </c>
      <c r="AX69" s="99">
        <v>42</v>
      </c>
      <c r="AY69" s="99">
        <v>57</v>
      </c>
      <c r="AZ69" s="99">
        <v>72</v>
      </c>
      <c r="BA69" s="99">
        <v>158</v>
      </c>
      <c r="BB69" s="99">
        <v>378</v>
      </c>
      <c r="BC69" s="99">
        <v>700</v>
      </c>
      <c r="BD69" s="99">
        <v>1376</v>
      </c>
      <c r="BE69" s="99">
        <v>2300</v>
      </c>
      <c r="BF69" s="99">
        <v>3208</v>
      </c>
      <c r="BG69" s="99">
        <v>4605</v>
      </c>
      <c r="BH69" s="99">
        <v>6115</v>
      </c>
      <c r="BI69" s="99">
        <v>8534</v>
      </c>
      <c r="BJ69" s="99">
        <v>8723</v>
      </c>
      <c r="BK69" s="99">
        <v>7373</v>
      </c>
      <c r="BL69" s="99">
        <v>6881</v>
      </c>
      <c r="BM69" s="99">
        <v>12</v>
      </c>
      <c r="BN69" s="99">
        <v>50609</v>
      </c>
      <c r="BP69" s="120">
        <v>1962</v>
      </c>
    </row>
    <row r="70" spans="2:68">
      <c r="B70" s="120">
        <v>1963</v>
      </c>
      <c r="C70" s="99">
        <v>15</v>
      </c>
      <c r="D70" s="99">
        <v>10</v>
      </c>
      <c r="E70" s="99">
        <v>8</v>
      </c>
      <c r="F70" s="99">
        <v>12</v>
      </c>
      <c r="G70" s="99">
        <v>38</v>
      </c>
      <c r="H70" s="99">
        <v>37</v>
      </c>
      <c r="I70" s="99">
        <v>84</v>
      </c>
      <c r="J70" s="99">
        <v>266</v>
      </c>
      <c r="K70" s="99">
        <v>503</v>
      </c>
      <c r="L70" s="99">
        <v>999</v>
      </c>
      <c r="M70" s="99">
        <v>1719</v>
      </c>
      <c r="N70" s="99">
        <v>2389</v>
      </c>
      <c r="O70" s="99">
        <v>3152</v>
      </c>
      <c r="P70" s="99">
        <v>3842</v>
      </c>
      <c r="Q70" s="99">
        <v>4629</v>
      </c>
      <c r="R70" s="99">
        <v>4556</v>
      </c>
      <c r="S70" s="99">
        <v>3283</v>
      </c>
      <c r="T70" s="99">
        <v>2591</v>
      </c>
      <c r="U70" s="99">
        <v>3</v>
      </c>
      <c r="V70" s="99">
        <v>28136</v>
      </c>
      <c r="W70" s="127"/>
      <c r="X70" s="120">
        <v>1963</v>
      </c>
      <c r="Y70" s="99">
        <v>19</v>
      </c>
      <c r="Z70" s="99">
        <v>4</v>
      </c>
      <c r="AA70" s="99">
        <v>9</v>
      </c>
      <c r="AB70" s="99">
        <v>18</v>
      </c>
      <c r="AC70" s="99">
        <v>19</v>
      </c>
      <c r="AD70" s="99">
        <v>31</v>
      </c>
      <c r="AE70" s="99">
        <v>55</v>
      </c>
      <c r="AF70" s="99">
        <v>125</v>
      </c>
      <c r="AG70" s="99">
        <v>239</v>
      </c>
      <c r="AH70" s="99">
        <v>348</v>
      </c>
      <c r="AI70" s="99">
        <v>642</v>
      </c>
      <c r="AJ70" s="99">
        <v>949</v>
      </c>
      <c r="AK70" s="99">
        <v>1594</v>
      </c>
      <c r="AL70" s="99">
        <v>2479</v>
      </c>
      <c r="AM70" s="99">
        <v>3764</v>
      </c>
      <c r="AN70" s="99">
        <v>4541</v>
      </c>
      <c r="AO70" s="99">
        <v>4330</v>
      </c>
      <c r="AP70" s="99">
        <v>4601</v>
      </c>
      <c r="AQ70" s="99">
        <v>0</v>
      </c>
      <c r="AR70" s="99">
        <v>23767</v>
      </c>
      <c r="AS70" s="127"/>
      <c r="AT70" s="120">
        <v>1963</v>
      </c>
      <c r="AU70" s="99">
        <v>34</v>
      </c>
      <c r="AV70" s="99">
        <v>14</v>
      </c>
      <c r="AW70" s="99">
        <v>17</v>
      </c>
      <c r="AX70" s="99">
        <v>30</v>
      </c>
      <c r="AY70" s="99">
        <v>57</v>
      </c>
      <c r="AZ70" s="99">
        <v>68</v>
      </c>
      <c r="BA70" s="99">
        <v>139</v>
      </c>
      <c r="BB70" s="99">
        <v>391</v>
      </c>
      <c r="BC70" s="99">
        <v>742</v>
      </c>
      <c r="BD70" s="99">
        <v>1347</v>
      </c>
      <c r="BE70" s="99">
        <v>2361</v>
      </c>
      <c r="BF70" s="99">
        <v>3338</v>
      </c>
      <c r="BG70" s="99">
        <v>4746</v>
      </c>
      <c r="BH70" s="99">
        <v>6321</v>
      </c>
      <c r="BI70" s="99">
        <v>8393</v>
      </c>
      <c r="BJ70" s="99">
        <v>9097</v>
      </c>
      <c r="BK70" s="99">
        <v>7613</v>
      </c>
      <c r="BL70" s="99">
        <v>7192</v>
      </c>
      <c r="BM70" s="99">
        <v>3</v>
      </c>
      <c r="BN70" s="99">
        <v>51903</v>
      </c>
      <c r="BP70" s="120">
        <v>1963</v>
      </c>
    </row>
    <row r="71" spans="2:68">
      <c r="B71" s="120">
        <v>1964</v>
      </c>
      <c r="C71" s="99">
        <v>22</v>
      </c>
      <c r="D71" s="99">
        <v>4</v>
      </c>
      <c r="E71" s="99">
        <v>11</v>
      </c>
      <c r="F71" s="99">
        <v>19</v>
      </c>
      <c r="G71" s="99">
        <v>43</v>
      </c>
      <c r="H71" s="99">
        <v>32</v>
      </c>
      <c r="I71" s="99">
        <v>110</v>
      </c>
      <c r="J71" s="99">
        <v>233</v>
      </c>
      <c r="K71" s="99">
        <v>601</v>
      </c>
      <c r="L71" s="99">
        <v>974</v>
      </c>
      <c r="M71" s="99">
        <v>1755</v>
      </c>
      <c r="N71" s="99">
        <v>2549</v>
      </c>
      <c r="O71" s="99">
        <v>3426</v>
      </c>
      <c r="P71" s="99">
        <v>3883</v>
      </c>
      <c r="Q71" s="99">
        <v>4935</v>
      </c>
      <c r="R71" s="99">
        <v>4780</v>
      </c>
      <c r="S71" s="99">
        <v>3476</v>
      </c>
      <c r="T71" s="99">
        <v>2757</v>
      </c>
      <c r="U71" s="99">
        <v>7</v>
      </c>
      <c r="V71" s="99">
        <v>29617</v>
      </c>
      <c r="W71" s="127"/>
      <c r="X71" s="120">
        <v>1964</v>
      </c>
      <c r="Y71" s="99">
        <v>17</v>
      </c>
      <c r="Z71" s="99">
        <v>6</v>
      </c>
      <c r="AA71" s="99">
        <v>13</v>
      </c>
      <c r="AB71" s="99">
        <v>21</v>
      </c>
      <c r="AC71" s="99">
        <v>25</v>
      </c>
      <c r="AD71" s="99">
        <v>32</v>
      </c>
      <c r="AE71" s="99">
        <v>60</v>
      </c>
      <c r="AF71" s="99">
        <v>125</v>
      </c>
      <c r="AG71" s="99">
        <v>254</v>
      </c>
      <c r="AH71" s="99">
        <v>426</v>
      </c>
      <c r="AI71" s="99">
        <v>668</v>
      </c>
      <c r="AJ71" s="99">
        <v>1023</v>
      </c>
      <c r="AK71" s="99">
        <v>1671</v>
      </c>
      <c r="AL71" s="99">
        <v>2529</v>
      </c>
      <c r="AM71" s="99">
        <v>3994</v>
      </c>
      <c r="AN71" s="99">
        <v>4944</v>
      </c>
      <c r="AO71" s="99">
        <v>4683</v>
      </c>
      <c r="AP71" s="99">
        <v>4934</v>
      </c>
      <c r="AQ71" s="99">
        <v>5</v>
      </c>
      <c r="AR71" s="99">
        <v>25430</v>
      </c>
      <c r="AS71" s="127"/>
      <c r="AT71" s="120">
        <v>1964</v>
      </c>
      <c r="AU71" s="99">
        <v>39</v>
      </c>
      <c r="AV71" s="99">
        <v>10</v>
      </c>
      <c r="AW71" s="99">
        <v>24</v>
      </c>
      <c r="AX71" s="99">
        <v>40</v>
      </c>
      <c r="AY71" s="99">
        <v>68</v>
      </c>
      <c r="AZ71" s="99">
        <v>64</v>
      </c>
      <c r="BA71" s="99">
        <v>170</v>
      </c>
      <c r="BB71" s="99">
        <v>358</v>
      </c>
      <c r="BC71" s="99">
        <v>855</v>
      </c>
      <c r="BD71" s="99">
        <v>1400</v>
      </c>
      <c r="BE71" s="99">
        <v>2423</v>
      </c>
      <c r="BF71" s="99">
        <v>3572</v>
      </c>
      <c r="BG71" s="99">
        <v>5097</v>
      </c>
      <c r="BH71" s="99">
        <v>6412</v>
      </c>
      <c r="BI71" s="99">
        <v>8929</v>
      </c>
      <c r="BJ71" s="99">
        <v>9724</v>
      </c>
      <c r="BK71" s="99">
        <v>8159</v>
      </c>
      <c r="BL71" s="99">
        <v>7691</v>
      </c>
      <c r="BM71" s="99">
        <v>12</v>
      </c>
      <c r="BN71" s="99">
        <v>55047</v>
      </c>
      <c r="BP71" s="120">
        <v>1964</v>
      </c>
    </row>
    <row r="72" spans="2:68">
      <c r="B72" s="120">
        <v>1965</v>
      </c>
      <c r="C72" s="99">
        <v>15</v>
      </c>
      <c r="D72" s="99">
        <v>7</v>
      </c>
      <c r="E72" s="99">
        <v>9</v>
      </c>
      <c r="F72" s="99">
        <v>23</v>
      </c>
      <c r="G72" s="99">
        <v>28</v>
      </c>
      <c r="H72" s="99">
        <v>51</v>
      </c>
      <c r="I72" s="99">
        <v>69</v>
      </c>
      <c r="J72" s="99">
        <v>250</v>
      </c>
      <c r="K72" s="99">
        <v>600</v>
      </c>
      <c r="L72" s="99">
        <v>933</v>
      </c>
      <c r="M72" s="99">
        <v>1861</v>
      </c>
      <c r="N72" s="99">
        <v>2611</v>
      </c>
      <c r="O72" s="99">
        <v>3414</v>
      </c>
      <c r="P72" s="99">
        <v>4022</v>
      </c>
      <c r="Q72" s="99">
        <v>4772</v>
      </c>
      <c r="R72" s="99">
        <v>4858</v>
      </c>
      <c r="S72" s="99">
        <v>3379</v>
      </c>
      <c r="T72" s="99">
        <v>2786</v>
      </c>
      <c r="U72" s="99">
        <v>4</v>
      </c>
      <c r="V72" s="99">
        <v>29692</v>
      </c>
      <c r="W72" s="127"/>
      <c r="X72" s="120">
        <v>1965</v>
      </c>
      <c r="Y72" s="99">
        <v>11</v>
      </c>
      <c r="Z72" s="99">
        <v>5</v>
      </c>
      <c r="AA72" s="99">
        <v>7</v>
      </c>
      <c r="AB72" s="99">
        <v>22</v>
      </c>
      <c r="AC72" s="99">
        <v>19</v>
      </c>
      <c r="AD72" s="99">
        <v>33</v>
      </c>
      <c r="AE72" s="99">
        <v>53</v>
      </c>
      <c r="AF72" s="99">
        <v>133</v>
      </c>
      <c r="AG72" s="99">
        <v>246</v>
      </c>
      <c r="AH72" s="99">
        <v>438</v>
      </c>
      <c r="AI72" s="99">
        <v>730</v>
      </c>
      <c r="AJ72" s="99">
        <v>1036</v>
      </c>
      <c r="AK72" s="99">
        <v>1542</v>
      </c>
      <c r="AL72" s="99">
        <v>2495</v>
      </c>
      <c r="AM72" s="99">
        <v>3913</v>
      </c>
      <c r="AN72" s="99">
        <v>4928</v>
      </c>
      <c r="AO72" s="99">
        <v>4810</v>
      </c>
      <c r="AP72" s="99">
        <v>5039</v>
      </c>
      <c r="AQ72" s="99">
        <v>2</v>
      </c>
      <c r="AR72" s="99">
        <v>25462</v>
      </c>
      <c r="AS72" s="127"/>
      <c r="AT72" s="120">
        <v>1965</v>
      </c>
      <c r="AU72" s="99">
        <v>26</v>
      </c>
      <c r="AV72" s="99">
        <v>12</v>
      </c>
      <c r="AW72" s="99">
        <v>16</v>
      </c>
      <c r="AX72" s="99">
        <v>45</v>
      </c>
      <c r="AY72" s="99">
        <v>47</v>
      </c>
      <c r="AZ72" s="99">
        <v>84</v>
      </c>
      <c r="BA72" s="99">
        <v>122</v>
      </c>
      <c r="BB72" s="99">
        <v>383</v>
      </c>
      <c r="BC72" s="99">
        <v>846</v>
      </c>
      <c r="BD72" s="99">
        <v>1371</v>
      </c>
      <c r="BE72" s="99">
        <v>2591</v>
      </c>
      <c r="BF72" s="99">
        <v>3647</v>
      </c>
      <c r="BG72" s="99">
        <v>4956</v>
      </c>
      <c r="BH72" s="99">
        <v>6517</v>
      </c>
      <c r="BI72" s="99">
        <v>8685</v>
      </c>
      <c r="BJ72" s="99">
        <v>9786</v>
      </c>
      <c r="BK72" s="99">
        <v>8189</v>
      </c>
      <c r="BL72" s="99">
        <v>7825</v>
      </c>
      <c r="BM72" s="99">
        <v>6</v>
      </c>
      <c r="BN72" s="99">
        <v>55154</v>
      </c>
      <c r="BP72" s="120">
        <v>1965</v>
      </c>
    </row>
    <row r="73" spans="2:68">
      <c r="B73" s="120">
        <v>1966</v>
      </c>
      <c r="C73" s="99">
        <v>16</v>
      </c>
      <c r="D73" s="99">
        <v>7</v>
      </c>
      <c r="E73" s="99">
        <v>9</v>
      </c>
      <c r="F73" s="99">
        <v>24</v>
      </c>
      <c r="G73" s="99">
        <v>21</v>
      </c>
      <c r="H73" s="99">
        <v>40</v>
      </c>
      <c r="I73" s="99">
        <v>76</v>
      </c>
      <c r="J73" s="99">
        <v>264</v>
      </c>
      <c r="K73" s="99">
        <v>585</v>
      </c>
      <c r="L73" s="99">
        <v>966</v>
      </c>
      <c r="M73" s="99">
        <v>1831</v>
      </c>
      <c r="N73" s="99">
        <v>2581</v>
      </c>
      <c r="O73" s="99">
        <v>3518</v>
      </c>
      <c r="P73" s="99">
        <v>4278</v>
      </c>
      <c r="Q73" s="99">
        <v>4818</v>
      </c>
      <c r="R73" s="99">
        <v>5096</v>
      </c>
      <c r="S73" s="99">
        <v>3685</v>
      </c>
      <c r="T73" s="99">
        <v>2854</v>
      </c>
      <c r="U73" s="99">
        <v>3</v>
      </c>
      <c r="V73" s="99">
        <v>30672</v>
      </c>
      <c r="W73" s="127"/>
      <c r="X73" s="120">
        <v>1966</v>
      </c>
      <c r="Y73" s="99">
        <v>13</v>
      </c>
      <c r="Z73" s="99">
        <v>5</v>
      </c>
      <c r="AA73" s="99">
        <v>3</v>
      </c>
      <c r="AB73" s="99">
        <v>17</v>
      </c>
      <c r="AC73" s="99">
        <v>14</v>
      </c>
      <c r="AD73" s="99">
        <v>31</v>
      </c>
      <c r="AE73" s="99">
        <v>66</v>
      </c>
      <c r="AF73" s="99">
        <v>131</v>
      </c>
      <c r="AG73" s="99">
        <v>236</v>
      </c>
      <c r="AH73" s="99">
        <v>425</v>
      </c>
      <c r="AI73" s="99">
        <v>728</v>
      </c>
      <c r="AJ73" s="99">
        <v>1107</v>
      </c>
      <c r="AK73" s="99">
        <v>1619</v>
      </c>
      <c r="AL73" s="99">
        <v>2719</v>
      </c>
      <c r="AM73" s="99">
        <v>4078</v>
      </c>
      <c r="AN73" s="99">
        <v>5136</v>
      </c>
      <c r="AO73" s="99">
        <v>4998</v>
      </c>
      <c r="AP73" s="99">
        <v>5448</v>
      </c>
      <c r="AQ73" s="99">
        <v>0</v>
      </c>
      <c r="AR73" s="99">
        <v>26774</v>
      </c>
      <c r="AS73" s="127"/>
      <c r="AT73" s="120">
        <v>1966</v>
      </c>
      <c r="AU73" s="99">
        <v>29</v>
      </c>
      <c r="AV73" s="99">
        <v>12</v>
      </c>
      <c r="AW73" s="99">
        <v>12</v>
      </c>
      <c r="AX73" s="99">
        <v>41</v>
      </c>
      <c r="AY73" s="99">
        <v>35</v>
      </c>
      <c r="AZ73" s="99">
        <v>71</v>
      </c>
      <c r="BA73" s="99">
        <v>142</v>
      </c>
      <c r="BB73" s="99">
        <v>395</v>
      </c>
      <c r="BC73" s="99">
        <v>821</v>
      </c>
      <c r="BD73" s="99">
        <v>1391</v>
      </c>
      <c r="BE73" s="99">
        <v>2559</v>
      </c>
      <c r="BF73" s="99">
        <v>3688</v>
      </c>
      <c r="BG73" s="99">
        <v>5137</v>
      </c>
      <c r="BH73" s="99">
        <v>6997</v>
      </c>
      <c r="BI73" s="99">
        <v>8896</v>
      </c>
      <c r="BJ73" s="99">
        <v>10232</v>
      </c>
      <c r="BK73" s="99">
        <v>8683</v>
      </c>
      <c r="BL73" s="99">
        <v>8302</v>
      </c>
      <c r="BM73" s="99">
        <v>3</v>
      </c>
      <c r="BN73" s="99">
        <v>57446</v>
      </c>
      <c r="BP73" s="120">
        <v>1966</v>
      </c>
    </row>
    <row r="74" spans="2:68">
      <c r="B74" s="120">
        <v>1967</v>
      </c>
      <c r="C74" s="99">
        <v>14</v>
      </c>
      <c r="D74" s="99">
        <v>6</v>
      </c>
      <c r="E74" s="99">
        <v>13</v>
      </c>
      <c r="F74" s="99">
        <v>21</v>
      </c>
      <c r="G74" s="99">
        <v>33</v>
      </c>
      <c r="H74" s="99">
        <v>56</v>
      </c>
      <c r="I74" s="99">
        <v>73</v>
      </c>
      <c r="J74" s="99">
        <v>230</v>
      </c>
      <c r="K74" s="99">
        <v>573</v>
      </c>
      <c r="L74" s="99">
        <v>1128</v>
      </c>
      <c r="M74" s="99">
        <v>1771</v>
      </c>
      <c r="N74" s="99">
        <v>2800</v>
      </c>
      <c r="O74" s="99">
        <v>3558</v>
      </c>
      <c r="P74" s="99">
        <v>4293</v>
      </c>
      <c r="Q74" s="99">
        <v>4605</v>
      </c>
      <c r="R74" s="99">
        <v>4871</v>
      </c>
      <c r="S74" s="99">
        <v>3674</v>
      </c>
      <c r="T74" s="99">
        <v>2709</v>
      </c>
      <c r="U74" s="99">
        <v>5</v>
      </c>
      <c r="V74" s="99">
        <v>30433</v>
      </c>
      <c r="W74" s="127"/>
      <c r="X74" s="120">
        <v>1967</v>
      </c>
      <c r="Y74" s="99">
        <v>14</v>
      </c>
      <c r="Z74" s="99">
        <v>5</v>
      </c>
      <c r="AA74" s="99">
        <v>7</v>
      </c>
      <c r="AB74" s="99">
        <v>12</v>
      </c>
      <c r="AC74" s="99">
        <v>18</v>
      </c>
      <c r="AD74" s="99">
        <v>34</v>
      </c>
      <c r="AE74" s="99">
        <v>68</v>
      </c>
      <c r="AF74" s="99">
        <v>106</v>
      </c>
      <c r="AG74" s="99">
        <v>241</v>
      </c>
      <c r="AH74" s="99">
        <v>446</v>
      </c>
      <c r="AI74" s="99">
        <v>734</v>
      </c>
      <c r="AJ74" s="99">
        <v>1084</v>
      </c>
      <c r="AK74" s="99">
        <v>1615</v>
      </c>
      <c r="AL74" s="99">
        <v>2462</v>
      </c>
      <c r="AM74" s="99">
        <v>3871</v>
      </c>
      <c r="AN74" s="99">
        <v>4975</v>
      </c>
      <c r="AO74" s="99">
        <v>4882</v>
      </c>
      <c r="AP74" s="99">
        <v>5248</v>
      </c>
      <c r="AQ74" s="99">
        <v>5</v>
      </c>
      <c r="AR74" s="99">
        <v>25827</v>
      </c>
      <c r="AS74" s="127"/>
      <c r="AT74" s="120">
        <v>1967</v>
      </c>
      <c r="AU74" s="99">
        <v>28</v>
      </c>
      <c r="AV74" s="99">
        <v>11</v>
      </c>
      <c r="AW74" s="99">
        <v>20</v>
      </c>
      <c r="AX74" s="99">
        <v>33</v>
      </c>
      <c r="AY74" s="99">
        <v>51</v>
      </c>
      <c r="AZ74" s="99">
        <v>90</v>
      </c>
      <c r="BA74" s="99">
        <v>141</v>
      </c>
      <c r="BB74" s="99">
        <v>336</v>
      </c>
      <c r="BC74" s="99">
        <v>814</v>
      </c>
      <c r="BD74" s="99">
        <v>1574</v>
      </c>
      <c r="BE74" s="99">
        <v>2505</v>
      </c>
      <c r="BF74" s="99">
        <v>3884</v>
      </c>
      <c r="BG74" s="99">
        <v>5173</v>
      </c>
      <c r="BH74" s="99">
        <v>6755</v>
      </c>
      <c r="BI74" s="99">
        <v>8476</v>
      </c>
      <c r="BJ74" s="99">
        <v>9846</v>
      </c>
      <c r="BK74" s="99">
        <v>8556</v>
      </c>
      <c r="BL74" s="99">
        <v>7957</v>
      </c>
      <c r="BM74" s="99">
        <v>10</v>
      </c>
      <c r="BN74" s="99">
        <v>56260</v>
      </c>
      <c r="BP74" s="120">
        <v>1967</v>
      </c>
    </row>
    <row r="75" spans="2:68">
      <c r="B75" s="121">
        <v>1968</v>
      </c>
      <c r="C75" s="99">
        <v>24</v>
      </c>
      <c r="D75" s="99">
        <v>3</v>
      </c>
      <c r="E75" s="99">
        <v>12</v>
      </c>
      <c r="F75" s="99">
        <v>21</v>
      </c>
      <c r="G75" s="99">
        <v>39</v>
      </c>
      <c r="H75" s="99">
        <v>32</v>
      </c>
      <c r="I75" s="99">
        <v>85</v>
      </c>
      <c r="J75" s="99">
        <v>248</v>
      </c>
      <c r="K75" s="99">
        <v>586</v>
      </c>
      <c r="L75" s="99">
        <v>1050</v>
      </c>
      <c r="M75" s="99">
        <v>1797</v>
      </c>
      <c r="N75" s="99">
        <v>2903</v>
      </c>
      <c r="O75" s="99">
        <v>3824</v>
      </c>
      <c r="P75" s="99">
        <v>4479</v>
      </c>
      <c r="Q75" s="99">
        <v>4818</v>
      </c>
      <c r="R75" s="99">
        <v>5204</v>
      </c>
      <c r="S75" s="99">
        <v>4165</v>
      </c>
      <c r="T75" s="99">
        <v>3266</v>
      </c>
      <c r="U75" s="99">
        <v>2</v>
      </c>
      <c r="V75" s="99">
        <v>32558</v>
      </c>
      <c r="W75" s="127"/>
      <c r="X75" s="121">
        <v>1968</v>
      </c>
      <c r="Y75" s="99">
        <v>15</v>
      </c>
      <c r="Z75" s="99">
        <v>10</v>
      </c>
      <c r="AA75" s="99">
        <v>13</v>
      </c>
      <c r="AB75" s="99">
        <v>12</v>
      </c>
      <c r="AC75" s="99">
        <v>23</v>
      </c>
      <c r="AD75" s="99">
        <v>24</v>
      </c>
      <c r="AE75" s="99">
        <v>63</v>
      </c>
      <c r="AF75" s="99">
        <v>125</v>
      </c>
      <c r="AG75" s="99">
        <v>253</v>
      </c>
      <c r="AH75" s="99">
        <v>417</v>
      </c>
      <c r="AI75" s="99">
        <v>688</v>
      </c>
      <c r="AJ75" s="99">
        <v>1151</v>
      </c>
      <c r="AK75" s="99">
        <v>1721</v>
      </c>
      <c r="AL75" s="99">
        <v>2705</v>
      </c>
      <c r="AM75" s="99">
        <v>3968</v>
      </c>
      <c r="AN75" s="99">
        <v>5474</v>
      </c>
      <c r="AO75" s="99">
        <v>5538</v>
      </c>
      <c r="AP75" s="99">
        <v>6172</v>
      </c>
      <c r="AQ75" s="99">
        <v>0</v>
      </c>
      <c r="AR75" s="99">
        <v>28372</v>
      </c>
      <c r="AS75" s="127"/>
      <c r="AT75" s="121">
        <v>1968</v>
      </c>
      <c r="AU75" s="99">
        <v>39</v>
      </c>
      <c r="AV75" s="99">
        <v>13</v>
      </c>
      <c r="AW75" s="99">
        <v>25</v>
      </c>
      <c r="AX75" s="99">
        <v>33</v>
      </c>
      <c r="AY75" s="99">
        <v>62</v>
      </c>
      <c r="AZ75" s="99">
        <v>56</v>
      </c>
      <c r="BA75" s="99">
        <v>148</v>
      </c>
      <c r="BB75" s="99">
        <v>373</v>
      </c>
      <c r="BC75" s="99">
        <v>839</v>
      </c>
      <c r="BD75" s="99">
        <v>1467</v>
      </c>
      <c r="BE75" s="99">
        <v>2485</v>
      </c>
      <c r="BF75" s="99">
        <v>4054</v>
      </c>
      <c r="BG75" s="99">
        <v>5545</v>
      </c>
      <c r="BH75" s="99">
        <v>7184</v>
      </c>
      <c r="BI75" s="99">
        <v>8786</v>
      </c>
      <c r="BJ75" s="99">
        <v>10678</v>
      </c>
      <c r="BK75" s="99">
        <v>9703</v>
      </c>
      <c r="BL75" s="99">
        <v>9438</v>
      </c>
      <c r="BM75" s="99">
        <v>2</v>
      </c>
      <c r="BN75" s="99">
        <v>60930</v>
      </c>
      <c r="BP75" s="121">
        <v>1968</v>
      </c>
    </row>
    <row r="76" spans="2:68">
      <c r="B76" s="121">
        <v>1969</v>
      </c>
      <c r="C76" s="99">
        <v>12</v>
      </c>
      <c r="D76" s="99">
        <v>5</v>
      </c>
      <c r="E76" s="99">
        <v>5</v>
      </c>
      <c r="F76" s="99">
        <v>18</v>
      </c>
      <c r="G76" s="99">
        <v>29</v>
      </c>
      <c r="H76" s="99">
        <v>54</v>
      </c>
      <c r="I76" s="99">
        <v>99</v>
      </c>
      <c r="J76" s="99">
        <v>247</v>
      </c>
      <c r="K76" s="99">
        <v>574</v>
      </c>
      <c r="L76" s="99">
        <v>1171</v>
      </c>
      <c r="M76" s="99">
        <v>1753</v>
      </c>
      <c r="N76" s="99">
        <v>2819</v>
      </c>
      <c r="O76" s="99">
        <v>3721</v>
      </c>
      <c r="P76" s="99">
        <v>4485</v>
      </c>
      <c r="Q76" s="99">
        <v>4524</v>
      </c>
      <c r="R76" s="99">
        <v>5002</v>
      </c>
      <c r="S76" s="99">
        <v>3833</v>
      </c>
      <c r="T76" s="99">
        <v>2996</v>
      </c>
      <c r="U76" s="99">
        <v>6</v>
      </c>
      <c r="V76" s="99">
        <v>31353</v>
      </c>
      <c r="W76" s="127"/>
      <c r="X76" s="121">
        <v>1969</v>
      </c>
      <c r="Y76" s="99">
        <v>22</v>
      </c>
      <c r="Z76" s="99">
        <v>9</v>
      </c>
      <c r="AA76" s="99">
        <v>5</v>
      </c>
      <c r="AB76" s="99">
        <v>20</v>
      </c>
      <c r="AC76" s="99">
        <v>17</v>
      </c>
      <c r="AD76" s="99">
        <v>34</v>
      </c>
      <c r="AE76" s="99">
        <v>51</v>
      </c>
      <c r="AF76" s="99">
        <v>108</v>
      </c>
      <c r="AG76" s="99">
        <v>222</v>
      </c>
      <c r="AH76" s="99">
        <v>394</v>
      </c>
      <c r="AI76" s="99">
        <v>699</v>
      </c>
      <c r="AJ76" s="99">
        <v>1041</v>
      </c>
      <c r="AK76" s="99">
        <v>1720</v>
      </c>
      <c r="AL76" s="99">
        <v>2641</v>
      </c>
      <c r="AM76" s="99">
        <v>3858</v>
      </c>
      <c r="AN76" s="99">
        <v>5281</v>
      </c>
      <c r="AO76" s="99">
        <v>5290</v>
      </c>
      <c r="AP76" s="99">
        <v>5757</v>
      </c>
      <c r="AQ76" s="99">
        <v>3</v>
      </c>
      <c r="AR76" s="99">
        <v>27172</v>
      </c>
      <c r="AS76" s="127"/>
      <c r="AT76" s="121">
        <v>1969</v>
      </c>
      <c r="AU76" s="99">
        <v>34</v>
      </c>
      <c r="AV76" s="99">
        <v>14</v>
      </c>
      <c r="AW76" s="99">
        <v>10</v>
      </c>
      <c r="AX76" s="99">
        <v>38</v>
      </c>
      <c r="AY76" s="99">
        <v>46</v>
      </c>
      <c r="AZ76" s="99">
        <v>88</v>
      </c>
      <c r="BA76" s="99">
        <v>150</v>
      </c>
      <c r="BB76" s="99">
        <v>355</v>
      </c>
      <c r="BC76" s="99">
        <v>796</v>
      </c>
      <c r="BD76" s="99">
        <v>1565</v>
      </c>
      <c r="BE76" s="99">
        <v>2452</v>
      </c>
      <c r="BF76" s="99">
        <v>3860</v>
      </c>
      <c r="BG76" s="99">
        <v>5441</v>
      </c>
      <c r="BH76" s="99">
        <v>7126</v>
      </c>
      <c r="BI76" s="99">
        <v>8382</v>
      </c>
      <c r="BJ76" s="99">
        <v>10283</v>
      </c>
      <c r="BK76" s="99">
        <v>9123</v>
      </c>
      <c r="BL76" s="99">
        <v>8753</v>
      </c>
      <c r="BM76" s="99">
        <v>9</v>
      </c>
      <c r="BN76" s="99">
        <v>58525</v>
      </c>
      <c r="BP76" s="121">
        <v>1969</v>
      </c>
    </row>
    <row r="77" spans="2:68">
      <c r="B77" s="121">
        <v>1970</v>
      </c>
      <c r="C77" s="99">
        <v>21</v>
      </c>
      <c r="D77" s="99">
        <v>5</v>
      </c>
      <c r="E77" s="99">
        <v>14</v>
      </c>
      <c r="F77" s="99">
        <v>21</v>
      </c>
      <c r="G77" s="99">
        <v>33</v>
      </c>
      <c r="H77" s="99">
        <v>41</v>
      </c>
      <c r="I77" s="99">
        <v>98</v>
      </c>
      <c r="J77" s="99">
        <v>235</v>
      </c>
      <c r="K77" s="99">
        <v>537</v>
      </c>
      <c r="L77" s="99">
        <v>1118</v>
      </c>
      <c r="M77" s="99">
        <v>1700</v>
      </c>
      <c r="N77" s="99">
        <v>2887</v>
      </c>
      <c r="O77" s="99">
        <v>3773</v>
      </c>
      <c r="P77" s="99">
        <v>4781</v>
      </c>
      <c r="Q77" s="99">
        <v>4745</v>
      </c>
      <c r="R77" s="99">
        <v>5060</v>
      </c>
      <c r="S77" s="99">
        <v>4152</v>
      </c>
      <c r="T77" s="99">
        <v>3190</v>
      </c>
      <c r="U77" s="99">
        <v>2</v>
      </c>
      <c r="V77" s="99">
        <v>32413</v>
      </c>
      <c r="W77" s="127"/>
      <c r="X77" s="121">
        <v>1970</v>
      </c>
      <c r="Y77" s="99">
        <v>16</v>
      </c>
      <c r="Z77" s="99">
        <v>4</v>
      </c>
      <c r="AA77" s="99">
        <v>9</v>
      </c>
      <c r="AB77" s="99">
        <v>9</v>
      </c>
      <c r="AC77" s="99">
        <v>22</v>
      </c>
      <c r="AD77" s="99">
        <v>29</v>
      </c>
      <c r="AE77" s="99">
        <v>71</v>
      </c>
      <c r="AF77" s="99">
        <v>152</v>
      </c>
      <c r="AG77" s="99">
        <v>245</v>
      </c>
      <c r="AH77" s="99">
        <v>440</v>
      </c>
      <c r="AI77" s="99">
        <v>699</v>
      </c>
      <c r="AJ77" s="99">
        <v>1138</v>
      </c>
      <c r="AK77" s="99">
        <v>1777</v>
      </c>
      <c r="AL77" s="99">
        <v>2664</v>
      </c>
      <c r="AM77" s="99">
        <v>4156</v>
      </c>
      <c r="AN77" s="99">
        <v>5449</v>
      </c>
      <c r="AO77" s="99">
        <v>5803</v>
      </c>
      <c r="AP77" s="99">
        <v>6280</v>
      </c>
      <c r="AQ77" s="99">
        <v>0</v>
      </c>
      <c r="AR77" s="99">
        <v>28963</v>
      </c>
      <c r="AS77" s="127"/>
      <c r="AT77" s="121">
        <v>1970</v>
      </c>
      <c r="AU77" s="99">
        <v>37</v>
      </c>
      <c r="AV77" s="99">
        <v>9</v>
      </c>
      <c r="AW77" s="99">
        <v>23</v>
      </c>
      <c r="AX77" s="99">
        <v>30</v>
      </c>
      <c r="AY77" s="99">
        <v>55</v>
      </c>
      <c r="AZ77" s="99">
        <v>70</v>
      </c>
      <c r="BA77" s="99">
        <v>169</v>
      </c>
      <c r="BB77" s="99">
        <v>387</v>
      </c>
      <c r="BC77" s="99">
        <v>782</v>
      </c>
      <c r="BD77" s="99">
        <v>1558</v>
      </c>
      <c r="BE77" s="99">
        <v>2399</v>
      </c>
      <c r="BF77" s="99">
        <v>4025</v>
      </c>
      <c r="BG77" s="99">
        <v>5550</v>
      </c>
      <c r="BH77" s="99">
        <v>7445</v>
      </c>
      <c r="BI77" s="99">
        <v>8901</v>
      </c>
      <c r="BJ77" s="99">
        <v>10509</v>
      </c>
      <c r="BK77" s="99">
        <v>9955</v>
      </c>
      <c r="BL77" s="99">
        <v>9470</v>
      </c>
      <c r="BM77" s="99">
        <v>2</v>
      </c>
      <c r="BN77" s="99">
        <v>61376</v>
      </c>
      <c r="BP77" s="121">
        <v>1970</v>
      </c>
    </row>
    <row r="78" spans="2:68">
      <c r="B78" s="121">
        <v>1971</v>
      </c>
      <c r="C78" s="99">
        <v>18</v>
      </c>
      <c r="D78" s="99">
        <v>5</v>
      </c>
      <c r="E78" s="99">
        <v>8</v>
      </c>
      <c r="F78" s="99">
        <v>21</v>
      </c>
      <c r="G78" s="99">
        <v>41</v>
      </c>
      <c r="H78" s="99">
        <v>55</v>
      </c>
      <c r="I78" s="99">
        <v>95</v>
      </c>
      <c r="J78" s="99">
        <v>216</v>
      </c>
      <c r="K78" s="99">
        <v>564</v>
      </c>
      <c r="L78" s="99">
        <v>1133</v>
      </c>
      <c r="M78" s="99">
        <v>1703</v>
      </c>
      <c r="N78" s="99">
        <v>2803</v>
      </c>
      <c r="O78" s="99">
        <v>3741</v>
      </c>
      <c r="P78" s="99">
        <v>4474</v>
      </c>
      <c r="Q78" s="99">
        <v>4743</v>
      </c>
      <c r="R78" s="99">
        <v>4720</v>
      </c>
      <c r="S78" s="99">
        <v>4117</v>
      </c>
      <c r="T78" s="99">
        <v>3285</v>
      </c>
      <c r="U78" s="99">
        <v>6</v>
      </c>
      <c r="V78" s="99">
        <v>31748</v>
      </c>
      <c r="W78" s="127"/>
      <c r="X78" s="121">
        <v>1971</v>
      </c>
      <c r="Y78" s="99">
        <v>21</v>
      </c>
      <c r="Z78" s="99">
        <v>6</v>
      </c>
      <c r="AA78" s="99">
        <v>4</v>
      </c>
      <c r="AB78" s="99">
        <v>20</v>
      </c>
      <c r="AC78" s="99">
        <v>20</v>
      </c>
      <c r="AD78" s="99">
        <v>40</v>
      </c>
      <c r="AE78" s="99">
        <v>56</v>
      </c>
      <c r="AF78" s="99">
        <v>126</v>
      </c>
      <c r="AG78" s="99">
        <v>261</v>
      </c>
      <c r="AH78" s="99">
        <v>460</v>
      </c>
      <c r="AI78" s="99">
        <v>682</v>
      </c>
      <c r="AJ78" s="99">
        <v>1092</v>
      </c>
      <c r="AK78" s="99">
        <v>1728</v>
      </c>
      <c r="AL78" s="99">
        <v>2466</v>
      </c>
      <c r="AM78" s="99">
        <v>4029</v>
      </c>
      <c r="AN78" s="99">
        <v>5465</v>
      </c>
      <c r="AO78" s="99">
        <v>5800</v>
      </c>
      <c r="AP78" s="99">
        <v>6587</v>
      </c>
      <c r="AQ78" s="99">
        <v>1</v>
      </c>
      <c r="AR78" s="99">
        <v>28864</v>
      </c>
      <c r="AS78" s="127"/>
      <c r="AT78" s="121">
        <v>1971</v>
      </c>
      <c r="AU78" s="99">
        <v>39</v>
      </c>
      <c r="AV78" s="99">
        <v>11</v>
      </c>
      <c r="AW78" s="99">
        <v>12</v>
      </c>
      <c r="AX78" s="99">
        <v>41</v>
      </c>
      <c r="AY78" s="99">
        <v>61</v>
      </c>
      <c r="AZ78" s="99">
        <v>95</v>
      </c>
      <c r="BA78" s="99">
        <v>151</v>
      </c>
      <c r="BB78" s="99">
        <v>342</v>
      </c>
      <c r="BC78" s="99">
        <v>825</v>
      </c>
      <c r="BD78" s="99">
        <v>1593</v>
      </c>
      <c r="BE78" s="99">
        <v>2385</v>
      </c>
      <c r="BF78" s="99">
        <v>3895</v>
      </c>
      <c r="BG78" s="99">
        <v>5469</v>
      </c>
      <c r="BH78" s="99">
        <v>6940</v>
      </c>
      <c r="BI78" s="99">
        <v>8772</v>
      </c>
      <c r="BJ78" s="99">
        <v>10185</v>
      </c>
      <c r="BK78" s="99">
        <v>9917</v>
      </c>
      <c r="BL78" s="99">
        <v>9872</v>
      </c>
      <c r="BM78" s="99">
        <v>7</v>
      </c>
      <c r="BN78" s="99">
        <v>60612</v>
      </c>
      <c r="BP78" s="121">
        <v>1971</v>
      </c>
    </row>
    <row r="79" spans="2:68">
      <c r="B79" s="121">
        <v>1972</v>
      </c>
      <c r="C79" s="99">
        <v>26</v>
      </c>
      <c r="D79" s="99">
        <v>5</v>
      </c>
      <c r="E79" s="99">
        <v>12</v>
      </c>
      <c r="F79" s="99">
        <v>25</v>
      </c>
      <c r="G79" s="99">
        <v>30</v>
      </c>
      <c r="H79" s="99">
        <v>37</v>
      </c>
      <c r="I79" s="99">
        <v>94</v>
      </c>
      <c r="J79" s="99">
        <v>221</v>
      </c>
      <c r="K79" s="99">
        <v>550</v>
      </c>
      <c r="L79" s="99">
        <v>1112</v>
      </c>
      <c r="M79" s="99">
        <v>1713</v>
      </c>
      <c r="N79" s="99">
        <v>2738</v>
      </c>
      <c r="O79" s="99">
        <v>3864</v>
      </c>
      <c r="P79" s="99">
        <v>4379</v>
      </c>
      <c r="Q79" s="99">
        <v>4883</v>
      </c>
      <c r="R79" s="99">
        <v>4539</v>
      </c>
      <c r="S79" s="99">
        <v>3983</v>
      </c>
      <c r="T79" s="99">
        <v>3366</v>
      </c>
      <c r="U79" s="99">
        <v>0</v>
      </c>
      <c r="V79" s="99">
        <v>31577</v>
      </c>
      <c r="W79" s="127"/>
      <c r="X79" s="121">
        <v>1972</v>
      </c>
      <c r="Y79" s="99">
        <v>22</v>
      </c>
      <c r="Z79" s="99">
        <v>4</v>
      </c>
      <c r="AA79" s="99">
        <v>8</v>
      </c>
      <c r="AB79" s="99">
        <v>15</v>
      </c>
      <c r="AC79" s="99">
        <v>23</v>
      </c>
      <c r="AD79" s="99">
        <v>32</v>
      </c>
      <c r="AE79" s="99">
        <v>63</v>
      </c>
      <c r="AF79" s="99">
        <v>130</v>
      </c>
      <c r="AG79" s="99">
        <v>231</v>
      </c>
      <c r="AH79" s="99">
        <v>403</v>
      </c>
      <c r="AI79" s="99">
        <v>678</v>
      </c>
      <c r="AJ79" s="99">
        <v>1073</v>
      </c>
      <c r="AK79" s="99">
        <v>1666</v>
      </c>
      <c r="AL79" s="99">
        <v>2516</v>
      </c>
      <c r="AM79" s="99">
        <v>3788</v>
      </c>
      <c r="AN79" s="99">
        <v>5129</v>
      </c>
      <c r="AO79" s="99">
        <v>5738</v>
      </c>
      <c r="AP79" s="99">
        <v>6638</v>
      </c>
      <c r="AQ79" s="99">
        <v>0</v>
      </c>
      <c r="AR79" s="99">
        <v>28157</v>
      </c>
      <c r="AS79" s="127"/>
      <c r="AT79" s="121">
        <v>1972</v>
      </c>
      <c r="AU79" s="99">
        <v>48</v>
      </c>
      <c r="AV79" s="99">
        <v>9</v>
      </c>
      <c r="AW79" s="99">
        <v>20</v>
      </c>
      <c r="AX79" s="99">
        <v>40</v>
      </c>
      <c r="AY79" s="99">
        <v>53</v>
      </c>
      <c r="AZ79" s="99">
        <v>69</v>
      </c>
      <c r="BA79" s="99">
        <v>157</v>
      </c>
      <c r="BB79" s="99">
        <v>351</v>
      </c>
      <c r="BC79" s="99">
        <v>781</v>
      </c>
      <c r="BD79" s="99">
        <v>1515</v>
      </c>
      <c r="BE79" s="99">
        <v>2391</v>
      </c>
      <c r="BF79" s="99">
        <v>3811</v>
      </c>
      <c r="BG79" s="99">
        <v>5530</v>
      </c>
      <c r="BH79" s="99">
        <v>6895</v>
      </c>
      <c r="BI79" s="99">
        <v>8671</v>
      </c>
      <c r="BJ79" s="99">
        <v>9668</v>
      </c>
      <c r="BK79" s="99">
        <v>9721</v>
      </c>
      <c r="BL79" s="99">
        <v>10004</v>
      </c>
      <c r="BM79" s="99">
        <v>0</v>
      </c>
      <c r="BN79" s="99">
        <v>59734</v>
      </c>
      <c r="BP79" s="121">
        <v>1972</v>
      </c>
    </row>
    <row r="80" spans="2:68">
      <c r="B80" s="121">
        <v>1973</v>
      </c>
      <c r="C80" s="99">
        <v>17</v>
      </c>
      <c r="D80" s="99">
        <v>1</v>
      </c>
      <c r="E80" s="99">
        <v>9</v>
      </c>
      <c r="F80" s="99">
        <v>16</v>
      </c>
      <c r="G80" s="99">
        <v>28</v>
      </c>
      <c r="H80" s="99">
        <v>55</v>
      </c>
      <c r="I80" s="99">
        <v>82</v>
      </c>
      <c r="J80" s="99">
        <v>218</v>
      </c>
      <c r="K80" s="99">
        <v>549</v>
      </c>
      <c r="L80" s="99">
        <v>1121</v>
      </c>
      <c r="M80" s="99">
        <v>1833</v>
      </c>
      <c r="N80" s="99">
        <v>2602</v>
      </c>
      <c r="O80" s="99">
        <v>3835</v>
      </c>
      <c r="P80" s="99">
        <v>4531</v>
      </c>
      <c r="Q80" s="99">
        <v>4889</v>
      </c>
      <c r="R80" s="99">
        <v>4468</v>
      </c>
      <c r="S80" s="99">
        <v>4025</v>
      </c>
      <c r="T80" s="99">
        <v>3276</v>
      </c>
      <c r="U80" s="99">
        <v>2</v>
      </c>
      <c r="V80" s="99">
        <v>31557</v>
      </c>
      <c r="W80" s="127"/>
      <c r="X80" s="121">
        <v>1973</v>
      </c>
      <c r="Y80" s="99">
        <v>17</v>
      </c>
      <c r="Z80" s="99">
        <v>9</v>
      </c>
      <c r="AA80" s="99">
        <v>8</v>
      </c>
      <c r="AB80" s="99">
        <v>11</v>
      </c>
      <c r="AC80" s="99">
        <v>20</v>
      </c>
      <c r="AD80" s="99">
        <v>28</v>
      </c>
      <c r="AE80" s="99">
        <v>58</v>
      </c>
      <c r="AF80" s="99">
        <v>115</v>
      </c>
      <c r="AG80" s="99">
        <v>217</v>
      </c>
      <c r="AH80" s="99">
        <v>442</v>
      </c>
      <c r="AI80" s="99">
        <v>604</v>
      </c>
      <c r="AJ80" s="99">
        <v>1048</v>
      </c>
      <c r="AK80" s="99">
        <v>1641</v>
      </c>
      <c r="AL80" s="99">
        <v>2407</v>
      </c>
      <c r="AM80" s="99">
        <v>3779</v>
      </c>
      <c r="AN80" s="99">
        <v>5029</v>
      </c>
      <c r="AO80" s="99">
        <v>5843</v>
      </c>
      <c r="AP80" s="99">
        <v>7171</v>
      </c>
      <c r="AQ80" s="99">
        <v>7</v>
      </c>
      <c r="AR80" s="99">
        <v>28454</v>
      </c>
      <c r="AS80" s="127"/>
      <c r="AT80" s="121">
        <v>1973</v>
      </c>
      <c r="AU80" s="99">
        <v>34</v>
      </c>
      <c r="AV80" s="99">
        <v>10</v>
      </c>
      <c r="AW80" s="99">
        <v>17</v>
      </c>
      <c r="AX80" s="99">
        <v>27</v>
      </c>
      <c r="AY80" s="99">
        <v>48</v>
      </c>
      <c r="AZ80" s="99">
        <v>83</v>
      </c>
      <c r="BA80" s="99">
        <v>140</v>
      </c>
      <c r="BB80" s="99">
        <v>333</v>
      </c>
      <c r="BC80" s="99">
        <v>766</v>
      </c>
      <c r="BD80" s="99">
        <v>1563</v>
      </c>
      <c r="BE80" s="99">
        <v>2437</v>
      </c>
      <c r="BF80" s="99">
        <v>3650</v>
      </c>
      <c r="BG80" s="99">
        <v>5476</v>
      </c>
      <c r="BH80" s="99">
        <v>6938</v>
      </c>
      <c r="BI80" s="99">
        <v>8668</v>
      </c>
      <c r="BJ80" s="99">
        <v>9497</v>
      </c>
      <c r="BK80" s="99">
        <v>9868</v>
      </c>
      <c r="BL80" s="99">
        <v>10447</v>
      </c>
      <c r="BM80" s="99">
        <v>9</v>
      </c>
      <c r="BN80" s="99">
        <v>60011</v>
      </c>
      <c r="BP80" s="121">
        <v>1973</v>
      </c>
    </row>
    <row r="81" spans="2:68">
      <c r="B81" s="121">
        <v>1974</v>
      </c>
      <c r="C81" s="99">
        <v>13</v>
      </c>
      <c r="D81" s="99">
        <v>8</v>
      </c>
      <c r="E81" s="99">
        <v>5</v>
      </c>
      <c r="F81" s="99">
        <v>16</v>
      </c>
      <c r="G81" s="99">
        <v>28</v>
      </c>
      <c r="H81" s="99">
        <v>53</v>
      </c>
      <c r="I81" s="99">
        <v>97</v>
      </c>
      <c r="J81" s="99">
        <v>235</v>
      </c>
      <c r="K81" s="99">
        <v>481</v>
      </c>
      <c r="L81" s="99">
        <v>1078</v>
      </c>
      <c r="M81" s="99">
        <v>1852</v>
      </c>
      <c r="N81" s="99">
        <v>2596</v>
      </c>
      <c r="O81" s="99">
        <v>3941</v>
      </c>
      <c r="P81" s="99">
        <v>4568</v>
      </c>
      <c r="Q81" s="99">
        <v>5025</v>
      </c>
      <c r="R81" s="99">
        <v>4687</v>
      </c>
      <c r="S81" s="99">
        <v>4058</v>
      </c>
      <c r="T81" s="99">
        <v>3798</v>
      </c>
      <c r="U81" s="99">
        <v>5</v>
      </c>
      <c r="V81" s="99">
        <v>32544</v>
      </c>
      <c r="W81" s="127"/>
      <c r="X81" s="121">
        <v>1974</v>
      </c>
      <c r="Y81" s="99">
        <v>15</v>
      </c>
      <c r="Z81" s="99">
        <v>6</v>
      </c>
      <c r="AA81" s="99">
        <v>10</v>
      </c>
      <c r="AB81" s="99">
        <v>11</v>
      </c>
      <c r="AC81" s="99">
        <v>16</v>
      </c>
      <c r="AD81" s="99">
        <v>38</v>
      </c>
      <c r="AE81" s="99">
        <v>61</v>
      </c>
      <c r="AF81" s="99">
        <v>118</v>
      </c>
      <c r="AG81" s="99">
        <v>206</v>
      </c>
      <c r="AH81" s="99">
        <v>466</v>
      </c>
      <c r="AI81" s="99">
        <v>716</v>
      </c>
      <c r="AJ81" s="99">
        <v>1073</v>
      </c>
      <c r="AK81" s="99">
        <v>1826</v>
      </c>
      <c r="AL81" s="99">
        <v>2621</v>
      </c>
      <c r="AM81" s="99">
        <v>3791</v>
      </c>
      <c r="AN81" s="99">
        <v>5110</v>
      </c>
      <c r="AO81" s="99">
        <v>6175</v>
      </c>
      <c r="AP81" s="99">
        <v>7728</v>
      </c>
      <c r="AQ81" s="99">
        <v>2</v>
      </c>
      <c r="AR81" s="99">
        <v>29989</v>
      </c>
      <c r="AS81" s="127"/>
      <c r="AT81" s="121">
        <v>1974</v>
      </c>
      <c r="AU81" s="99">
        <v>28</v>
      </c>
      <c r="AV81" s="99">
        <v>14</v>
      </c>
      <c r="AW81" s="99">
        <v>15</v>
      </c>
      <c r="AX81" s="99">
        <v>27</v>
      </c>
      <c r="AY81" s="99">
        <v>44</v>
      </c>
      <c r="AZ81" s="99">
        <v>91</v>
      </c>
      <c r="BA81" s="99">
        <v>158</v>
      </c>
      <c r="BB81" s="99">
        <v>353</v>
      </c>
      <c r="BC81" s="99">
        <v>687</v>
      </c>
      <c r="BD81" s="99">
        <v>1544</v>
      </c>
      <c r="BE81" s="99">
        <v>2568</v>
      </c>
      <c r="BF81" s="99">
        <v>3669</v>
      </c>
      <c r="BG81" s="99">
        <v>5767</v>
      </c>
      <c r="BH81" s="99">
        <v>7189</v>
      </c>
      <c r="BI81" s="99">
        <v>8816</v>
      </c>
      <c r="BJ81" s="99">
        <v>9797</v>
      </c>
      <c r="BK81" s="99">
        <v>10233</v>
      </c>
      <c r="BL81" s="99">
        <v>11526</v>
      </c>
      <c r="BM81" s="99">
        <v>7</v>
      </c>
      <c r="BN81" s="99">
        <v>62533</v>
      </c>
      <c r="BP81" s="121">
        <v>1974</v>
      </c>
    </row>
    <row r="82" spans="2:68">
      <c r="B82" s="121">
        <v>1975</v>
      </c>
      <c r="C82" s="99">
        <v>13</v>
      </c>
      <c r="D82" s="99">
        <v>1</v>
      </c>
      <c r="E82" s="99">
        <v>9</v>
      </c>
      <c r="F82" s="99">
        <v>18</v>
      </c>
      <c r="G82" s="99">
        <v>37</v>
      </c>
      <c r="H82" s="99">
        <v>48</v>
      </c>
      <c r="I82" s="99">
        <v>93</v>
      </c>
      <c r="J82" s="99">
        <v>241</v>
      </c>
      <c r="K82" s="99">
        <v>437</v>
      </c>
      <c r="L82" s="99">
        <v>1114</v>
      </c>
      <c r="M82" s="99">
        <v>1841</v>
      </c>
      <c r="N82" s="99">
        <v>2487</v>
      </c>
      <c r="O82" s="99">
        <v>3694</v>
      </c>
      <c r="P82" s="99">
        <v>4491</v>
      </c>
      <c r="Q82" s="99">
        <v>4912</v>
      </c>
      <c r="R82" s="99">
        <v>4313</v>
      </c>
      <c r="S82" s="99">
        <v>3612</v>
      </c>
      <c r="T82" s="99">
        <v>3426</v>
      </c>
      <c r="U82" s="99">
        <v>5</v>
      </c>
      <c r="V82" s="99">
        <v>30792</v>
      </c>
      <c r="W82" s="127"/>
      <c r="X82" s="121">
        <v>1975</v>
      </c>
      <c r="Y82" s="99">
        <v>19</v>
      </c>
      <c r="Z82" s="99">
        <v>6</v>
      </c>
      <c r="AA82" s="99">
        <v>7</v>
      </c>
      <c r="AB82" s="99">
        <v>13</v>
      </c>
      <c r="AC82" s="99">
        <v>24</v>
      </c>
      <c r="AD82" s="99">
        <v>34</v>
      </c>
      <c r="AE82" s="99">
        <v>60</v>
      </c>
      <c r="AF82" s="99">
        <v>124</v>
      </c>
      <c r="AG82" s="99">
        <v>210</v>
      </c>
      <c r="AH82" s="99">
        <v>396</v>
      </c>
      <c r="AI82" s="99">
        <v>709</v>
      </c>
      <c r="AJ82" s="99">
        <v>979</v>
      </c>
      <c r="AK82" s="99">
        <v>1678</v>
      </c>
      <c r="AL82" s="99">
        <v>2555</v>
      </c>
      <c r="AM82" s="99">
        <v>3597</v>
      </c>
      <c r="AN82" s="99">
        <v>4748</v>
      </c>
      <c r="AO82" s="99">
        <v>5579</v>
      </c>
      <c r="AP82" s="99">
        <v>7260</v>
      </c>
      <c r="AQ82" s="99">
        <v>0</v>
      </c>
      <c r="AR82" s="99">
        <v>27998</v>
      </c>
      <c r="AS82" s="127"/>
      <c r="AT82" s="121">
        <v>1975</v>
      </c>
      <c r="AU82" s="99">
        <v>32</v>
      </c>
      <c r="AV82" s="99">
        <v>7</v>
      </c>
      <c r="AW82" s="99">
        <v>16</v>
      </c>
      <c r="AX82" s="99">
        <v>31</v>
      </c>
      <c r="AY82" s="99">
        <v>61</v>
      </c>
      <c r="AZ82" s="99">
        <v>82</v>
      </c>
      <c r="BA82" s="99">
        <v>153</v>
      </c>
      <c r="BB82" s="99">
        <v>365</v>
      </c>
      <c r="BC82" s="99">
        <v>647</v>
      </c>
      <c r="BD82" s="99">
        <v>1510</v>
      </c>
      <c r="BE82" s="99">
        <v>2550</v>
      </c>
      <c r="BF82" s="99">
        <v>3466</v>
      </c>
      <c r="BG82" s="99">
        <v>5372</v>
      </c>
      <c r="BH82" s="99">
        <v>7046</v>
      </c>
      <c r="BI82" s="99">
        <v>8509</v>
      </c>
      <c r="BJ82" s="99">
        <v>9061</v>
      </c>
      <c r="BK82" s="99">
        <v>9191</v>
      </c>
      <c r="BL82" s="99">
        <v>10686</v>
      </c>
      <c r="BM82" s="99">
        <v>5</v>
      </c>
      <c r="BN82" s="99">
        <v>58790</v>
      </c>
      <c r="BP82" s="121">
        <v>1975</v>
      </c>
    </row>
    <row r="83" spans="2:68">
      <c r="B83" s="121">
        <v>1976</v>
      </c>
      <c r="C83" s="99">
        <v>10</v>
      </c>
      <c r="D83" s="99">
        <v>4</v>
      </c>
      <c r="E83" s="99">
        <v>12</v>
      </c>
      <c r="F83" s="99">
        <v>17</v>
      </c>
      <c r="G83" s="99">
        <v>21</v>
      </c>
      <c r="H83" s="99">
        <v>59</v>
      </c>
      <c r="I83" s="99">
        <v>95</v>
      </c>
      <c r="J83" s="99">
        <v>207</v>
      </c>
      <c r="K83" s="99">
        <v>459</v>
      </c>
      <c r="L83" s="99">
        <v>1038</v>
      </c>
      <c r="M83" s="99">
        <v>1771</v>
      </c>
      <c r="N83" s="99">
        <v>2521</v>
      </c>
      <c r="O83" s="99">
        <v>3646</v>
      </c>
      <c r="P83" s="99">
        <v>4587</v>
      </c>
      <c r="Q83" s="99">
        <v>4977</v>
      </c>
      <c r="R83" s="99">
        <v>4800</v>
      </c>
      <c r="S83" s="99">
        <v>3760</v>
      </c>
      <c r="T83" s="99">
        <v>3700</v>
      </c>
      <c r="U83" s="99">
        <v>0</v>
      </c>
      <c r="V83" s="99">
        <v>31684</v>
      </c>
      <c r="W83" s="127"/>
      <c r="X83" s="121">
        <v>1976</v>
      </c>
      <c r="Y83" s="99">
        <v>13</v>
      </c>
      <c r="Z83" s="99">
        <v>1</v>
      </c>
      <c r="AA83" s="99">
        <v>5</v>
      </c>
      <c r="AB83" s="99">
        <v>8</v>
      </c>
      <c r="AC83" s="99">
        <v>20</v>
      </c>
      <c r="AD83" s="99">
        <v>37</v>
      </c>
      <c r="AE83" s="99">
        <v>57</v>
      </c>
      <c r="AF83" s="99">
        <v>120</v>
      </c>
      <c r="AG83" s="99">
        <v>181</v>
      </c>
      <c r="AH83" s="99">
        <v>356</v>
      </c>
      <c r="AI83" s="99">
        <v>596</v>
      </c>
      <c r="AJ83" s="99">
        <v>950</v>
      </c>
      <c r="AK83" s="99">
        <v>1638</v>
      </c>
      <c r="AL83" s="99">
        <v>2499</v>
      </c>
      <c r="AM83" s="99">
        <v>3468</v>
      </c>
      <c r="AN83" s="99">
        <v>4971</v>
      </c>
      <c r="AO83" s="99">
        <v>5685</v>
      </c>
      <c r="AP83" s="99">
        <v>7912</v>
      </c>
      <c r="AQ83" s="99">
        <v>1</v>
      </c>
      <c r="AR83" s="99">
        <v>28518</v>
      </c>
      <c r="AS83" s="127"/>
      <c r="AT83" s="121">
        <v>1976</v>
      </c>
      <c r="AU83" s="99">
        <v>23</v>
      </c>
      <c r="AV83" s="99">
        <v>5</v>
      </c>
      <c r="AW83" s="99">
        <v>17</v>
      </c>
      <c r="AX83" s="99">
        <v>25</v>
      </c>
      <c r="AY83" s="99">
        <v>41</v>
      </c>
      <c r="AZ83" s="99">
        <v>96</v>
      </c>
      <c r="BA83" s="99">
        <v>152</v>
      </c>
      <c r="BB83" s="99">
        <v>327</v>
      </c>
      <c r="BC83" s="99">
        <v>640</v>
      </c>
      <c r="BD83" s="99">
        <v>1394</v>
      </c>
      <c r="BE83" s="99">
        <v>2367</v>
      </c>
      <c r="BF83" s="99">
        <v>3471</v>
      </c>
      <c r="BG83" s="99">
        <v>5284</v>
      </c>
      <c r="BH83" s="99">
        <v>7086</v>
      </c>
      <c r="BI83" s="99">
        <v>8445</v>
      </c>
      <c r="BJ83" s="99">
        <v>9771</v>
      </c>
      <c r="BK83" s="99">
        <v>9445</v>
      </c>
      <c r="BL83" s="99">
        <v>11612</v>
      </c>
      <c r="BM83" s="99">
        <v>1</v>
      </c>
      <c r="BN83" s="99">
        <v>60202</v>
      </c>
      <c r="BP83" s="121">
        <v>1976</v>
      </c>
    </row>
    <row r="84" spans="2:68">
      <c r="B84" s="121">
        <v>1977</v>
      </c>
      <c r="C84" s="99">
        <v>16</v>
      </c>
      <c r="D84" s="99">
        <v>4</v>
      </c>
      <c r="E84" s="99">
        <v>15</v>
      </c>
      <c r="F84" s="99">
        <v>26</v>
      </c>
      <c r="G84" s="99">
        <v>35</v>
      </c>
      <c r="H84" s="99">
        <v>59</v>
      </c>
      <c r="I84" s="99">
        <v>104</v>
      </c>
      <c r="J84" s="99">
        <v>238</v>
      </c>
      <c r="K84" s="99">
        <v>429</v>
      </c>
      <c r="L84" s="99">
        <v>966</v>
      </c>
      <c r="M84" s="99">
        <v>1701</v>
      </c>
      <c r="N84" s="99">
        <v>2387</v>
      </c>
      <c r="O84" s="99">
        <v>3459</v>
      </c>
      <c r="P84" s="99">
        <v>4544</v>
      </c>
      <c r="Q84" s="99">
        <v>4820</v>
      </c>
      <c r="R84" s="99">
        <v>4485</v>
      </c>
      <c r="S84" s="99">
        <v>3428</v>
      </c>
      <c r="T84" s="99">
        <v>3346</v>
      </c>
      <c r="U84" s="99">
        <v>5</v>
      </c>
      <c r="V84" s="99">
        <v>30067</v>
      </c>
      <c r="W84" s="127"/>
      <c r="X84" s="121">
        <v>1977</v>
      </c>
      <c r="Y84" s="99">
        <v>13</v>
      </c>
      <c r="Z84" s="99">
        <v>5</v>
      </c>
      <c r="AA84" s="99">
        <v>7</v>
      </c>
      <c r="AB84" s="99">
        <v>14</v>
      </c>
      <c r="AC84" s="99">
        <v>13</v>
      </c>
      <c r="AD84" s="99">
        <v>38</v>
      </c>
      <c r="AE84" s="99">
        <v>50</v>
      </c>
      <c r="AF84" s="99">
        <v>113</v>
      </c>
      <c r="AG84" s="99">
        <v>202</v>
      </c>
      <c r="AH84" s="99">
        <v>318</v>
      </c>
      <c r="AI84" s="99">
        <v>624</v>
      </c>
      <c r="AJ84" s="99">
        <v>915</v>
      </c>
      <c r="AK84" s="99">
        <v>1581</v>
      </c>
      <c r="AL84" s="99">
        <v>2372</v>
      </c>
      <c r="AM84" s="99">
        <v>3448</v>
      </c>
      <c r="AN84" s="99">
        <v>4824</v>
      </c>
      <c r="AO84" s="99">
        <v>5510</v>
      </c>
      <c r="AP84" s="99">
        <v>7572</v>
      </c>
      <c r="AQ84" s="99">
        <v>1</v>
      </c>
      <c r="AR84" s="99">
        <v>27620</v>
      </c>
      <c r="AS84" s="127"/>
      <c r="AT84" s="121">
        <v>1977</v>
      </c>
      <c r="AU84" s="99">
        <v>29</v>
      </c>
      <c r="AV84" s="99">
        <v>9</v>
      </c>
      <c r="AW84" s="99">
        <v>22</v>
      </c>
      <c r="AX84" s="99">
        <v>40</v>
      </c>
      <c r="AY84" s="99">
        <v>48</v>
      </c>
      <c r="AZ84" s="99">
        <v>97</v>
      </c>
      <c r="BA84" s="99">
        <v>154</v>
      </c>
      <c r="BB84" s="99">
        <v>351</v>
      </c>
      <c r="BC84" s="99">
        <v>631</v>
      </c>
      <c r="BD84" s="99">
        <v>1284</v>
      </c>
      <c r="BE84" s="99">
        <v>2325</v>
      </c>
      <c r="BF84" s="99">
        <v>3302</v>
      </c>
      <c r="BG84" s="99">
        <v>5040</v>
      </c>
      <c r="BH84" s="99">
        <v>6916</v>
      </c>
      <c r="BI84" s="99">
        <v>8268</v>
      </c>
      <c r="BJ84" s="99">
        <v>9309</v>
      </c>
      <c r="BK84" s="99">
        <v>8938</v>
      </c>
      <c r="BL84" s="99">
        <v>10918</v>
      </c>
      <c r="BM84" s="99">
        <v>6</v>
      </c>
      <c r="BN84" s="99">
        <v>57687</v>
      </c>
      <c r="BP84" s="121">
        <v>1977</v>
      </c>
    </row>
    <row r="85" spans="2:68">
      <c r="B85" s="121">
        <v>1978</v>
      </c>
      <c r="C85" s="99">
        <v>15</v>
      </c>
      <c r="D85" s="99">
        <v>4</v>
      </c>
      <c r="E85" s="99">
        <v>6</v>
      </c>
      <c r="F85" s="99">
        <v>16</v>
      </c>
      <c r="G85" s="99">
        <v>35</v>
      </c>
      <c r="H85" s="99">
        <v>60</v>
      </c>
      <c r="I85" s="99">
        <v>93</v>
      </c>
      <c r="J85" s="99">
        <v>191</v>
      </c>
      <c r="K85" s="99">
        <v>401</v>
      </c>
      <c r="L85" s="99">
        <v>795</v>
      </c>
      <c r="M85" s="99">
        <v>1590</v>
      </c>
      <c r="N85" s="99">
        <v>2409</v>
      </c>
      <c r="O85" s="99">
        <v>3389</v>
      </c>
      <c r="P85" s="99">
        <v>4487</v>
      </c>
      <c r="Q85" s="99">
        <v>4721</v>
      </c>
      <c r="R85" s="99">
        <v>4678</v>
      </c>
      <c r="S85" s="99">
        <v>3392</v>
      </c>
      <c r="T85" s="99">
        <v>3384</v>
      </c>
      <c r="U85" s="99">
        <v>1</v>
      </c>
      <c r="V85" s="99">
        <v>29667</v>
      </c>
      <c r="W85" s="127"/>
      <c r="X85" s="121">
        <v>1978</v>
      </c>
      <c r="Y85" s="99">
        <v>9</v>
      </c>
      <c r="Z85" s="99">
        <v>4</v>
      </c>
      <c r="AA85" s="99">
        <v>7</v>
      </c>
      <c r="AB85" s="99">
        <v>19</v>
      </c>
      <c r="AC85" s="99">
        <v>16</v>
      </c>
      <c r="AD85" s="99">
        <v>34</v>
      </c>
      <c r="AE85" s="99">
        <v>50</v>
      </c>
      <c r="AF85" s="99">
        <v>89</v>
      </c>
      <c r="AG85" s="99">
        <v>185</v>
      </c>
      <c r="AH85" s="99">
        <v>307</v>
      </c>
      <c r="AI85" s="99">
        <v>569</v>
      </c>
      <c r="AJ85" s="99">
        <v>916</v>
      </c>
      <c r="AK85" s="99">
        <v>1517</v>
      </c>
      <c r="AL85" s="99">
        <v>2396</v>
      </c>
      <c r="AM85" s="99">
        <v>3378</v>
      </c>
      <c r="AN85" s="99">
        <v>4612</v>
      </c>
      <c r="AO85" s="99">
        <v>5318</v>
      </c>
      <c r="AP85" s="99">
        <v>7827</v>
      </c>
      <c r="AQ85" s="99">
        <v>2</v>
      </c>
      <c r="AR85" s="99">
        <v>27255</v>
      </c>
      <c r="AS85" s="127"/>
      <c r="AT85" s="121">
        <v>1978</v>
      </c>
      <c r="AU85" s="99">
        <v>24</v>
      </c>
      <c r="AV85" s="99">
        <v>8</v>
      </c>
      <c r="AW85" s="99">
        <v>13</v>
      </c>
      <c r="AX85" s="99">
        <v>35</v>
      </c>
      <c r="AY85" s="99">
        <v>51</v>
      </c>
      <c r="AZ85" s="99">
        <v>94</v>
      </c>
      <c r="BA85" s="99">
        <v>143</v>
      </c>
      <c r="BB85" s="99">
        <v>280</v>
      </c>
      <c r="BC85" s="99">
        <v>586</v>
      </c>
      <c r="BD85" s="99">
        <v>1102</v>
      </c>
      <c r="BE85" s="99">
        <v>2159</v>
      </c>
      <c r="BF85" s="99">
        <v>3325</v>
      </c>
      <c r="BG85" s="99">
        <v>4906</v>
      </c>
      <c r="BH85" s="99">
        <v>6883</v>
      </c>
      <c r="BI85" s="99">
        <v>8099</v>
      </c>
      <c r="BJ85" s="99">
        <v>9290</v>
      </c>
      <c r="BK85" s="99">
        <v>8710</v>
      </c>
      <c r="BL85" s="99">
        <v>11211</v>
      </c>
      <c r="BM85" s="99">
        <v>3</v>
      </c>
      <c r="BN85" s="99">
        <v>56922</v>
      </c>
      <c r="BP85" s="121">
        <v>1978</v>
      </c>
    </row>
    <row r="86" spans="2:68">
      <c r="B86" s="122">
        <v>1979</v>
      </c>
      <c r="C86" s="99">
        <v>14</v>
      </c>
      <c r="D86" s="99">
        <v>10</v>
      </c>
      <c r="E86" s="99">
        <v>8</v>
      </c>
      <c r="F86" s="99">
        <v>26</v>
      </c>
      <c r="G86" s="99">
        <v>26</v>
      </c>
      <c r="H86" s="99">
        <v>64</v>
      </c>
      <c r="I86" s="99">
        <v>90</v>
      </c>
      <c r="J86" s="99">
        <v>214</v>
      </c>
      <c r="K86" s="99">
        <v>427</v>
      </c>
      <c r="L86" s="99">
        <v>791</v>
      </c>
      <c r="M86" s="99">
        <v>1576</v>
      </c>
      <c r="N86" s="99">
        <v>2381</v>
      </c>
      <c r="O86" s="99">
        <v>3164</v>
      </c>
      <c r="P86" s="99">
        <v>4412</v>
      </c>
      <c r="Q86" s="99">
        <v>4758</v>
      </c>
      <c r="R86" s="99">
        <v>4570</v>
      </c>
      <c r="S86" s="99">
        <v>3216</v>
      </c>
      <c r="T86" s="99">
        <v>3344</v>
      </c>
      <c r="U86" s="99">
        <v>7</v>
      </c>
      <c r="V86" s="99">
        <v>29098</v>
      </c>
      <c r="W86" s="127"/>
      <c r="X86" s="122">
        <v>1979</v>
      </c>
      <c r="Y86" s="99">
        <v>14</v>
      </c>
      <c r="Z86" s="99">
        <v>2</v>
      </c>
      <c r="AA86" s="99">
        <v>5</v>
      </c>
      <c r="AB86" s="99">
        <v>14</v>
      </c>
      <c r="AC86" s="99">
        <v>19</v>
      </c>
      <c r="AD86" s="99">
        <v>34</v>
      </c>
      <c r="AE86" s="99">
        <v>50</v>
      </c>
      <c r="AF86" s="99">
        <v>77</v>
      </c>
      <c r="AG86" s="99">
        <v>149</v>
      </c>
      <c r="AH86" s="99">
        <v>283</v>
      </c>
      <c r="AI86" s="99">
        <v>501</v>
      </c>
      <c r="AJ86" s="99">
        <v>918</v>
      </c>
      <c r="AK86" s="99">
        <v>1394</v>
      </c>
      <c r="AL86" s="99">
        <v>2233</v>
      </c>
      <c r="AM86" s="99">
        <v>3310</v>
      </c>
      <c r="AN86" s="99">
        <v>4386</v>
      </c>
      <c r="AO86" s="99">
        <v>5107</v>
      </c>
      <c r="AP86" s="99">
        <v>7968</v>
      </c>
      <c r="AQ86" s="99">
        <v>0</v>
      </c>
      <c r="AR86" s="99">
        <v>26464</v>
      </c>
      <c r="AS86" s="127"/>
      <c r="AT86" s="122">
        <v>1979</v>
      </c>
      <c r="AU86" s="99">
        <v>28</v>
      </c>
      <c r="AV86" s="99">
        <v>12</v>
      </c>
      <c r="AW86" s="99">
        <v>13</v>
      </c>
      <c r="AX86" s="99">
        <v>40</v>
      </c>
      <c r="AY86" s="99">
        <v>45</v>
      </c>
      <c r="AZ86" s="99">
        <v>98</v>
      </c>
      <c r="BA86" s="99">
        <v>140</v>
      </c>
      <c r="BB86" s="99">
        <v>291</v>
      </c>
      <c r="BC86" s="99">
        <v>576</v>
      </c>
      <c r="BD86" s="99">
        <v>1074</v>
      </c>
      <c r="BE86" s="99">
        <v>2077</v>
      </c>
      <c r="BF86" s="99">
        <v>3299</v>
      </c>
      <c r="BG86" s="99">
        <v>4558</v>
      </c>
      <c r="BH86" s="99">
        <v>6645</v>
      </c>
      <c r="BI86" s="99">
        <v>8068</v>
      </c>
      <c r="BJ86" s="99">
        <v>8956</v>
      </c>
      <c r="BK86" s="99">
        <v>8323</v>
      </c>
      <c r="BL86" s="99">
        <v>11312</v>
      </c>
      <c r="BM86" s="99">
        <v>7</v>
      </c>
      <c r="BN86" s="99">
        <v>55562</v>
      </c>
      <c r="BP86" s="122">
        <v>1979</v>
      </c>
    </row>
    <row r="87" spans="2:68">
      <c r="B87" s="122">
        <v>1980</v>
      </c>
      <c r="C87" s="99">
        <v>18</v>
      </c>
      <c r="D87" s="99">
        <v>5</v>
      </c>
      <c r="E87" s="99">
        <v>8</v>
      </c>
      <c r="F87" s="99">
        <v>19</v>
      </c>
      <c r="G87" s="99">
        <v>22</v>
      </c>
      <c r="H87" s="99">
        <v>58</v>
      </c>
      <c r="I87" s="99">
        <v>113</v>
      </c>
      <c r="J87" s="99">
        <v>183</v>
      </c>
      <c r="K87" s="99">
        <v>391</v>
      </c>
      <c r="L87" s="99">
        <v>784</v>
      </c>
      <c r="M87" s="99">
        <v>1506</v>
      </c>
      <c r="N87" s="99">
        <v>2281</v>
      </c>
      <c r="O87" s="99">
        <v>3010</v>
      </c>
      <c r="P87" s="99">
        <v>4364</v>
      </c>
      <c r="Q87" s="99">
        <v>4827</v>
      </c>
      <c r="R87" s="99">
        <v>4689</v>
      </c>
      <c r="S87" s="99">
        <v>3572</v>
      </c>
      <c r="T87" s="99">
        <v>3360</v>
      </c>
      <c r="U87" s="99">
        <v>9</v>
      </c>
      <c r="V87" s="99">
        <v>29219</v>
      </c>
      <c r="W87" s="127"/>
      <c r="X87" s="122">
        <v>1980</v>
      </c>
      <c r="Y87" s="99">
        <v>14</v>
      </c>
      <c r="Z87" s="99">
        <v>4</v>
      </c>
      <c r="AA87" s="99">
        <v>9</v>
      </c>
      <c r="AB87" s="99">
        <v>8</v>
      </c>
      <c r="AC87" s="99">
        <v>22</v>
      </c>
      <c r="AD87" s="99">
        <v>21</v>
      </c>
      <c r="AE87" s="99">
        <v>38</v>
      </c>
      <c r="AF87" s="99">
        <v>67</v>
      </c>
      <c r="AG87" s="99">
        <v>152</v>
      </c>
      <c r="AH87" s="99">
        <v>240</v>
      </c>
      <c r="AI87" s="99">
        <v>495</v>
      </c>
      <c r="AJ87" s="99">
        <v>830</v>
      </c>
      <c r="AK87" s="99">
        <v>1291</v>
      </c>
      <c r="AL87" s="99">
        <v>2216</v>
      </c>
      <c r="AM87" s="99">
        <v>3209</v>
      </c>
      <c r="AN87" s="99">
        <v>4331</v>
      </c>
      <c r="AO87" s="99">
        <v>5336</v>
      </c>
      <c r="AP87" s="99">
        <v>8264</v>
      </c>
      <c r="AQ87" s="99">
        <v>1</v>
      </c>
      <c r="AR87" s="99">
        <v>26548</v>
      </c>
      <c r="AS87" s="127"/>
      <c r="AT87" s="122">
        <v>1980</v>
      </c>
      <c r="AU87" s="99">
        <v>32</v>
      </c>
      <c r="AV87" s="99">
        <v>9</v>
      </c>
      <c r="AW87" s="99">
        <v>17</v>
      </c>
      <c r="AX87" s="99">
        <v>27</v>
      </c>
      <c r="AY87" s="99">
        <v>44</v>
      </c>
      <c r="AZ87" s="99">
        <v>79</v>
      </c>
      <c r="BA87" s="99">
        <v>151</v>
      </c>
      <c r="BB87" s="99">
        <v>250</v>
      </c>
      <c r="BC87" s="99">
        <v>543</v>
      </c>
      <c r="BD87" s="99">
        <v>1024</v>
      </c>
      <c r="BE87" s="99">
        <v>2001</v>
      </c>
      <c r="BF87" s="99">
        <v>3111</v>
      </c>
      <c r="BG87" s="99">
        <v>4301</v>
      </c>
      <c r="BH87" s="99">
        <v>6580</v>
      </c>
      <c r="BI87" s="99">
        <v>8036</v>
      </c>
      <c r="BJ87" s="99">
        <v>9020</v>
      </c>
      <c r="BK87" s="99">
        <v>8908</v>
      </c>
      <c r="BL87" s="99">
        <v>11624</v>
      </c>
      <c r="BM87" s="99">
        <v>10</v>
      </c>
      <c r="BN87" s="99">
        <v>55767</v>
      </c>
      <c r="BP87" s="122">
        <v>1980</v>
      </c>
    </row>
    <row r="88" spans="2:68">
      <c r="B88" s="122">
        <v>1981</v>
      </c>
      <c r="C88" s="99">
        <v>18</v>
      </c>
      <c r="D88" s="99">
        <v>5</v>
      </c>
      <c r="E88" s="99">
        <v>12</v>
      </c>
      <c r="F88" s="99">
        <v>19</v>
      </c>
      <c r="G88" s="99">
        <v>30</v>
      </c>
      <c r="H88" s="99">
        <v>60</v>
      </c>
      <c r="I88" s="99">
        <v>90</v>
      </c>
      <c r="J88" s="99">
        <v>175</v>
      </c>
      <c r="K88" s="99">
        <v>352</v>
      </c>
      <c r="L88" s="99">
        <v>710</v>
      </c>
      <c r="M88" s="99">
        <v>1402</v>
      </c>
      <c r="N88" s="99">
        <v>2293</v>
      </c>
      <c r="O88" s="99">
        <v>2981</v>
      </c>
      <c r="P88" s="99">
        <v>4333</v>
      </c>
      <c r="Q88" s="99">
        <v>4916</v>
      </c>
      <c r="R88" s="99">
        <v>4726</v>
      </c>
      <c r="S88" s="99">
        <v>3572</v>
      </c>
      <c r="T88" s="99">
        <v>3585</v>
      </c>
      <c r="U88" s="99">
        <v>14</v>
      </c>
      <c r="V88" s="99">
        <v>29293</v>
      </c>
      <c r="W88" s="127"/>
      <c r="X88" s="122">
        <v>1981</v>
      </c>
      <c r="Y88" s="99">
        <v>13</v>
      </c>
      <c r="Z88" s="99">
        <v>8</v>
      </c>
      <c r="AA88" s="99">
        <v>4</v>
      </c>
      <c r="AB88" s="99">
        <v>15</v>
      </c>
      <c r="AC88" s="99">
        <v>15</v>
      </c>
      <c r="AD88" s="99">
        <v>25</v>
      </c>
      <c r="AE88" s="99">
        <v>45</v>
      </c>
      <c r="AF88" s="99">
        <v>75</v>
      </c>
      <c r="AG88" s="99">
        <v>118</v>
      </c>
      <c r="AH88" s="99">
        <v>267</v>
      </c>
      <c r="AI88" s="99">
        <v>400</v>
      </c>
      <c r="AJ88" s="99">
        <v>798</v>
      </c>
      <c r="AK88" s="99">
        <v>1361</v>
      </c>
      <c r="AL88" s="99">
        <v>2203</v>
      </c>
      <c r="AM88" s="99">
        <v>3249</v>
      </c>
      <c r="AN88" s="99">
        <v>4312</v>
      </c>
      <c r="AO88" s="99">
        <v>5307</v>
      </c>
      <c r="AP88" s="99">
        <v>8536</v>
      </c>
      <c r="AQ88" s="99">
        <v>1</v>
      </c>
      <c r="AR88" s="99">
        <v>26752</v>
      </c>
      <c r="AS88" s="127"/>
      <c r="AT88" s="122">
        <v>1981</v>
      </c>
      <c r="AU88" s="99">
        <v>31</v>
      </c>
      <c r="AV88" s="99">
        <v>13</v>
      </c>
      <c r="AW88" s="99">
        <v>16</v>
      </c>
      <c r="AX88" s="99">
        <v>34</v>
      </c>
      <c r="AY88" s="99">
        <v>45</v>
      </c>
      <c r="AZ88" s="99">
        <v>85</v>
      </c>
      <c r="BA88" s="99">
        <v>135</v>
      </c>
      <c r="BB88" s="99">
        <v>250</v>
      </c>
      <c r="BC88" s="99">
        <v>470</v>
      </c>
      <c r="BD88" s="99">
        <v>977</v>
      </c>
      <c r="BE88" s="99">
        <v>1802</v>
      </c>
      <c r="BF88" s="99">
        <v>3091</v>
      </c>
      <c r="BG88" s="99">
        <v>4342</v>
      </c>
      <c r="BH88" s="99">
        <v>6536</v>
      </c>
      <c r="BI88" s="99">
        <v>8165</v>
      </c>
      <c r="BJ88" s="99">
        <v>9038</v>
      </c>
      <c r="BK88" s="99">
        <v>8879</v>
      </c>
      <c r="BL88" s="99">
        <v>12121</v>
      </c>
      <c r="BM88" s="99">
        <v>15</v>
      </c>
      <c r="BN88" s="99">
        <v>56045</v>
      </c>
      <c r="BP88" s="122">
        <v>1981</v>
      </c>
    </row>
    <row r="89" spans="2:68">
      <c r="B89" s="122">
        <v>1982</v>
      </c>
      <c r="C89" s="99">
        <v>11</v>
      </c>
      <c r="D89" s="99">
        <v>2</v>
      </c>
      <c r="E89" s="99">
        <v>9</v>
      </c>
      <c r="F89" s="99">
        <v>19</v>
      </c>
      <c r="G89" s="99">
        <v>25</v>
      </c>
      <c r="H89" s="99">
        <v>60</v>
      </c>
      <c r="I89" s="99">
        <v>105</v>
      </c>
      <c r="J89" s="99">
        <v>185</v>
      </c>
      <c r="K89" s="99">
        <v>359</v>
      </c>
      <c r="L89" s="99">
        <v>687</v>
      </c>
      <c r="M89" s="99">
        <v>1301</v>
      </c>
      <c r="N89" s="99">
        <v>2233</v>
      </c>
      <c r="O89" s="99">
        <v>2967</v>
      </c>
      <c r="P89" s="99">
        <v>4305</v>
      </c>
      <c r="Q89" s="99">
        <v>4998</v>
      </c>
      <c r="R89" s="99">
        <v>5008</v>
      </c>
      <c r="S89" s="99">
        <v>3823</v>
      </c>
      <c r="T89" s="99">
        <v>3616</v>
      </c>
      <c r="U89" s="99">
        <v>5</v>
      </c>
      <c r="V89" s="99">
        <v>29718</v>
      </c>
      <c r="W89" s="127"/>
      <c r="X89" s="122">
        <v>1982</v>
      </c>
      <c r="Y89" s="99">
        <v>9</v>
      </c>
      <c r="Z89" s="99">
        <v>3</v>
      </c>
      <c r="AA89" s="99">
        <v>7</v>
      </c>
      <c r="AB89" s="99">
        <v>10</v>
      </c>
      <c r="AC89" s="99">
        <v>19</v>
      </c>
      <c r="AD89" s="99">
        <v>37</v>
      </c>
      <c r="AE89" s="99">
        <v>36</v>
      </c>
      <c r="AF89" s="99">
        <v>83</v>
      </c>
      <c r="AG89" s="99">
        <v>117</v>
      </c>
      <c r="AH89" s="99">
        <v>229</v>
      </c>
      <c r="AI89" s="99">
        <v>460</v>
      </c>
      <c r="AJ89" s="99">
        <v>738</v>
      </c>
      <c r="AK89" s="99">
        <v>1363</v>
      </c>
      <c r="AL89" s="99">
        <v>2197</v>
      </c>
      <c r="AM89" s="99">
        <v>3382</v>
      </c>
      <c r="AN89" s="99">
        <v>4581</v>
      </c>
      <c r="AO89" s="99">
        <v>5473</v>
      </c>
      <c r="AP89" s="99">
        <v>9224</v>
      </c>
      <c r="AQ89" s="99">
        <v>0</v>
      </c>
      <c r="AR89" s="99">
        <v>27968</v>
      </c>
      <c r="AS89" s="127"/>
      <c r="AT89" s="122">
        <v>1982</v>
      </c>
      <c r="AU89" s="99">
        <v>20</v>
      </c>
      <c r="AV89" s="99">
        <v>5</v>
      </c>
      <c r="AW89" s="99">
        <v>16</v>
      </c>
      <c r="AX89" s="99">
        <v>29</v>
      </c>
      <c r="AY89" s="99">
        <v>44</v>
      </c>
      <c r="AZ89" s="99">
        <v>97</v>
      </c>
      <c r="BA89" s="99">
        <v>141</v>
      </c>
      <c r="BB89" s="99">
        <v>268</v>
      </c>
      <c r="BC89" s="99">
        <v>476</v>
      </c>
      <c r="BD89" s="99">
        <v>916</v>
      </c>
      <c r="BE89" s="99">
        <v>1761</v>
      </c>
      <c r="BF89" s="99">
        <v>2971</v>
      </c>
      <c r="BG89" s="99">
        <v>4330</v>
      </c>
      <c r="BH89" s="99">
        <v>6502</v>
      </c>
      <c r="BI89" s="99">
        <v>8380</v>
      </c>
      <c r="BJ89" s="99">
        <v>9589</v>
      </c>
      <c r="BK89" s="99">
        <v>9296</v>
      </c>
      <c r="BL89" s="99">
        <v>12840</v>
      </c>
      <c r="BM89" s="99">
        <v>5</v>
      </c>
      <c r="BN89" s="99">
        <v>57686</v>
      </c>
      <c r="BP89" s="122">
        <v>1982</v>
      </c>
    </row>
    <row r="90" spans="2:68">
      <c r="B90" s="122">
        <v>1983</v>
      </c>
      <c r="C90" s="99">
        <v>10</v>
      </c>
      <c r="D90" s="99">
        <v>6</v>
      </c>
      <c r="E90" s="99">
        <v>12</v>
      </c>
      <c r="F90" s="99">
        <v>19</v>
      </c>
      <c r="G90" s="99">
        <v>39</v>
      </c>
      <c r="H90" s="99">
        <v>58</v>
      </c>
      <c r="I90" s="99">
        <v>85</v>
      </c>
      <c r="J90" s="99">
        <v>195</v>
      </c>
      <c r="K90" s="99">
        <v>349</v>
      </c>
      <c r="L90" s="99">
        <v>606</v>
      </c>
      <c r="M90" s="99">
        <v>1205</v>
      </c>
      <c r="N90" s="99">
        <v>2118</v>
      </c>
      <c r="O90" s="99">
        <v>2963</v>
      </c>
      <c r="P90" s="99">
        <v>3936</v>
      </c>
      <c r="Q90" s="99">
        <v>4739</v>
      </c>
      <c r="R90" s="99">
        <v>4825</v>
      </c>
      <c r="S90" s="99">
        <v>3714</v>
      </c>
      <c r="T90" s="99">
        <v>3345</v>
      </c>
      <c r="U90" s="99">
        <v>6</v>
      </c>
      <c r="V90" s="99">
        <v>28230</v>
      </c>
      <c r="W90" s="127"/>
      <c r="X90" s="122">
        <v>1983</v>
      </c>
      <c r="Y90" s="99">
        <v>11</v>
      </c>
      <c r="Z90" s="99">
        <v>3</v>
      </c>
      <c r="AA90" s="99">
        <v>8</v>
      </c>
      <c r="AB90" s="99">
        <v>13</v>
      </c>
      <c r="AC90" s="99">
        <v>25</v>
      </c>
      <c r="AD90" s="99">
        <v>23</v>
      </c>
      <c r="AE90" s="99">
        <v>43</v>
      </c>
      <c r="AF90" s="99">
        <v>86</v>
      </c>
      <c r="AG90" s="99">
        <v>126</v>
      </c>
      <c r="AH90" s="99">
        <v>209</v>
      </c>
      <c r="AI90" s="99">
        <v>386</v>
      </c>
      <c r="AJ90" s="99">
        <v>746</v>
      </c>
      <c r="AK90" s="99">
        <v>1253</v>
      </c>
      <c r="AL90" s="99">
        <v>2043</v>
      </c>
      <c r="AM90" s="99">
        <v>3276</v>
      </c>
      <c r="AN90" s="99">
        <v>4353</v>
      </c>
      <c r="AO90" s="99">
        <v>5221</v>
      </c>
      <c r="AP90" s="99">
        <v>8604</v>
      </c>
      <c r="AQ90" s="99">
        <v>2</v>
      </c>
      <c r="AR90" s="99">
        <v>26431</v>
      </c>
      <c r="AS90" s="127"/>
      <c r="AT90" s="122">
        <v>1983</v>
      </c>
      <c r="AU90" s="99">
        <v>21</v>
      </c>
      <c r="AV90" s="99">
        <v>9</v>
      </c>
      <c r="AW90" s="99">
        <v>20</v>
      </c>
      <c r="AX90" s="99">
        <v>32</v>
      </c>
      <c r="AY90" s="99">
        <v>64</v>
      </c>
      <c r="AZ90" s="99">
        <v>81</v>
      </c>
      <c r="BA90" s="99">
        <v>128</v>
      </c>
      <c r="BB90" s="99">
        <v>281</v>
      </c>
      <c r="BC90" s="99">
        <v>475</v>
      </c>
      <c r="BD90" s="99">
        <v>815</v>
      </c>
      <c r="BE90" s="99">
        <v>1591</v>
      </c>
      <c r="BF90" s="99">
        <v>2864</v>
      </c>
      <c r="BG90" s="99">
        <v>4216</v>
      </c>
      <c r="BH90" s="99">
        <v>5979</v>
      </c>
      <c r="BI90" s="99">
        <v>8015</v>
      </c>
      <c r="BJ90" s="99">
        <v>9178</v>
      </c>
      <c r="BK90" s="99">
        <v>8935</v>
      </c>
      <c r="BL90" s="99">
        <v>11949</v>
      </c>
      <c r="BM90" s="99">
        <v>8</v>
      </c>
      <c r="BN90" s="99">
        <v>54661</v>
      </c>
      <c r="BP90" s="122">
        <v>1983</v>
      </c>
    </row>
    <row r="91" spans="2:68">
      <c r="B91" s="122">
        <v>1984</v>
      </c>
      <c r="C91" s="99">
        <v>13</v>
      </c>
      <c r="D91" s="99">
        <v>3</v>
      </c>
      <c r="E91" s="99">
        <v>8</v>
      </c>
      <c r="F91" s="99">
        <v>22</v>
      </c>
      <c r="G91" s="99">
        <v>32</v>
      </c>
      <c r="H91" s="99">
        <v>39</v>
      </c>
      <c r="I91" s="99">
        <v>120</v>
      </c>
      <c r="J91" s="99">
        <v>184</v>
      </c>
      <c r="K91" s="99">
        <v>375</v>
      </c>
      <c r="L91" s="99">
        <v>605</v>
      </c>
      <c r="M91" s="99">
        <v>1012</v>
      </c>
      <c r="N91" s="99">
        <v>2033</v>
      </c>
      <c r="O91" s="99">
        <v>2898</v>
      </c>
      <c r="P91" s="99">
        <v>3588</v>
      </c>
      <c r="Q91" s="99">
        <v>4950</v>
      </c>
      <c r="R91" s="99">
        <v>4687</v>
      </c>
      <c r="S91" s="99">
        <v>3791</v>
      </c>
      <c r="T91" s="99">
        <v>3430</v>
      </c>
      <c r="U91" s="99">
        <v>7</v>
      </c>
      <c r="V91" s="99">
        <v>27797</v>
      </c>
      <c r="W91" s="127"/>
      <c r="X91" s="122">
        <v>1984</v>
      </c>
      <c r="Y91" s="99">
        <v>10</v>
      </c>
      <c r="Z91" s="99">
        <v>2</v>
      </c>
      <c r="AA91" s="99">
        <v>6</v>
      </c>
      <c r="AB91" s="99">
        <v>14</v>
      </c>
      <c r="AC91" s="99">
        <v>21</v>
      </c>
      <c r="AD91" s="99">
        <v>32</v>
      </c>
      <c r="AE91" s="99">
        <v>34</v>
      </c>
      <c r="AF91" s="99">
        <v>77</v>
      </c>
      <c r="AG91" s="99">
        <v>119</v>
      </c>
      <c r="AH91" s="99">
        <v>178</v>
      </c>
      <c r="AI91" s="99">
        <v>347</v>
      </c>
      <c r="AJ91" s="99">
        <v>634</v>
      </c>
      <c r="AK91" s="99">
        <v>1262</v>
      </c>
      <c r="AL91" s="99">
        <v>2016</v>
      </c>
      <c r="AM91" s="99">
        <v>3262</v>
      </c>
      <c r="AN91" s="99">
        <v>4331</v>
      </c>
      <c r="AO91" s="99">
        <v>5410</v>
      </c>
      <c r="AP91" s="99">
        <v>8733</v>
      </c>
      <c r="AQ91" s="99">
        <v>4</v>
      </c>
      <c r="AR91" s="99">
        <v>26492</v>
      </c>
      <c r="AS91" s="127"/>
      <c r="AT91" s="122">
        <v>1984</v>
      </c>
      <c r="AU91" s="99">
        <v>23</v>
      </c>
      <c r="AV91" s="99">
        <v>5</v>
      </c>
      <c r="AW91" s="99">
        <v>14</v>
      </c>
      <c r="AX91" s="99">
        <v>36</v>
      </c>
      <c r="AY91" s="99">
        <v>53</v>
      </c>
      <c r="AZ91" s="99">
        <v>71</v>
      </c>
      <c r="BA91" s="99">
        <v>154</v>
      </c>
      <c r="BB91" s="99">
        <v>261</v>
      </c>
      <c r="BC91" s="99">
        <v>494</v>
      </c>
      <c r="BD91" s="99">
        <v>783</v>
      </c>
      <c r="BE91" s="99">
        <v>1359</v>
      </c>
      <c r="BF91" s="99">
        <v>2667</v>
      </c>
      <c r="BG91" s="99">
        <v>4160</v>
      </c>
      <c r="BH91" s="99">
        <v>5604</v>
      </c>
      <c r="BI91" s="99">
        <v>8212</v>
      </c>
      <c r="BJ91" s="99">
        <v>9018</v>
      </c>
      <c r="BK91" s="99">
        <v>9201</v>
      </c>
      <c r="BL91" s="99">
        <v>12163</v>
      </c>
      <c r="BM91" s="99">
        <v>11</v>
      </c>
      <c r="BN91" s="99">
        <v>54289</v>
      </c>
      <c r="BP91" s="122">
        <v>1984</v>
      </c>
    </row>
    <row r="92" spans="2:68">
      <c r="B92" s="122">
        <v>1985</v>
      </c>
      <c r="C92" s="99">
        <v>24</v>
      </c>
      <c r="D92" s="99">
        <v>5</v>
      </c>
      <c r="E92" s="99">
        <v>11</v>
      </c>
      <c r="F92" s="99">
        <v>19</v>
      </c>
      <c r="G92" s="99">
        <v>33</v>
      </c>
      <c r="H92" s="99">
        <v>50</v>
      </c>
      <c r="I92" s="99">
        <v>94</v>
      </c>
      <c r="J92" s="99">
        <v>170</v>
      </c>
      <c r="K92" s="99">
        <v>358</v>
      </c>
      <c r="L92" s="99">
        <v>579</v>
      </c>
      <c r="M92" s="99">
        <v>1061</v>
      </c>
      <c r="N92" s="99">
        <v>1949</v>
      </c>
      <c r="O92" s="99">
        <v>2873</v>
      </c>
      <c r="P92" s="99">
        <v>3687</v>
      </c>
      <c r="Q92" s="99">
        <v>5014</v>
      </c>
      <c r="R92" s="99">
        <v>5060</v>
      </c>
      <c r="S92" s="99">
        <v>4187</v>
      </c>
      <c r="T92" s="99">
        <v>3818</v>
      </c>
      <c r="U92" s="99">
        <v>14</v>
      </c>
      <c r="V92" s="99">
        <v>29006</v>
      </c>
      <c r="W92" s="127"/>
      <c r="X92" s="122">
        <v>1985</v>
      </c>
      <c r="Y92" s="99">
        <v>15</v>
      </c>
      <c r="Z92" s="99">
        <v>3</v>
      </c>
      <c r="AA92" s="99">
        <v>7</v>
      </c>
      <c r="AB92" s="99">
        <v>8</v>
      </c>
      <c r="AC92" s="99">
        <v>25</v>
      </c>
      <c r="AD92" s="99">
        <v>38</v>
      </c>
      <c r="AE92" s="99">
        <v>47</v>
      </c>
      <c r="AF92" s="99">
        <v>79</v>
      </c>
      <c r="AG92" s="99">
        <v>122</v>
      </c>
      <c r="AH92" s="99">
        <v>199</v>
      </c>
      <c r="AI92" s="99">
        <v>324</v>
      </c>
      <c r="AJ92" s="99">
        <v>646</v>
      </c>
      <c r="AK92" s="99">
        <v>1241</v>
      </c>
      <c r="AL92" s="99">
        <v>1883</v>
      </c>
      <c r="AM92" s="99">
        <v>3503</v>
      </c>
      <c r="AN92" s="99">
        <v>4723</v>
      </c>
      <c r="AO92" s="99">
        <v>5779</v>
      </c>
      <c r="AP92" s="99">
        <v>9879</v>
      </c>
      <c r="AQ92" s="99">
        <v>1</v>
      </c>
      <c r="AR92" s="99">
        <v>28522</v>
      </c>
      <c r="AS92" s="127"/>
      <c r="AT92" s="122">
        <v>1985</v>
      </c>
      <c r="AU92" s="99">
        <v>39</v>
      </c>
      <c r="AV92" s="99">
        <v>8</v>
      </c>
      <c r="AW92" s="99">
        <v>18</v>
      </c>
      <c r="AX92" s="99">
        <v>27</v>
      </c>
      <c r="AY92" s="99">
        <v>58</v>
      </c>
      <c r="AZ92" s="99">
        <v>88</v>
      </c>
      <c r="BA92" s="99">
        <v>141</v>
      </c>
      <c r="BB92" s="99">
        <v>249</v>
      </c>
      <c r="BC92" s="99">
        <v>480</v>
      </c>
      <c r="BD92" s="99">
        <v>778</v>
      </c>
      <c r="BE92" s="99">
        <v>1385</v>
      </c>
      <c r="BF92" s="99">
        <v>2595</v>
      </c>
      <c r="BG92" s="99">
        <v>4114</v>
      </c>
      <c r="BH92" s="99">
        <v>5570</v>
      </c>
      <c r="BI92" s="99">
        <v>8517</v>
      </c>
      <c r="BJ92" s="99">
        <v>9783</v>
      </c>
      <c r="BK92" s="99">
        <v>9966</v>
      </c>
      <c r="BL92" s="99">
        <v>13697</v>
      </c>
      <c r="BM92" s="99">
        <v>15</v>
      </c>
      <c r="BN92" s="99">
        <v>57528</v>
      </c>
      <c r="BP92" s="122">
        <v>1985</v>
      </c>
    </row>
    <row r="93" spans="2:68">
      <c r="B93" s="122">
        <v>1986</v>
      </c>
      <c r="C93" s="99">
        <v>18</v>
      </c>
      <c r="D93" s="99">
        <v>1</v>
      </c>
      <c r="E93" s="99">
        <v>4</v>
      </c>
      <c r="F93" s="99">
        <v>27</v>
      </c>
      <c r="G93" s="99">
        <v>34</v>
      </c>
      <c r="H93" s="99">
        <v>46</v>
      </c>
      <c r="I93" s="99">
        <v>91</v>
      </c>
      <c r="J93" s="99">
        <v>186</v>
      </c>
      <c r="K93" s="99">
        <v>356</v>
      </c>
      <c r="L93" s="99">
        <v>591</v>
      </c>
      <c r="M93" s="99">
        <v>955</v>
      </c>
      <c r="N93" s="99">
        <v>1801</v>
      </c>
      <c r="O93" s="99">
        <v>2873</v>
      </c>
      <c r="P93" s="99">
        <v>3586</v>
      </c>
      <c r="Q93" s="99">
        <v>4635</v>
      </c>
      <c r="R93" s="99">
        <v>5033</v>
      </c>
      <c r="S93" s="99">
        <v>4047</v>
      </c>
      <c r="T93" s="99">
        <v>3662</v>
      </c>
      <c r="U93" s="99">
        <v>3</v>
      </c>
      <c r="V93" s="99">
        <v>27949</v>
      </c>
      <c r="W93" s="127"/>
      <c r="X93" s="122">
        <v>1986</v>
      </c>
      <c r="Y93" s="99">
        <v>13</v>
      </c>
      <c r="Z93" s="99">
        <v>4</v>
      </c>
      <c r="AA93" s="99">
        <v>3</v>
      </c>
      <c r="AB93" s="99">
        <v>14</v>
      </c>
      <c r="AC93" s="99">
        <v>18</v>
      </c>
      <c r="AD93" s="99">
        <v>34</v>
      </c>
      <c r="AE93" s="99">
        <v>38</v>
      </c>
      <c r="AF93" s="99">
        <v>65</v>
      </c>
      <c r="AG93" s="99">
        <v>105</v>
      </c>
      <c r="AH93" s="99">
        <v>185</v>
      </c>
      <c r="AI93" s="99">
        <v>335</v>
      </c>
      <c r="AJ93" s="99">
        <v>633</v>
      </c>
      <c r="AK93" s="99">
        <v>1195</v>
      </c>
      <c r="AL93" s="99">
        <v>1994</v>
      </c>
      <c r="AM93" s="99">
        <v>3307</v>
      </c>
      <c r="AN93" s="99">
        <v>4552</v>
      </c>
      <c r="AO93" s="99">
        <v>5362</v>
      </c>
      <c r="AP93" s="99">
        <v>9459</v>
      </c>
      <c r="AQ93" s="99">
        <v>0</v>
      </c>
      <c r="AR93" s="99">
        <v>27316</v>
      </c>
      <c r="AS93" s="127"/>
      <c r="AT93" s="122">
        <v>1986</v>
      </c>
      <c r="AU93" s="99">
        <v>31</v>
      </c>
      <c r="AV93" s="99">
        <v>5</v>
      </c>
      <c r="AW93" s="99">
        <v>7</v>
      </c>
      <c r="AX93" s="99">
        <v>41</v>
      </c>
      <c r="AY93" s="99">
        <v>52</v>
      </c>
      <c r="AZ93" s="99">
        <v>80</v>
      </c>
      <c r="BA93" s="99">
        <v>129</v>
      </c>
      <c r="BB93" s="99">
        <v>251</v>
      </c>
      <c r="BC93" s="99">
        <v>461</v>
      </c>
      <c r="BD93" s="99">
        <v>776</v>
      </c>
      <c r="BE93" s="99">
        <v>1290</v>
      </c>
      <c r="BF93" s="99">
        <v>2434</v>
      </c>
      <c r="BG93" s="99">
        <v>4068</v>
      </c>
      <c r="BH93" s="99">
        <v>5580</v>
      </c>
      <c r="BI93" s="99">
        <v>7942</v>
      </c>
      <c r="BJ93" s="99">
        <v>9585</v>
      </c>
      <c r="BK93" s="99">
        <v>9409</v>
      </c>
      <c r="BL93" s="99">
        <v>13121</v>
      </c>
      <c r="BM93" s="99">
        <v>3</v>
      </c>
      <c r="BN93" s="99">
        <v>55265</v>
      </c>
      <c r="BP93" s="122">
        <v>1986</v>
      </c>
    </row>
    <row r="94" spans="2:68">
      <c r="B94" s="122">
        <v>1987</v>
      </c>
      <c r="C94" s="99">
        <v>12</v>
      </c>
      <c r="D94" s="99">
        <v>3</v>
      </c>
      <c r="E94" s="99">
        <v>3</v>
      </c>
      <c r="F94" s="99">
        <v>16</v>
      </c>
      <c r="G94" s="99">
        <v>26</v>
      </c>
      <c r="H94" s="99">
        <v>47</v>
      </c>
      <c r="I94" s="99">
        <v>75</v>
      </c>
      <c r="J94" s="99">
        <v>150</v>
      </c>
      <c r="K94" s="99">
        <v>315</v>
      </c>
      <c r="L94" s="99">
        <v>585</v>
      </c>
      <c r="M94" s="99">
        <v>938</v>
      </c>
      <c r="N94" s="99">
        <v>1725</v>
      </c>
      <c r="O94" s="99">
        <v>2672</v>
      </c>
      <c r="P94" s="99">
        <v>3614</v>
      </c>
      <c r="Q94" s="99">
        <v>4813</v>
      </c>
      <c r="R94" s="99">
        <v>5061</v>
      </c>
      <c r="S94" s="99">
        <v>4105</v>
      </c>
      <c r="T94" s="99">
        <v>3912</v>
      </c>
      <c r="U94" s="99">
        <v>9</v>
      </c>
      <c r="V94" s="99">
        <v>28081</v>
      </c>
      <c r="W94" s="127"/>
      <c r="X94" s="122">
        <v>1987</v>
      </c>
      <c r="Y94" s="99">
        <v>5</v>
      </c>
      <c r="Z94" s="99">
        <v>0</v>
      </c>
      <c r="AA94" s="99">
        <v>6</v>
      </c>
      <c r="AB94" s="99">
        <v>6</v>
      </c>
      <c r="AC94" s="99">
        <v>12</v>
      </c>
      <c r="AD94" s="99">
        <v>23</v>
      </c>
      <c r="AE94" s="99">
        <v>46</v>
      </c>
      <c r="AF94" s="99">
        <v>59</v>
      </c>
      <c r="AG94" s="99">
        <v>108</v>
      </c>
      <c r="AH94" s="99">
        <v>177</v>
      </c>
      <c r="AI94" s="99">
        <v>286</v>
      </c>
      <c r="AJ94" s="99">
        <v>578</v>
      </c>
      <c r="AK94" s="99">
        <v>1039</v>
      </c>
      <c r="AL94" s="99">
        <v>1856</v>
      </c>
      <c r="AM94" s="99">
        <v>3209</v>
      </c>
      <c r="AN94" s="99">
        <v>4741</v>
      </c>
      <c r="AO94" s="99">
        <v>5650</v>
      </c>
      <c r="AP94" s="99">
        <v>9793</v>
      </c>
      <c r="AQ94" s="99">
        <v>3</v>
      </c>
      <c r="AR94" s="99">
        <v>27597</v>
      </c>
      <c r="AS94" s="127"/>
      <c r="AT94" s="122">
        <v>1987</v>
      </c>
      <c r="AU94" s="99">
        <v>17</v>
      </c>
      <c r="AV94" s="99">
        <v>3</v>
      </c>
      <c r="AW94" s="99">
        <v>9</v>
      </c>
      <c r="AX94" s="99">
        <v>22</v>
      </c>
      <c r="AY94" s="99">
        <v>38</v>
      </c>
      <c r="AZ94" s="99">
        <v>70</v>
      </c>
      <c r="BA94" s="99">
        <v>121</v>
      </c>
      <c r="BB94" s="99">
        <v>209</v>
      </c>
      <c r="BC94" s="99">
        <v>423</v>
      </c>
      <c r="BD94" s="99">
        <v>762</v>
      </c>
      <c r="BE94" s="99">
        <v>1224</v>
      </c>
      <c r="BF94" s="99">
        <v>2303</v>
      </c>
      <c r="BG94" s="99">
        <v>3711</v>
      </c>
      <c r="BH94" s="99">
        <v>5470</v>
      </c>
      <c r="BI94" s="99">
        <v>8022</v>
      </c>
      <c r="BJ94" s="99">
        <v>9802</v>
      </c>
      <c r="BK94" s="99">
        <v>9755</v>
      </c>
      <c r="BL94" s="99">
        <v>13705</v>
      </c>
      <c r="BM94" s="99">
        <v>12</v>
      </c>
      <c r="BN94" s="99">
        <v>55678</v>
      </c>
      <c r="BP94" s="122">
        <v>1987</v>
      </c>
    </row>
    <row r="95" spans="2:68">
      <c r="B95" s="122">
        <v>1988</v>
      </c>
      <c r="C95" s="99">
        <v>7</v>
      </c>
      <c r="D95" s="99">
        <v>5</v>
      </c>
      <c r="E95" s="99">
        <v>5</v>
      </c>
      <c r="F95" s="99">
        <v>18</v>
      </c>
      <c r="G95" s="99">
        <v>38</v>
      </c>
      <c r="H95" s="99">
        <v>56</v>
      </c>
      <c r="I95" s="99">
        <v>81</v>
      </c>
      <c r="J95" s="99">
        <v>185</v>
      </c>
      <c r="K95" s="99">
        <v>377</v>
      </c>
      <c r="L95" s="99">
        <v>542</v>
      </c>
      <c r="M95" s="99">
        <v>891</v>
      </c>
      <c r="N95" s="99">
        <v>1517</v>
      </c>
      <c r="O95" s="99">
        <v>2576</v>
      </c>
      <c r="P95" s="99">
        <v>3685</v>
      </c>
      <c r="Q95" s="99">
        <v>4598</v>
      </c>
      <c r="R95" s="99">
        <v>5122</v>
      </c>
      <c r="S95" s="99">
        <v>4178</v>
      </c>
      <c r="T95" s="99">
        <v>3896</v>
      </c>
      <c r="U95" s="99">
        <v>2</v>
      </c>
      <c r="V95" s="99">
        <v>27779</v>
      </c>
      <c r="W95" s="127"/>
      <c r="X95" s="122">
        <v>1988</v>
      </c>
      <c r="Y95" s="99">
        <v>11</v>
      </c>
      <c r="Z95" s="99">
        <v>2</v>
      </c>
      <c r="AA95" s="99">
        <v>6</v>
      </c>
      <c r="AB95" s="99">
        <v>8</v>
      </c>
      <c r="AC95" s="99">
        <v>21</v>
      </c>
      <c r="AD95" s="99">
        <v>28</v>
      </c>
      <c r="AE95" s="99">
        <v>51</v>
      </c>
      <c r="AF95" s="99">
        <v>59</v>
      </c>
      <c r="AG95" s="99">
        <v>102</v>
      </c>
      <c r="AH95" s="99">
        <v>143</v>
      </c>
      <c r="AI95" s="99">
        <v>279</v>
      </c>
      <c r="AJ95" s="99">
        <v>528</v>
      </c>
      <c r="AK95" s="99">
        <v>1047</v>
      </c>
      <c r="AL95" s="99">
        <v>1851</v>
      </c>
      <c r="AM95" s="99">
        <v>3090</v>
      </c>
      <c r="AN95" s="99">
        <v>4621</v>
      </c>
      <c r="AO95" s="99">
        <v>5667</v>
      </c>
      <c r="AP95" s="99">
        <v>9787</v>
      </c>
      <c r="AQ95" s="99">
        <v>0</v>
      </c>
      <c r="AR95" s="99">
        <v>27301</v>
      </c>
      <c r="AS95" s="127"/>
      <c r="AT95" s="122">
        <v>1988</v>
      </c>
      <c r="AU95" s="99">
        <v>18</v>
      </c>
      <c r="AV95" s="99">
        <v>7</v>
      </c>
      <c r="AW95" s="99">
        <v>11</v>
      </c>
      <c r="AX95" s="99">
        <v>26</v>
      </c>
      <c r="AY95" s="99">
        <v>59</v>
      </c>
      <c r="AZ95" s="99">
        <v>84</v>
      </c>
      <c r="BA95" s="99">
        <v>132</v>
      </c>
      <c r="BB95" s="99">
        <v>244</v>
      </c>
      <c r="BC95" s="99">
        <v>479</v>
      </c>
      <c r="BD95" s="99">
        <v>685</v>
      </c>
      <c r="BE95" s="99">
        <v>1170</v>
      </c>
      <c r="BF95" s="99">
        <v>2045</v>
      </c>
      <c r="BG95" s="99">
        <v>3623</v>
      </c>
      <c r="BH95" s="99">
        <v>5536</v>
      </c>
      <c r="BI95" s="99">
        <v>7688</v>
      </c>
      <c r="BJ95" s="99">
        <v>9743</v>
      </c>
      <c r="BK95" s="99">
        <v>9845</v>
      </c>
      <c r="BL95" s="99">
        <v>13683</v>
      </c>
      <c r="BM95" s="99">
        <v>2</v>
      </c>
      <c r="BN95" s="99">
        <v>55080</v>
      </c>
      <c r="BP95" s="122">
        <v>1988</v>
      </c>
    </row>
    <row r="96" spans="2:68">
      <c r="B96" s="122">
        <v>1989</v>
      </c>
      <c r="C96" s="99">
        <v>12</v>
      </c>
      <c r="D96" s="99">
        <v>4</v>
      </c>
      <c r="E96" s="99">
        <v>5</v>
      </c>
      <c r="F96" s="99">
        <v>17</v>
      </c>
      <c r="G96" s="99">
        <v>30</v>
      </c>
      <c r="H96" s="99">
        <v>60</v>
      </c>
      <c r="I96" s="99">
        <v>88</v>
      </c>
      <c r="J96" s="99">
        <v>179</v>
      </c>
      <c r="K96" s="99">
        <v>314</v>
      </c>
      <c r="L96" s="99">
        <v>511</v>
      </c>
      <c r="M96" s="99">
        <v>828</v>
      </c>
      <c r="N96" s="99">
        <v>1447</v>
      </c>
      <c r="O96" s="99">
        <v>2554</v>
      </c>
      <c r="P96" s="99">
        <v>3725</v>
      </c>
      <c r="Q96" s="99">
        <v>4558</v>
      </c>
      <c r="R96" s="99">
        <v>5340</v>
      </c>
      <c r="S96" s="99">
        <v>4442</v>
      </c>
      <c r="T96" s="99">
        <v>4262</v>
      </c>
      <c r="U96" s="99">
        <v>0</v>
      </c>
      <c r="V96" s="99">
        <v>28376</v>
      </c>
      <c r="W96" s="127"/>
      <c r="X96" s="122">
        <v>1989</v>
      </c>
      <c r="Y96" s="99">
        <v>8</v>
      </c>
      <c r="Z96" s="99">
        <v>4</v>
      </c>
      <c r="AA96" s="99">
        <v>3</v>
      </c>
      <c r="AB96" s="99">
        <v>9</v>
      </c>
      <c r="AC96" s="99">
        <v>16</v>
      </c>
      <c r="AD96" s="99">
        <v>26</v>
      </c>
      <c r="AE96" s="99">
        <v>34</v>
      </c>
      <c r="AF96" s="99">
        <v>68</v>
      </c>
      <c r="AG96" s="99">
        <v>108</v>
      </c>
      <c r="AH96" s="99">
        <v>184</v>
      </c>
      <c r="AI96" s="99">
        <v>282</v>
      </c>
      <c r="AJ96" s="99">
        <v>503</v>
      </c>
      <c r="AK96" s="99">
        <v>988</v>
      </c>
      <c r="AL96" s="99">
        <v>1843</v>
      </c>
      <c r="AM96" s="99">
        <v>3046</v>
      </c>
      <c r="AN96" s="99">
        <v>4796</v>
      </c>
      <c r="AO96" s="99">
        <v>5904</v>
      </c>
      <c r="AP96" s="99">
        <v>10631</v>
      </c>
      <c r="AQ96" s="99">
        <v>0</v>
      </c>
      <c r="AR96" s="99">
        <v>28453</v>
      </c>
      <c r="AS96" s="127"/>
      <c r="AT96" s="122">
        <v>1989</v>
      </c>
      <c r="AU96" s="99">
        <v>20</v>
      </c>
      <c r="AV96" s="99">
        <v>8</v>
      </c>
      <c r="AW96" s="99">
        <v>8</v>
      </c>
      <c r="AX96" s="99">
        <v>26</v>
      </c>
      <c r="AY96" s="99">
        <v>46</v>
      </c>
      <c r="AZ96" s="99">
        <v>86</v>
      </c>
      <c r="BA96" s="99">
        <v>122</v>
      </c>
      <c r="BB96" s="99">
        <v>247</v>
      </c>
      <c r="BC96" s="99">
        <v>422</v>
      </c>
      <c r="BD96" s="99">
        <v>695</v>
      </c>
      <c r="BE96" s="99">
        <v>1110</v>
      </c>
      <c r="BF96" s="99">
        <v>1950</v>
      </c>
      <c r="BG96" s="99">
        <v>3542</v>
      </c>
      <c r="BH96" s="99">
        <v>5568</v>
      </c>
      <c r="BI96" s="99">
        <v>7604</v>
      </c>
      <c r="BJ96" s="99">
        <v>10136</v>
      </c>
      <c r="BK96" s="99">
        <v>10346</v>
      </c>
      <c r="BL96" s="99">
        <v>14893</v>
      </c>
      <c r="BM96" s="99">
        <v>0</v>
      </c>
      <c r="BN96" s="99">
        <v>56829</v>
      </c>
      <c r="BP96" s="122">
        <v>1989</v>
      </c>
    </row>
    <row r="97" spans="2:68">
      <c r="B97" s="122">
        <v>1990</v>
      </c>
      <c r="C97" s="99">
        <v>11</v>
      </c>
      <c r="D97" s="99">
        <v>2</v>
      </c>
      <c r="E97" s="99">
        <v>8</v>
      </c>
      <c r="F97" s="99">
        <v>26</v>
      </c>
      <c r="G97" s="99">
        <v>39</v>
      </c>
      <c r="H97" s="99">
        <v>61</v>
      </c>
      <c r="I97" s="99">
        <v>73</v>
      </c>
      <c r="J97" s="99">
        <v>150</v>
      </c>
      <c r="K97" s="99">
        <v>326</v>
      </c>
      <c r="L97" s="99">
        <v>513</v>
      </c>
      <c r="M97" s="99">
        <v>836</v>
      </c>
      <c r="N97" s="99">
        <v>1363</v>
      </c>
      <c r="O97" s="99">
        <v>2382</v>
      </c>
      <c r="P97" s="99">
        <v>3558</v>
      </c>
      <c r="Q97" s="99">
        <v>4157</v>
      </c>
      <c r="R97" s="99">
        <v>5173</v>
      </c>
      <c r="S97" s="99">
        <v>4319</v>
      </c>
      <c r="T97" s="99">
        <v>4036</v>
      </c>
      <c r="U97" s="99">
        <v>0</v>
      </c>
      <c r="V97" s="99">
        <v>27033</v>
      </c>
      <c r="W97" s="127"/>
      <c r="X97" s="122">
        <v>1990</v>
      </c>
      <c r="Y97" s="99">
        <v>12</v>
      </c>
      <c r="Z97" s="99">
        <v>2</v>
      </c>
      <c r="AA97" s="99">
        <v>5</v>
      </c>
      <c r="AB97" s="99">
        <v>11</v>
      </c>
      <c r="AC97" s="99">
        <v>13</v>
      </c>
      <c r="AD97" s="99">
        <v>26</v>
      </c>
      <c r="AE97" s="99">
        <v>42</v>
      </c>
      <c r="AF97" s="99">
        <v>62</v>
      </c>
      <c r="AG97" s="99">
        <v>83</v>
      </c>
      <c r="AH97" s="99">
        <v>141</v>
      </c>
      <c r="AI97" s="99">
        <v>261</v>
      </c>
      <c r="AJ97" s="99">
        <v>425</v>
      </c>
      <c r="AK97" s="99">
        <v>954</v>
      </c>
      <c r="AL97" s="99">
        <v>1778</v>
      </c>
      <c r="AM97" s="99">
        <v>2906</v>
      </c>
      <c r="AN97" s="99">
        <v>4734</v>
      </c>
      <c r="AO97" s="99">
        <v>5701</v>
      </c>
      <c r="AP97" s="99">
        <v>10096</v>
      </c>
      <c r="AQ97" s="99">
        <v>0</v>
      </c>
      <c r="AR97" s="99">
        <v>27252</v>
      </c>
      <c r="AS97" s="127"/>
      <c r="AT97" s="122">
        <v>1990</v>
      </c>
      <c r="AU97" s="99">
        <v>23</v>
      </c>
      <c r="AV97" s="99">
        <v>4</v>
      </c>
      <c r="AW97" s="99">
        <v>13</v>
      </c>
      <c r="AX97" s="99">
        <v>37</v>
      </c>
      <c r="AY97" s="99">
        <v>52</v>
      </c>
      <c r="AZ97" s="99">
        <v>87</v>
      </c>
      <c r="BA97" s="99">
        <v>115</v>
      </c>
      <c r="BB97" s="99">
        <v>212</v>
      </c>
      <c r="BC97" s="99">
        <v>409</v>
      </c>
      <c r="BD97" s="99">
        <v>654</v>
      </c>
      <c r="BE97" s="99">
        <v>1097</v>
      </c>
      <c r="BF97" s="99">
        <v>1788</v>
      </c>
      <c r="BG97" s="99">
        <v>3336</v>
      </c>
      <c r="BH97" s="99">
        <v>5336</v>
      </c>
      <c r="BI97" s="99">
        <v>7063</v>
      </c>
      <c r="BJ97" s="99">
        <v>9907</v>
      </c>
      <c r="BK97" s="99">
        <v>10020</v>
      </c>
      <c r="BL97" s="99">
        <v>14132</v>
      </c>
      <c r="BM97" s="99">
        <v>0</v>
      </c>
      <c r="BN97" s="99">
        <v>54285</v>
      </c>
      <c r="BP97" s="122">
        <v>1990</v>
      </c>
    </row>
    <row r="98" spans="2:68">
      <c r="B98" s="122">
        <v>1991</v>
      </c>
      <c r="C98" s="99">
        <v>8</v>
      </c>
      <c r="D98" s="99">
        <v>2</v>
      </c>
      <c r="E98" s="99">
        <v>5</v>
      </c>
      <c r="F98" s="99">
        <v>19</v>
      </c>
      <c r="G98" s="99">
        <v>26</v>
      </c>
      <c r="H98" s="99">
        <v>36</v>
      </c>
      <c r="I98" s="99">
        <v>91</v>
      </c>
      <c r="J98" s="99">
        <v>159</v>
      </c>
      <c r="K98" s="99">
        <v>313</v>
      </c>
      <c r="L98" s="99">
        <v>510</v>
      </c>
      <c r="M98" s="99">
        <v>739</v>
      </c>
      <c r="N98" s="99">
        <v>1225</v>
      </c>
      <c r="O98" s="99">
        <v>2243</v>
      </c>
      <c r="P98" s="99">
        <v>3333</v>
      </c>
      <c r="Q98" s="99">
        <v>4120</v>
      </c>
      <c r="R98" s="99">
        <v>5027</v>
      </c>
      <c r="S98" s="99">
        <v>4631</v>
      </c>
      <c r="T98" s="99">
        <v>4080</v>
      </c>
      <c r="U98" s="99">
        <v>4</v>
      </c>
      <c r="V98" s="99">
        <v>26571</v>
      </c>
      <c r="W98" s="127"/>
      <c r="X98" s="122">
        <v>1991</v>
      </c>
      <c r="Y98" s="99">
        <v>11</v>
      </c>
      <c r="Z98" s="99">
        <v>4</v>
      </c>
      <c r="AA98" s="99">
        <v>3</v>
      </c>
      <c r="AB98" s="99">
        <v>7</v>
      </c>
      <c r="AC98" s="99">
        <v>17</v>
      </c>
      <c r="AD98" s="99">
        <v>23</v>
      </c>
      <c r="AE98" s="99">
        <v>34</v>
      </c>
      <c r="AF98" s="99">
        <v>53</v>
      </c>
      <c r="AG98" s="99">
        <v>101</v>
      </c>
      <c r="AH98" s="99">
        <v>144</v>
      </c>
      <c r="AI98" s="99">
        <v>243</v>
      </c>
      <c r="AJ98" s="99">
        <v>407</v>
      </c>
      <c r="AK98" s="99">
        <v>836</v>
      </c>
      <c r="AL98" s="99">
        <v>1684</v>
      </c>
      <c r="AM98" s="99">
        <v>2758</v>
      </c>
      <c r="AN98" s="99">
        <v>4509</v>
      </c>
      <c r="AO98" s="99">
        <v>5456</v>
      </c>
      <c r="AP98" s="99">
        <v>10149</v>
      </c>
      <c r="AQ98" s="99">
        <v>0</v>
      </c>
      <c r="AR98" s="99">
        <v>26439</v>
      </c>
      <c r="AS98" s="127"/>
      <c r="AT98" s="122">
        <v>1991</v>
      </c>
      <c r="AU98" s="99">
        <v>19</v>
      </c>
      <c r="AV98" s="99">
        <v>6</v>
      </c>
      <c r="AW98" s="99">
        <v>8</v>
      </c>
      <c r="AX98" s="99">
        <v>26</v>
      </c>
      <c r="AY98" s="99">
        <v>43</v>
      </c>
      <c r="AZ98" s="99">
        <v>59</v>
      </c>
      <c r="BA98" s="99">
        <v>125</v>
      </c>
      <c r="BB98" s="99">
        <v>212</v>
      </c>
      <c r="BC98" s="99">
        <v>414</v>
      </c>
      <c r="BD98" s="99">
        <v>654</v>
      </c>
      <c r="BE98" s="99">
        <v>982</v>
      </c>
      <c r="BF98" s="99">
        <v>1632</v>
      </c>
      <c r="BG98" s="99">
        <v>3079</v>
      </c>
      <c r="BH98" s="99">
        <v>5017</v>
      </c>
      <c r="BI98" s="99">
        <v>6878</v>
      </c>
      <c r="BJ98" s="99">
        <v>9536</v>
      </c>
      <c r="BK98" s="99">
        <v>10087</v>
      </c>
      <c r="BL98" s="99">
        <v>14229</v>
      </c>
      <c r="BM98" s="99">
        <v>4</v>
      </c>
      <c r="BN98" s="99">
        <v>53010</v>
      </c>
      <c r="BP98" s="122">
        <v>1991</v>
      </c>
    </row>
    <row r="99" spans="2:68">
      <c r="B99" s="122">
        <v>1992</v>
      </c>
      <c r="C99" s="99">
        <v>15</v>
      </c>
      <c r="D99" s="99">
        <v>3</v>
      </c>
      <c r="E99" s="99">
        <v>5</v>
      </c>
      <c r="F99" s="99">
        <v>12</v>
      </c>
      <c r="G99" s="99">
        <v>21</v>
      </c>
      <c r="H99" s="99">
        <v>30</v>
      </c>
      <c r="I99" s="99">
        <v>80</v>
      </c>
      <c r="J99" s="99">
        <v>137</v>
      </c>
      <c r="K99" s="99">
        <v>312</v>
      </c>
      <c r="L99" s="99">
        <v>507</v>
      </c>
      <c r="M99" s="99">
        <v>766</v>
      </c>
      <c r="N99" s="99">
        <v>1183</v>
      </c>
      <c r="O99" s="99">
        <v>2137</v>
      </c>
      <c r="P99" s="99">
        <v>3325</v>
      </c>
      <c r="Q99" s="99">
        <v>4216</v>
      </c>
      <c r="R99" s="99">
        <v>5213</v>
      </c>
      <c r="S99" s="99">
        <v>4621</v>
      </c>
      <c r="T99" s="99">
        <v>4493</v>
      </c>
      <c r="U99" s="99">
        <v>3</v>
      </c>
      <c r="V99" s="99">
        <v>27079</v>
      </c>
      <c r="W99" s="127"/>
      <c r="X99" s="122">
        <v>1992</v>
      </c>
      <c r="Y99" s="99">
        <v>12</v>
      </c>
      <c r="Z99" s="99">
        <v>7</v>
      </c>
      <c r="AA99" s="99">
        <v>3</v>
      </c>
      <c r="AB99" s="99">
        <v>6</v>
      </c>
      <c r="AC99" s="99">
        <v>27</v>
      </c>
      <c r="AD99" s="99">
        <v>21</v>
      </c>
      <c r="AE99" s="99">
        <v>34</v>
      </c>
      <c r="AF99" s="99">
        <v>60</v>
      </c>
      <c r="AG99" s="99">
        <v>105</v>
      </c>
      <c r="AH99" s="99">
        <v>158</v>
      </c>
      <c r="AI99" s="99">
        <v>267</v>
      </c>
      <c r="AJ99" s="99">
        <v>473</v>
      </c>
      <c r="AK99" s="99">
        <v>862</v>
      </c>
      <c r="AL99" s="99">
        <v>1592</v>
      </c>
      <c r="AM99" s="99">
        <v>2719</v>
      </c>
      <c r="AN99" s="99">
        <v>4496</v>
      </c>
      <c r="AO99" s="99">
        <v>6051</v>
      </c>
      <c r="AP99" s="99">
        <v>10939</v>
      </c>
      <c r="AQ99" s="99">
        <v>1</v>
      </c>
      <c r="AR99" s="99">
        <v>27833</v>
      </c>
      <c r="AS99" s="127"/>
      <c r="AT99" s="122">
        <v>1992</v>
      </c>
      <c r="AU99" s="99">
        <v>27</v>
      </c>
      <c r="AV99" s="99">
        <v>10</v>
      </c>
      <c r="AW99" s="99">
        <v>8</v>
      </c>
      <c r="AX99" s="99">
        <v>18</v>
      </c>
      <c r="AY99" s="99">
        <v>48</v>
      </c>
      <c r="AZ99" s="99">
        <v>51</v>
      </c>
      <c r="BA99" s="99">
        <v>114</v>
      </c>
      <c r="BB99" s="99">
        <v>197</v>
      </c>
      <c r="BC99" s="99">
        <v>417</v>
      </c>
      <c r="BD99" s="99">
        <v>665</v>
      </c>
      <c r="BE99" s="99">
        <v>1033</v>
      </c>
      <c r="BF99" s="99">
        <v>1656</v>
      </c>
      <c r="BG99" s="99">
        <v>2999</v>
      </c>
      <c r="BH99" s="99">
        <v>4917</v>
      </c>
      <c r="BI99" s="99">
        <v>6935</v>
      </c>
      <c r="BJ99" s="99">
        <v>9709</v>
      </c>
      <c r="BK99" s="99">
        <v>10672</v>
      </c>
      <c r="BL99" s="99">
        <v>15432</v>
      </c>
      <c r="BM99" s="99">
        <v>4</v>
      </c>
      <c r="BN99" s="99">
        <v>54912</v>
      </c>
      <c r="BP99" s="122">
        <v>1992</v>
      </c>
    </row>
    <row r="100" spans="2:68">
      <c r="B100" s="122">
        <v>1993</v>
      </c>
      <c r="C100" s="99">
        <v>11</v>
      </c>
      <c r="D100" s="99">
        <v>3</v>
      </c>
      <c r="E100" s="99">
        <v>2</v>
      </c>
      <c r="F100" s="99">
        <v>9</v>
      </c>
      <c r="G100" s="99">
        <v>21</v>
      </c>
      <c r="H100" s="99">
        <v>36</v>
      </c>
      <c r="I100" s="99">
        <v>79</v>
      </c>
      <c r="J100" s="99">
        <v>174</v>
      </c>
      <c r="K100" s="99">
        <v>262</v>
      </c>
      <c r="L100" s="99">
        <v>453</v>
      </c>
      <c r="M100" s="99">
        <v>734</v>
      </c>
      <c r="N100" s="99">
        <v>1134</v>
      </c>
      <c r="O100" s="99">
        <v>1902</v>
      </c>
      <c r="P100" s="99">
        <v>3156</v>
      </c>
      <c r="Q100" s="99">
        <v>4263</v>
      </c>
      <c r="R100" s="99">
        <v>4785</v>
      </c>
      <c r="S100" s="99">
        <v>4676</v>
      </c>
      <c r="T100" s="99">
        <v>4670</v>
      </c>
      <c r="U100" s="99">
        <v>2</v>
      </c>
      <c r="V100" s="99">
        <v>26372</v>
      </c>
      <c r="W100" s="127"/>
      <c r="X100" s="122">
        <v>1993</v>
      </c>
      <c r="Y100" s="99">
        <v>7</v>
      </c>
      <c r="Z100" s="99">
        <v>6</v>
      </c>
      <c r="AA100" s="99">
        <v>6</v>
      </c>
      <c r="AB100" s="99">
        <v>8</v>
      </c>
      <c r="AC100" s="99">
        <v>16</v>
      </c>
      <c r="AD100" s="99">
        <v>20</v>
      </c>
      <c r="AE100" s="99">
        <v>43</v>
      </c>
      <c r="AF100" s="99">
        <v>60</v>
      </c>
      <c r="AG100" s="99">
        <v>102</v>
      </c>
      <c r="AH100" s="99">
        <v>162</v>
      </c>
      <c r="AI100" s="99">
        <v>223</v>
      </c>
      <c r="AJ100" s="99">
        <v>397</v>
      </c>
      <c r="AK100" s="99">
        <v>761</v>
      </c>
      <c r="AL100" s="99">
        <v>1471</v>
      </c>
      <c r="AM100" s="99">
        <v>2671</v>
      </c>
      <c r="AN100" s="99">
        <v>4256</v>
      </c>
      <c r="AO100" s="99">
        <v>5855</v>
      </c>
      <c r="AP100" s="99">
        <v>10804</v>
      </c>
      <c r="AQ100" s="99">
        <v>0</v>
      </c>
      <c r="AR100" s="99">
        <v>26868</v>
      </c>
      <c r="AS100" s="127"/>
      <c r="AT100" s="122">
        <v>1993</v>
      </c>
      <c r="AU100" s="99">
        <v>18</v>
      </c>
      <c r="AV100" s="99">
        <v>9</v>
      </c>
      <c r="AW100" s="99">
        <v>8</v>
      </c>
      <c r="AX100" s="99">
        <v>17</v>
      </c>
      <c r="AY100" s="99">
        <v>37</v>
      </c>
      <c r="AZ100" s="99">
        <v>56</v>
      </c>
      <c r="BA100" s="99">
        <v>122</v>
      </c>
      <c r="BB100" s="99">
        <v>234</v>
      </c>
      <c r="BC100" s="99">
        <v>364</v>
      </c>
      <c r="BD100" s="99">
        <v>615</v>
      </c>
      <c r="BE100" s="99">
        <v>957</v>
      </c>
      <c r="BF100" s="99">
        <v>1531</v>
      </c>
      <c r="BG100" s="99">
        <v>2663</v>
      </c>
      <c r="BH100" s="99">
        <v>4627</v>
      </c>
      <c r="BI100" s="99">
        <v>6934</v>
      </c>
      <c r="BJ100" s="99">
        <v>9041</v>
      </c>
      <c r="BK100" s="99">
        <v>10531</v>
      </c>
      <c r="BL100" s="99">
        <v>15474</v>
      </c>
      <c r="BM100" s="99">
        <v>2</v>
      </c>
      <c r="BN100" s="99">
        <v>53240</v>
      </c>
      <c r="BP100" s="122">
        <v>1993</v>
      </c>
    </row>
    <row r="101" spans="2:68">
      <c r="B101" s="122">
        <v>1994</v>
      </c>
      <c r="C101" s="99">
        <v>12</v>
      </c>
      <c r="D101" s="99">
        <v>6</v>
      </c>
      <c r="E101" s="99">
        <v>7</v>
      </c>
      <c r="F101" s="99">
        <v>19</v>
      </c>
      <c r="G101" s="99">
        <v>24</v>
      </c>
      <c r="H101" s="99">
        <v>44</v>
      </c>
      <c r="I101" s="99">
        <v>88</v>
      </c>
      <c r="J101" s="99">
        <v>148</v>
      </c>
      <c r="K101" s="99">
        <v>238</v>
      </c>
      <c r="L101" s="99">
        <v>478</v>
      </c>
      <c r="M101" s="99">
        <v>721</v>
      </c>
      <c r="N101" s="99">
        <v>1039</v>
      </c>
      <c r="O101" s="99">
        <v>1771</v>
      </c>
      <c r="P101" s="99">
        <v>3177</v>
      </c>
      <c r="Q101" s="99">
        <v>4212</v>
      </c>
      <c r="R101" s="99">
        <v>4908</v>
      </c>
      <c r="S101" s="99">
        <v>4979</v>
      </c>
      <c r="T101" s="99">
        <v>5158</v>
      </c>
      <c r="U101" s="99">
        <v>2</v>
      </c>
      <c r="V101" s="99">
        <v>27031</v>
      </c>
      <c r="W101" s="127"/>
      <c r="X101" s="122">
        <v>1994</v>
      </c>
      <c r="Y101" s="99">
        <v>11</v>
      </c>
      <c r="Z101" s="99">
        <v>4</v>
      </c>
      <c r="AA101" s="99">
        <v>5</v>
      </c>
      <c r="AB101" s="99">
        <v>8</v>
      </c>
      <c r="AC101" s="99">
        <v>10</v>
      </c>
      <c r="AD101" s="99">
        <v>14</v>
      </c>
      <c r="AE101" s="99">
        <v>40</v>
      </c>
      <c r="AF101" s="99">
        <v>68</v>
      </c>
      <c r="AG101" s="99">
        <v>100</v>
      </c>
      <c r="AH101" s="99">
        <v>164</v>
      </c>
      <c r="AI101" s="99">
        <v>204</v>
      </c>
      <c r="AJ101" s="99">
        <v>365</v>
      </c>
      <c r="AK101" s="99">
        <v>699</v>
      </c>
      <c r="AL101" s="99">
        <v>1426</v>
      </c>
      <c r="AM101" s="99">
        <v>2598</v>
      </c>
      <c r="AN101" s="99">
        <v>4185</v>
      </c>
      <c r="AO101" s="99">
        <v>6222</v>
      </c>
      <c r="AP101" s="99">
        <v>11733</v>
      </c>
      <c r="AQ101" s="99">
        <v>1</v>
      </c>
      <c r="AR101" s="99">
        <v>27857</v>
      </c>
      <c r="AS101" s="127"/>
      <c r="AT101" s="122">
        <v>1994</v>
      </c>
      <c r="AU101" s="99">
        <v>23</v>
      </c>
      <c r="AV101" s="99">
        <v>10</v>
      </c>
      <c r="AW101" s="99">
        <v>12</v>
      </c>
      <c r="AX101" s="99">
        <v>27</v>
      </c>
      <c r="AY101" s="99">
        <v>34</v>
      </c>
      <c r="AZ101" s="99">
        <v>58</v>
      </c>
      <c r="BA101" s="99">
        <v>128</v>
      </c>
      <c r="BB101" s="99">
        <v>216</v>
      </c>
      <c r="BC101" s="99">
        <v>338</v>
      </c>
      <c r="BD101" s="99">
        <v>642</v>
      </c>
      <c r="BE101" s="99">
        <v>925</v>
      </c>
      <c r="BF101" s="99">
        <v>1404</v>
      </c>
      <c r="BG101" s="99">
        <v>2470</v>
      </c>
      <c r="BH101" s="99">
        <v>4603</v>
      </c>
      <c r="BI101" s="99">
        <v>6810</v>
      </c>
      <c r="BJ101" s="99">
        <v>9093</v>
      </c>
      <c r="BK101" s="99">
        <v>11201</v>
      </c>
      <c r="BL101" s="99">
        <v>16891</v>
      </c>
      <c r="BM101" s="99">
        <v>3</v>
      </c>
      <c r="BN101" s="99">
        <v>54888</v>
      </c>
      <c r="BP101" s="122">
        <v>1994</v>
      </c>
    </row>
    <row r="102" spans="2:68">
      <c r="B102" s="122">
        <v>1995</v>
      </c>
      <c r="C102" s="99">
        <v>8</v>
      </c>
      <c r="D102" s="99">
        <v>2</v>
      </c>
      <c r="E102" s="99">
        <v>9</v>
      </c>
      <c r="F102" s="99">
        <v>12</v>
      </c>
      <c r="G102" s="99">
        <v>32</v>
      </c>
      <c r="H102" s="99">
        <v>37</v>
      </c>
      <c r="I102" s="99">
        <v>75</v>
      </c>
      <c r="J102" s="99">
        <v>171</v>
      </c>
      <c r="K102" s="99">
        <v>286</v>
      </c>
      <c r="L102" s="99">
        <v>481</v>
      </c>
      <c r="M102" s="99">
        <v>734</v>
      </c>
      <c r="N102" s="99">
        <v>1062</v>
      </c>
      <c r="O102" s="99">
        <v>1673</v>
      </c>
      <c r="P102" s="99">
        <v>2838</v>
      </c>
      <c r="Q102" s="99">
        <v>4214</v>
      </c>
      <c r="R102" s="99">
        <v>4529</v>
      </c>
      <c r="S102" s="99">
        <v>4891</v>
      </c>
      <c r="T102" s="99">
        <v>5205</v>
      </c>
      <c r="U102" s="99">
        <v>2</v>
      </c>
      <c r="V102" s="99">
        <v>26261</v>
      </c>
      <c r="W102" s="127"/>
      <c r="X102" s="122">
        <v>1995</v>
      </c>
      <c r="Y102" s="99">
        <v>10</v>
      </c>
      <c r="Z102" s="99">
        <v>3</v>
      </c>
      <c r="AA102" s="99">
        <v>10</v>
      </c>
      <c r="AB102" s="99">
        <v>4</v>
      </c>
      <c r="AC102" s="99">
        <v>14</v>
      </c>
      <c r="AD102" s="99">
        <v>20</v>
      </c>
      <c r="AE102" s="99">
        <v>39</v>
      </c>
      <c r="AF102" s="99">
        <v>67</v>
      </c>
      <c r="AG102" s="99">
        <v>101</v>
      </c>
      <c r="AH102" s="99">
        <v>146</v>
      </c>
      <c r="AI102" s="99">
        <v>225</v>
      </c>
      <c r="AJ102" s="99">
        <v>348</v>
      </c>
      <c r="AK102" s="99">
        <v>644</v>
      </c>
      <c r="AL102" s="99">
        <v>1299</v>
      </c>
      <c r="AM102" s="99">
        <v>2559</v>
      </c>
      <c r="AN102" s="99">
        <v>3957</v>
      </c>
      <c r="AO102" s="99">
        <v>5973</v>
      </c>
      <c r="AP102" s="99">
        <v>11727</v>
      </c>
      <c r="AQ102" s="99">
        <v>0</v>
      </c>
      <c r="AR102" s="99">
        <v>27146</v>
      </c>
      <c r="AS102" s="127"/>
      <c r="AT102" s="122">
        <v>1995</v>
      </c>
      <c r="AU102" s="99">
        <v>18</v>
      </c>
      <c r="AV102" s="99">
        <v>5</v>
      </c>
      <c r="AW102" s="99">
        <v>19</v>
      </c>
      <c r="AX102" s="99">
        <v>16</v>
      </c>
      <c r="AY102" s="99">
        <v>46</v>
      </c>
      <c r="AZ102" s="99">
        <v>57</v>
      </c>
      <c r="BA102" s="99">
        <v>114</v>
      </c>
      <c r="BB102" s="99">
        <v>238</v>
      </c>
      <c r="BC102" s="99">
        <v>387</v>
      </c>
      <c r="BD102" s="99">
        <v>627</v>
      </c>
      <c r="BE102" s="99">
        <v>959</v>
      </c>
      <c r="BF102" s="99">
        <v>1410</v>
      </c>
      <c r="BG102" s="99">
        <v>2317</v>
      </c>
      <c r="BH102" s="99">
        <v>4137</v>
      </c>
      <c r="BI102" s="99">
        <v>6773</v>
      </c>
      <c r="BJ102" s="99">
        <v>8486</v>
      </c>
      <c r="BK102" s="99">
        <v>10864</v>
      </c>
      <c r="BL102" s="99">
        <v>16932</v>
      </c>
      <c r="BM102" s="99">
        <v>2</v>
      </c>
      <c r="BN102" s="99">
        <v>53407</v>
      </c>
      <c r="BP102" s="122">
        <v>1995</v>
      </c>
    </row>
    <row r="103" spans="2:68">
      <c r="B103" s="122">
        <v>1996</v>
      </c>
      <c r="C103" s="99">
        <v>13</v>
      </c>
      <c r="D103" s="99">
        <v>3</v>
      </c>
      <c r="E103" s="99">
        <v>9</v>
      </c>
      <c r="F103" s="99">
        <v>15</v>
      </c>
      <c r="G103" s="99">
        <v>23</v>
      </c>
      <c r="H103" s="99">
        <v>42</v>
      </c>
      <c r="I103" s="99">
        <v>80</v>
      </c>
      <c r="J103" s="99">
        <v>142</v>
      </c>
      <c r="K103" s="99">
        <v>277</v>
      </c>
      <c r="L103" s="99">
        <v>536</v>
      </c>
      <c r="M103" s="99">
        <v>713</v>
      </c>
      <c r="N103" s="99">
        <v>1016</v>
      </c>
      <c r="O103" s="99">
        <v>1613</v>
      </c>
      <c r="P103" s="99">
        <v>2743</v>
      </c>
      <c r="Q103" s="99">
        <v>4010</v>
      </c>
      <c r="R103" s="99">
        <v>4587</v>
      </c>
      <c r="S103" s="99">
        <v>5182</v>
      </c>
      <c r="T103" s="99">
        <v>5541</v>
      </c>
      <c r="U103" s="99">
        <v>5</v>
      </c>
      <c r="V103" s="99">
        <v>26550</v>
      </c>
      <c r="W103" s="127"/>
      <c r="X103" s="122">
        <v>1996</v>
      </c>
      <c r="Y103" s="99">
        <v>9</v>
      </c>
      <c r="Z103" s="99">
        <v>5</v>
      </c>
      <c r="AA103" s="99">
        <v>6</v>
      </c>
      <c r="AB103" s="99">
        <v>7</v>
      </c>
      <c r="AC103" s="99">
        <v>11</v>
      </c>
      <c r="AD103" s="99">
        <v>24</v>
      </c>
      <c r="AE103" s="99">
        <v>30</v>
      </c>
      <c r="AF103" s="99">
        <v>65</v>
      </c>
      <c r="AG103" s="99">
        <v>93</v>
      </c>
      <c r="AH103" s="99">
        <v>142</v>
      </c>
      <c r="AI103" s="99">
        <v>228</v>
      </c>
      <c r="AJ103" s="99">
        <v>365</v>
      </c>
      <c r="AK103" s="99">
        <v>632</v>
      </c>
      <c r="AL103" s="99">
        <v>1245</v>
      </c>
      <c r="AM103" s="99">
        <v>2416</v>
      </c>
      <c r="AN103" s="99">
        <v>3931</v>
      </c>
      <c r="AO103" s="99">
        <v>5921</v>
      </c>
      <c r="AP103" s="99">
        <v>12308</v>
      </c>
      <c r="AQ103" s="99">
        <v>2</v>
      </c>
      <c r="AR103" s="99">
        <v>27440</v>
      </c>
      <c r="AS103" s="127"/>
      <c r="AT103" s="122">
        <v>1996</v>
      </c>
      <c r="AU103" s="99">
        <v>22</v>
      </c>
      <c r="AV103" s="99">
        <v>8</v>
      </c>
      <c r="AW103" s="99">
        <v>15</v>
      </c>
      <c r="AX103" s="99">
        <v>22</v>
      </c>
      <c r="AY103" s="99">
        <v>34</v>
      </c>
      <c r="AZ103" s="99">
        <v>66</v>
      </c>
      <c r="BA103" s="99">
        <v>110</v>
      </c>
      <c r="BB103" s="99">
        <v>207</v>
      </c>
      <c r="BC103" s="99">
        <v>370</v>
      </c>
      <c r="BD103" s="99">
        <v>678</v>
      </c>
      <c r="BE103" s="99">
        <v>941</v>
      </c>
      <c r="BF103" s="99">
        <v>1381</v>
      </c>
      <c r="BG103" s="99">
        <v>2245</v>
      </c>
      <c r="BH103" s="99">
        <v>3988</v>
      </c>
      <c r="BI103" s="99">
        <v>6426</v>
      </c>
      <c r="BJ103" s="99">
        <v>8518</v>
      </c>
      <c r="BK103" s="99">
        <v>11103</v>
      </c>
      <c r="BL103" s="99">
        <v>17849</v>
      </c>
      <c r="BM103" s="99">
        <v>7</v>
      </c>
      <c r="BN103" s="99">
        <v>53990</v>
      </c>
      <c r="BP103" s="122">
        <v>1996</v>
      </c>
    </row>
    <row r="104" spans="2:68">
      <c r="B104" s="123">
        <v>1997</v>
      </c>
      <c r="C104" s="99">
        <v>20</v>
      </c>
      <c r="D104" s="99">
        <v>3</v>
      </c>
      <c r="E104" s="99">
        <v>4</v>
      </c>
      <c r="F104" s="99">
        <v>18</v>
      </c>
      <c r="G104" s="99">
        <v>27</v>
      </c>
      <c r="H104" s="99">
        <v>51</v>
      </c>
      <c r="I104" s="99">
        <v>84</v>
      </c>
      <c r="J104" s="99">
        <v>156</v>
      </c>
      <c r="K104" s="99">
        <v>267</v>
      </c>
      <c r="L104" s="99">
        <v>491</v>
      </c>
      <c r="M104" s="99">
        <v>743</v>
      </c>
      <c r="N104" s="99">
        <v>997</v>
      </c>
      <c r="O104" s="99">
        <v>1579</v>
      </c>
      <c r="P104" s="99">
        <v>2588</v>
      </c>
      <c r="Q104" s="99">
        <v>3804</v>
      </c>
      <c r="R104" s="99">
        <v>4556</v>
      </c>
      <c r="S104" s="99">
        <v>4979</v>
      </c>
      <c r="T104" s="99">
        <v>5751</v>
      </c>
      <c r="U104" s="99">
        <v>3</v>
      </c>
      <c r="V104" s="99">
        <v>26121</v>
      </c>
      <c r="W104" s="127"/>
      <c r="X104" s="123">
        <v>1997</v>
      </c>
      <c r="Y104" s="99">
        <v>11</v>
      </c>
      <c r="Z104" s="99">
        <v>1</v>
      </c>
      <c r="AA104" s="99">
        <v>4</v>
      </c>
      <c r="AB104" s="99">
        <v>8</v>
      </c>
      <c r="AC104" s="99">
        <v>10</v>
      </c>
      <c r="AD104" s="99">
        <v>26</v>
      </c>
      <c r="AE104" s="99">
        <v>51</v>
      </c>
      <c r="AF104" s="99">
        <v>61</v>
      </c>
      <c r="AG104" s="99">
        <v>92</v>
      </c>
      <c r="AH104" s="99">
        <v>154</v>
      </c>
      <c r="AI104" s="99">
        <v>201</v>
      </c>
      <c r="AJ104" s="99">
        <v>357</v>
      </c>
      <c r="AK104" s="99">
        <v>612</v>
      </c>
      <c r="AL104" s="99">
        <v>1167</v>
      </c>
      <c r="AM104" s="99">
        <v>2330</v>
      </c>
      <c r="AN104" s="99">
        <v>3745</v>
      </c>
      <c r="AO104" s="99">
        <v>5989</v>
      </c>
      <c r="AP104" s="99">
        <v>12695</v>
      </c>
      <c r="AQ104" s="99">
        <v>1</v>
      </c>
      <c r="AR104" s="99">
        <v>27515</v>
      </c>
      <c r="AS104" s="127"/>
      <c r="AT104" s="123">
        <v>1997</v>
      </c>
      <c r="AU104" s="99">
        <v>31</v>
      </c>
      <c r="AV104" s="99">
        <v>4</v>
      </c>
      <c r="AW104" s="99">
        <v>8</v>
      </c>
      <c r="AX104" s="99">
        <v>26</v>
      </c>
      <c r="AY104" s="99">
        <v>37</v>
      </c>
      <c r="AZ104" s="99">
        <v>77</v>
      </c>
      <c r="BA104" s="99">
        <v>135</v>
      </c>
      <c r="BB104" s="99">
        <v>217</v>
      </c>
      <c r="BC104" s="99">
        <v>359</v>
      </c>
      <c r="BD104" s="99">
        <v>645</v>
      </c>
      <c r="BE104" s="99">
        <v>944</v>
      </c>
      <c r="BF104" s="99">
        <v>1354</v>
      </c>
      <c r="BG104" s="99">
        <v>2191</v>
      </c>
      <c r="BH104" s="99">
        <v>3755</v>
      </c>
      <c r="BI104" s="99">
        <v>6134</v>
      </c>
      <c r="BJ104" s="99">
        <v>8301</v>
      </c>
      <c r="BK104" s="99">
        <v>10968</v>
      </c>
      <c r="BL104" s="99">
        <v>18446</v>
      </c>
      <c r="BM104" s="99">
        <v>4</v>
      </c>
      <c r="BN104" s="99">
        <v>53636</v>
      </c>
      <c r="BP104" s="123">
        <v>1997</v>
      </c>
    </row>
    <row r="105" spans="2:68">
      <c r="B105" s="123">
        <v>1998</v>
      </c>
      <c r="C105" s="99">
        <v>11</v>
      </c>
      <c r="D105" s="99">
        <v>3</v>
      </c>
      <c r="E105" s="99">
        <v>7</v>
      </c>
      <c r="F105" s="99">
        <v>19</v>
      </c>
      <c r="G105" s="99">
        <v>20</v>
      </c>
      <c r="H105" s="99">
        <v>42</v>
      </c>
      <c r="I105" s="99">
        <v>81</v>
      </c>
      <c r="J105" s="99">
        <v>151</v>
      </c>
      <c r="K105" s="99">
        <v>277</v>
      </c>
      <c r="L105" s="99">
        <v>422</v>
      </c>
      <c r="M105" s="99">
        <v>685</v>
      </c>
      <c r="N105" s="99">
        <v>957</v>
      </c>
      <c r="O105" s="99">
        <v>1399</v>
      </c>
      <c r="P105" s="99">
        <v>2362</v>
      </c>
      <c r="Q105" s="99">
        <v>3636</v>
      </c>
      <c r="R105" s="99">
        <v>4537</v>
      </c>
      <c r="S105" s="99">
        <v>4826</v>
      </c>
      <c r="T105" s="99">
        <v>5721</v>
      </c>
      <c r="U105" s="99">
        <v>3</v>
      </c>
      <c r="V105" s="99">
        <v>25159</v>
      </c>
      <c r="W105" s="127"/>
      <c r="X105" s="123">
        <v>1998</v>
      </c>
      <c r="Y105" s="99">
        <v>17</v>
      </c>
      <c r="Z105" s="99">
        <v>3</v>
      </c>
      <c r="AA105" s="99">
        <v>4</v>
      </c>
      <c r="AB105" s="99">
        <v>12</v>
      </c>
      <c r="AC105" s="99">
        <v>16</v>
      </c>
      <c r="AD105" s="99">
        <v>32</v>
      </c>
      <c r="AE105" s="99">
        <v>40</v>
      </c>
      <c r="AF105" s="99">
        <v>71</v>
      </c>
      <c r="AG105" s="99">
        <v>106</v>
      </c>
      <c r="AH105" s="99">
        <v>155</v>
      </c>
      <c r="AI105" s="99">
        <v>214</v>
      </c>
      <c r="AJ105" s="99">
        <v>312</v>
      </c>
      <c r="AK105" s="99">
        <v>565</v>
      </c>
      <c r="AL105" s="99">
        <v>1092</v>
      </c>
      <c r="AM105" s="99">
        <v>2190</v>
      </c>
      <c r="AN105" s="99">
        <v>3677</v>
      </c>
      <c r="AO105" s="99">
        <v>5672</v>
      </c>
      <c r="AP105" s="99">
        <v>12450</v>
      </c>
      <c r="AQ105" s="99">
        <v>0</v>
      </c>
      <c r="AR105" s="99">
        <v>26628</v>
      </c>
      <c r="AS105" s="127"/>
      <c r="AT105" s="123">
        <v>1998</v>
      </c>
      <c r="AU105" s="99">
        <v>28</v>
      </c>
      <c r="AV105" s="99">
        <v>6</v>
      </c>
      <c r="AW105" s="99">
        <v>11</v>
      </c>
      <c r="AX105" s="99">
        <v>31</v>
      </c>
      <c r="AY105" s="99">
        <v>36</v>
      </c>
      <c r="AZ105" s="99">
        <v>74</v>
      </c>
      <c r="BA105" s="99">
        <v>121</v>
      </c>
      <c r="BB105" s="99">
        <v>222</v>
      </c>
      <c r="BC105" s="99">
        <v>383</v>
      </c>
      <c r="BD105" s="99">
        <v>577</v>
      </c>
      <c r="BE105" s="99">
        <v>899</v>
      </c>
      <c r="BF105" s="99">
        <v>1269</v>
      </c>
      <c r="BG105" s="99">
        <v>1964</v>
      </c>
      <c r="BH105" s="99">
        <v>3454</v>
      </c>
      <c r="BI105" s="99">
        <v>5826</v>
      </c>
      <c r="BJ105" s="99">
        <v>8214</v>
      </c>
      <c r="BK105" s="99">
        <v>10498</v>
      </c>
      <c r="BL105" s="99">
        <v>18171</v>
      </c>
      <c r="BM105" s="99">
        <v>3</v>
      </c>
      <c r="BN105" s="99">
        <v>51787</v>
      </c>
      <c r="BP105" s="123">
        <v>1998</v>
      </c>
    </row>
    <row r="106" spans="2:68">
      <c r="B106" s="123">
        <v>1999</v>
      </c>
      <c r="C106" s="99">
        <v>11</v>
      </c>
      <c r="D106" s="99">
        <v>3</v>
      </c>
      <c r="E106" s="99">
        <v>4</v>
      </c>
      <c r="F106" s="99">
        <v>17</v>
      </c>
      <c r="G106" s="99">
        <v>26</v>
      </c>
      <c r="H106" s="99">
        <v>46</v>
      </c>
      <c r="I106" s="99">
        <v>77</v>
      </c>
      <c r="J106" s="99">
        <v>150</v>
      </c>
      <c r="K106" s="99">
        <v>265</v>
      </c>
      <c r="L106" s="99">
        <v>431</v>
      </c>
      <c r="M106" s="99">
        <v>702</v>
      </c>
      <c r="N106" s="99">
        <v>952</v>
      </c>
      <c r="O106" s="99">
        <v>1337</v>
      </c>
      <c r="P106" s="99">
        <v>2151</v>
      </c>
      <c r="Q106" s="99">
        <v>3516</v>
      </c>
      <c r="R106" s="99">
        <v>4540</v>
      </c>
      <c r="S106" s="99">
        <v>4552</v>
      </c>
      <c r="T106" s="99">
        <v>6039</v>
      </c>
      <c r="U106" s="99">
        <v>5</v>
      </c>
      <c r="V106" s="99">
        <v>24824</v>
      </c>
      <c r="W106" s="127"/>
      <c r="X106" s="123">
        <v>1999</v>
      </c>
      <c r="Y106" s="99">
        <v>11</v>
      </c>
      <c r="Z106" s="99">
        <v>3</v>
      </c>
      <c r="AA106" s="99">
        <v>6</v>
      </c>
      <c r="AB106" s="99">
        <v>9</v>
      </c>
      <c r="AC106" s="99">
        <v>17</v>
      </c>
      <c r="AD106" s="99">
        <v>17</v>
      </c>
      <c r="AE106" s="99">
        <v>46</v>
      </c>
      <c r="AF106" s="99">
        <v>63</v>
      </c>
      <c r="AG106" s="99">
        <v>87</v>
      </c>
      <c r="AH106" s="99">
        <v>143</v>
      </c>
      <c r="AI106" s="99">
        <v>208</v>
      </c>
      <c r="AJ106" s="99">
        <v>340</v>
      </c>
      <c r="AK106" s="99">
        <v>550</v>
      </c>
      <c r="AL106" s="99">
        <v>950</v>
      </c>
      <c r="AM106" s="99">
        <v>2000</v>
      </c>
      <c r="AN106" s="99">
        <v>3712</v>
      </c>
      <c r="AO106" s="99">
        <v>5339</v>
      </c>
      <c r="AP106" s="99">
        <v>12977</v>
      </c>
      <c r="AQ106" s="99">
        <v>1</v>
      </c>
      <c r="AR106" s="99">
        <v>26479</v>
      </c>
      <c r="AS106" s="127"/>
      <c r="AT106" s="123">
        <v>1999</v>
      </c>
      <c r="AU106" s="99">
        <v>22</v>
      </c>
      <c r="AV106" s="99">
        <v>6</v>
      </c>
      <c r="AW106" s="99">
        <v>10</v>
      </c>
      <c r="AX106" s="99">
        <v>26</v>
      </c>
      <c r="AY106" s="99">
        <v>43</v>
      </c>
      <c r="AZ106" s="99">
        <v>63</v>
      </c>
      <c r="BA106" s="99">
        <v>123</v>
      </c>
      <c r="BB106" s="99">
        <v>213</v>
      </c>
      <c r="BC106" s="99">
        <v>352</v>
      </c>
      <c r="BD106" s="99">
        <v>574</v>
      </c>
      <c r="BE106" s="99">
        <v>910</v>
      </c>
      <c r="BF106" s="99">
        <v>1292</v>
      </c>
      <c r="BG106" s="99">
        <v>1887</v>
      </c>
      <c r="BH106" s="99">
        <v>3101</v>
      </c>
      <c r="BI106" s="99">
        <v>5516</v>
      </c>
      <c r="BJ106" s="99">
        <v>8252</v>
      </c>
      <c r="BK106" s="99">
        <v>9891</v>
      </c>
      <c r="BL106" s="99">
        <v>19016</v>
      </c>
      <c r="BM106" s="99">
        <v>6</v>
      </c>
      <c r="BN106" s="99">
        <v>51303</v>
      </c>
      <c r="BP106" s="123">
        <v>1999</v>
      </c>
    </row>
    <row r="107" spans="2:68" s="91" customFormat="1">
      <c r="B107" s="124">
        <v>2000</v>
      </c>
      <c r="C107" s="99">
        <v>10</v>
      </c>
      <c r="D107" s="99">
        <v>4</v>
      </c>
      <c r="E107" s="99">
        <v>5</v>
      </c>
      <c r="F107" s="99">
        <v>15</v>
      </c>
      <c r="G107" s="99">
        <v>11</v>
      </c>
      <c r="H107" s="99">
        <v>50</v>
      </c>
      <c r="I107" s="99">
        <v>75</v>
      </c>
      <c r="J107" s="99">
        <v>158</v>
      </c>
      <c r="K107" s="99">
        <v>281</v>
      </c>
      <c r="L107" s="99">
        <v>428</v>
      </c>
      <c r="M107" s="99">
        <v>651</v>
      </c>
      <c r="N107" s="99">
        <v>855</v>
      </c>
      <c r="O107" s="99">
        <v>1248</v>
      </c>
      <c r="P107" s="99">
        <v>1906</v>
      </c>
      <c r="Q107" s="99">
        <v>3233</v>
      </c>
      <c r="R107" s="99">
        <v>4398</v>
      </c>
      <c r="S107" s="99">
        <v>4336</v>
      </c>
      <c r="T107" s="99">
        <v>6087</v>
      </c>
      <c r="U107" s="99">
        <v>5</v>
      </c>
      <c r="V107" s="99">
        <v>23756</v>
      </c>
      <c r="W107" s="125"/>
      <c r="X107" s="124">
        <v>2000</v>
      </c>
      <c r="Y107" s="99">
        <v>11</v>
      </c>
      <c r="Z107" s="99">
        <v>3</v>
      </c>
      <c r="AA107" s="99">
        <v>2</v>
      </c>
      <c r="AB107" s="99">
        <v>3</v>
      </c>
      <c r="AC107" s="99">
        <v>10</v>
      </c>
      <c r="AD107" s="99">
        <v>25</v>
      </c>
      <c r="AE107" s="99">
        <v>43</v>
      </c>
      <c r="AF107" s="99">
        <v>71</v>
      </c>
      <c r="AG107" s="99">
        <v>102</v>
      </c>
      <c r="AH107" s="99">
        <v>164</v>
      </c>
      <c r="AI107" s="99">
        <v>221</v>
      </c>
      <c r="AJ107" s="99">
        <v>328</v>
      </c>
      <c r="AK107" s="99">
        <v>481</v>
      </c>
      <c r="AL107" s="99">
        <v>889</v>
      </c>
      <c r="AM107" s="99">
        <v>1919</v>
      </c>
      <c r="AN107" s="99">
        <v>3389</v>
      </c>
      <c r="AO107" s="99">
        <v>5110</v>
      </c>
      <c r="AP107" s="99">
        <v>13159</v>
      </c>
      <c r="AQ107" s="99">
        <v>1</v>
      </c>
      <c r="AR107" s="99">
        <v>25931</v>
      </c>
      <c r="AS107" s="125"/>
      <c r="AT107" s="124">
        <v>2000</v>
      </c>
      <c r="AU107" s="99">
        <v>21</v>
      </c>
      <c r="AV107" s="99">
        <v>7</v>
      </c>
      <c r="AW107" s="99">
        <v>7</v>
      </c>
      <c r="AX107" s="99">
        <v>18</v>
      </c>
      <c r="AY107" s="99">
        <v>21</v>
      </c>
      <c r="AZ107" s="99">
        <v>75</v>
      </c>
      <c r="BA107" s="99">
        <v>118</v>
      </c>
      <c r="BB107" s="99">
        <v>229</v>
      </c>
      <c r="BC107" s="99">
        <v>383</v>
      </c>
      <c r="BD107" s="99">
        <v>592</v>
      </c>
      <c r="BE107" s="99">
        <v>872</v>
      </c>
      <c r="BF107" s="99">
        <v>1183</v>
      </c>
      <c r="BG107" s="99">
        <v>1729</v>
      </c>
      <c r="BH107" s="99">
        <v>2795</v>
      </c>
      <c r="BI107" s="99">
        <v>5152</v>
      </c>
      <c r="BJ107" s="99">
        <v>7787</v>
      </c>
      <c r="BK107" s="99">
        <v>9446</v>
      </c>
      <c r="BL107" s="99">
        <v>19246</v>
      </c>
      <c r="BM107" s="99">
        <v>6</v>
      </c>
      <c r="BN107" s="99">
        <v>49687</v>
      </c>
      <c r="BP107" s="124">
        <v>2000</v>
      </c>
    </row>
    <row r="108" spans="2:68">
      <c r="B108" s="123">
        <v>2001</v>
      </c>
      <c r="C108" s="99">
        <v>12</v>
      </c>
      <c r="D108" s="99">
        <v>6</v>
      </c>
      <c r="E108" s="99">
        <v>8</v>
      </c>
      <c r="F108" s="99">
        <v>12</v>
      </c>
      <c r="G108" s="99">
        <v>21</v>
      </c>
      <c r="H108" s="99">
        <v>39</v>
      </c>
      <c r="I108" s="99">
        <v>98</v>
      </c>
      <c r="J108" s="99">
        <v>150</v>
      </c>
      <c r="K108" s="99">
        <v>249</v>
      </c>
      <c r="L108" s="99">
        <v>436</v>
      </c>
      <c r="M108" s="99">
        <v>687</v>
      </c>
      <c r="N108" s="99">
        <v>934</v>
      </c>
      <c r="O108" s="99">
        <v>1319</v>
      </c>
      <c r="P108" s="99">
        <v>1785</v>
      </c>
      <c r="Q108" s="99">
        <v>2964</v>
      </c>
      <c r="R108" s="99">
        <v>4184</v>
      </c>
      <c r="S108" s="99">
        <v>4357</v>
      </c>
      <c r="T108" s="99">
        <v>6336</v>
      </c>
      <c r="U108" s="99">
        <v>5</v>
      </c>
      <c r="V108" s="99">
        <v>23602</v>
      </c>
      <c r="W108" s="127"/>
      <c r="X108" s="123">
        <v>2001</v>
      </c>
      <c r="Y108" s="99">
        <v>12</v>
      </c>
      <c r="Z108" s="99">
        <v>7</v>
      </c>
      <c r="AA108" s="99">
        <v>2</v>
      </c>
      <c r="AB108" s="99">
        <v>5</v>
      </c>
      <c r="AC108" s="99">
        <v>10</v>
      </c>
      <c r="AD108" s="99">
        <v>22</v>
      </c>
      <c r="AE108" s="99">
        <v>37</v>
      </c>
      <c r="AF108" s="99">
        <v>63</v>
      </c>
      <c r="AG108" s="99">
        <v>121</v>
      </c>
      <c r="AH108" s="99">
        <v>138</v>
      </c>
      <c r="AI108" s="99">
        <v>212</v>
      </c>
      <c r="AJ108" s="99">
        <v>340</v>
      </c>
      <c r="AK108" s="99">
        <v>459</v>
      </c>
      <c r="AL108" s="99">
        <v>834</v>
      </c>
      <c r="AM108" s="99">
        <v>1792</v>
      </c>
      <c r="AN108" s="99">
        <v>3253</v>
      </c>
      <c r="AO108" s="99">
        <v>5128</v>
      </c>
      <c r="AP108" s="99">
        <v>13288</v>
      </c>
      <c r="AQ108" s="99">
        <v>1</v>
      </c>
      <c r="AR108" s="99">
        <v>25724</v>
      </c>
      <c r="AS108" s="127"/>
      <c r="AT108" s="123">
        <v>2001</v>
      </c>
      <c r="AU108" s="99">
        <v>24</v>
      </c>
      <c r="AV108" s="99">
        <v>13</v>
      </c>
      <c r="AW108" s="99">
        <v>10</v>
      </c>
      <c r="AX108" s="99">
        <v>17</v>
      </c>
      <c r="AY108" s="99">
        <v>31</v>
      </c>
      <c r="AZ108" s="99">
        <v>61</v>
      </c>
      <c r="BA108" s="99">
        <v>135</v>
      </c>
      <c r="BB108" s="99">
        <v>213</v>
      </c>
      <c r="BC108" s="99">
        <v>370</v>
      </c>
      <c r="BD108" s="99">
        <v>574</v>
      </c>
      <c r="BE108" s="99">
        <v>899</v>
      </c>
      <c r="BF108" s="99">
        <v>1274</v>
      </c>
      <c r="BG108" s="99">
        <v>1778</v>
      </c>
      <c r="BH108" s="99">
        <v>2619</v>
      </c>
      <c r="BI108" s="99">
        <v>4756</v>
      </c>
      <c r="BJ108" s="99">
        <v>7437</v>
      </c>
      <c r="BK108" s="99">
        <v>9485</v>
      </c>
      <c r="BL108" s="99">
        <v>19624</v>
      </c>
      <c r="BM108" s="99">
        <v>6</v>
      </c>
      <c r="BN108" s="99">
        <v>49326</v>
      </c>
      <c r="BP108" s="123">
        <v>2001</v>
      </c>
    </row>
    <row r="109" spans="2:68">
      <c r="B109" s="124">
        <v>2002</v>
      </c>
      <c r="C109" s="99">
        <v>19</v>
      </c>
      <c r="D109" s="99">
        <v>3</v>
      </c>
      <c r="E109" s="99">
        <v>6</v>
      </c>
      <c r="F109" s="99">
        <v>10</v>
      </c>
      <c r="G109" s="99">
        <v>26</v>
      </c>
      <c r="H109" s="99">
        <v>30</v>
      </c>
      <c r="I109" s="99">
        <v>70</v>
      </c>
      <c r="J109" s="99">
        <v>138</v>
      </c>
      <c r="K109" s="99">
        <v>271</v>
      </c>
      <c r="L109" s="99">
        <v>448</v>
      </c>
      <c r="M109" s="99">
        <v>659</v>
      </c>
      <c r="N109" s="99">
        <v>960</v>
      </c>
      <c r="O109" s="99">
        <v>1252</v>
      </c>
      <c r="P109" s="99">
        <v>1731</v>
      </c>
      <c r="Q109" s="99">
        <v>2932</v>
      </c>
      <c r="R109" s="99">
        <v>4117</v>
      </c>
      <c r="S109" s="99">
        <v>4526</v>
      </c>
      <c r="T109" s="99">
        <v>6773</v>
      </c>
      <c r="U109" s="99">
        <v>17</v>
      </c>
      <c r="V109" s="99">
        <v>23988</v>
      </c>
      <c r="W109" s="127"/>
      <c r="X109" s="124">
        <v>2002</v>
      </c>
      <c r="Y109" s="99">
        <v>8</v>
      </c>
      <c r="Z109" s="99">
        <v>4</v>
      </c>
      <c r="AA109" s="99">
        <v>6</v>
      </c>
      <c r="AB109" s="99">
        <v>8</v>
      </c>
      <c r="AC109" s="99">
        <v>8</v>
      </c>
      <c r="AD109" s="99">
        <v>19</v>
      </c>
      <c r="AE109" s="99">
        <v>35</v>
      </c>
      <c r="AF109" s="99">
        <v>54</v>
      </c>
      <c r="AG109" s="99">
        <v>102</v>
      </c>
      <c r="AH109" s="99">
        <v>144</v>
      </c>
      <c r="AI109" s="99">
        <v>195</v>
      </c>
      <c r="AJ109" s="99">
        <v>302</v>
      </c>
      <c r="AK109" s="99">
        <v>492</v>
      </c>
      <c r="AL109" s="99">
        <v>840</v>
      </c>
      <c r="AM109" s="99">
        <v>1609</v>
      </c>
      <c r="AN109" s="99">
        <v>3198</v>
      </c>
      <c r="AO109" s="99">
        <v>5249</v>
      </c>
      <c r="AP109" s="99">
        <v>14026</v>
      </c>
      <c r="AQ109" s="99">
        <v>7</v>
      </c>
      <c r="AR109" s="99">
        <v>26306</v>
      </c>
      <c r="AS109" s="127"/>
      <c r="AT109" s="124">
        <v>2002</v>
      </c>
      <c r="AU109" s="99">
        <v>27</v>
      </c>
      <c r="AV109" s="99">
        <v>7</v>
      </c>
      <c r="AW109" s="99">
        <v>12</v>
      </c>
      <c r="AX109" s="99">
        <v>18</v>
      </c>
      <c r="AY109" s="99">
        <v>34</v>
      </c>
      <c r="AZ109" s="99">
        <v>49</v>
      </c>
      <c r="BA109" s="99">
        <v>105</v>
      </c>
      <c r="BB109" s="99">
        <v>192</v>
      </c>
      <c r="BC109" s="99">
        <v>373</v>
      </c>
      <c r="BD109" s="99">
        <v>592</v>
      </c>
      <c r="BE109" s="99">
        <v>854</v>
      </c>
      <c r="BF109" s="99">
        <v>1262</v>
      </c>
      <c r="BG109" s="99">
        <v>1744</v>
      </c>
      <c r="BH109" s="99">
        <v>2571</v>
      </c>
      <c r="BI109" s="99">
        <v>4541</v>
      </c>
      <c r="BJ109" s="99">
        <v>7315</v>
      </c>
      <c r="BK109" s="99">
        <v>9775</v>
      </c>
      <c r="BL109" s="99">
        <v>20799</v>
      </c>
      <c r="BM109" s="99">
        <v>24</v>
      </c>
      <c r="BN109" s="99">
        <v>50294</v>
      </c>
      <c r="BP109" s="124">
        <v>2002</v>
      </c>
    </row>
    <row r="110" spans="2:68">
      <c r="B110" s="123">
        <v>2003</v>
      </c>
      <c r="C110" s="99">
        <v>26</v>
      </c>
      <c r="D110" s="99">
        <v>2</v>
      </c>
      <c r="E110" s="99">
        <v>2</v>
      </c>
      <c r="F110" s="99">
        <v>20</v>
      </c>
      <c r="G110" s="99">
        <v>26</v>
      </c>
      <c r="H110" s="99">
        <v>49</v>
      </c>
      <c r="I110" s="99">
        <v>85</v>
      </c>
      <c r="J110" s="99">
        <v>145</v>
      </c>
      <c r="K110" s="99">
        <v>254</v>
      </c>
      <c r="L110" s="99">
        <v>456</v>
      </c>
      <c r="M110" s="99">
        <v>605</v>
      </c>
      <c r="N110" s="99">
        <v>918</v>
      </c>
      <c r="O110" s="99">
        <v>1186</v>
      </c>
      <c r="P110" s="99">
        <v>1686</v>
      </c>
      <c r="Q110" s="99">
        <v>2646</v>
      </c>
      <c r="R110" s="99">
        <v>4037</v>
      </c>
      <c r="S110" s="99">
        <v>4550</v>
      </c>
      <c r="T110" s="99">
        <v>6706</v>
      </c>
      <c r="U110" s="99">
        <v>0</v>
      </c>
      <c r="V110" s="99">
        <v>23399</v>
      </c>
      <c r="W110" s="127"/>
      <c r="X110" s="123">
        <v>2003</v>
      </c>
      <c r="Y110" s="99">
        <v>14</v>
      </c>
      <c r="Z110" s="99">
        <v>2</v>
      </c>
      <c r="AA110" s="99">
        <v>6</v>
      </c>
      <c r="AB110" s="99">
        <v>19</v>
      </c>
      <c r="AC110" s="99">
        <v>9</v>
      </c>
      <c r="AD110" s="99">
        <v>16</v>
      </c>
      <c r="AE110" s="99">
        <v>40</v>
      </c>
      <c r="AF110" s="99">
        <v>64</v>
      </c>
      <c r="AG110" s="99">
        <v>100</v>
      </c>
      <c r="AH110" s="99">
        <v>179</v>
      </c>
      <c r="AI110" s="99">
        <v>204</v>
      </c>
      <c r="AJ110" s="99">
        <v>279</v>
      </c>
      <c r="AK110" s="99">
        <v>488</v>
      </c>
      <c r="AL110" s="99">
        <v>782</v>
      </c>
      <c r="AM110" s="99">
        <v>1489</v>
      </c>
      <c r="AN110" s="99">
        <v>3046</v>
      </c>
      <c r="AO110" s="99">
        <v>5034</v>
      </c>
      <c r="AP110" s="99">
        <v>13665</v>
      </c>
      <c r="AQ110" s="99">
        <v>0</v>
      </c>
      <c r="AR110" s="99">
        <v>25436</v>
      </c>
      <c r="AS110" s="127"/>
      <c r="AT110" s="123">
        <v>2003</v>
      </c>
      <c r="AU110" s="99">
        <v>40</v>
      </c>
      <c r="AV110" s="99">
        <v>4</v>
      </c>
      <c r="AW110" s="99">
        <v>8</v>
      </c>
      <c r="AX110" s="99">
        <v>39</v>
      </c>
      <c r="AY110" s="99">
        <v>35</v>
      </c>
      <c r="AZ110" s="99">
        <v>65</v>
      </c>
      <c r="BA110" s="99">
        <v>125</v>
      </c>
      <c r="BB110" s="99">
        <v>209</v>
      </c>
      <c r="BC110" s="99">
        <v>354</v>
      </c>
      <c r="BD110" s="99">
        <v>635</v>
      </c>
      <c r="BE110" s="99">
        <v>809</v>
      </c>
      <c r="BF110" s="99">
        <v>1197</v>
      </c>
      <c r="BG110" s="99">
        <v>1674</v>
      </c>
      <c r="BH110" s="99">
        <v>2468</v>
      </c>
      <c r="BI110" s="99">
        <v>4135</v>
      </c>
      <c r="BJ110" s="99">
        <v>7083</v>
      </c>
      <c r="BK110" s="99">
        <v>9584</v>
      </c>
      <c r="BL110" s="99">
        <v>20371</v>
      </c>
      <c r="BM110" s="99">
        <v>0</v>
      </c>
      <c r="BN110" s="99">
        <v>48835</v>
      </c>
      <c r="BP110" s="123">
        <v>2003</v>
      </c>
    </row>
    <row r="111" spans="2:68">
      <c r="B111" s="124">
        <v>2004</v>
      </c>
      <c r="C111" s="99">
        <v>20</v>
      </c>
      <c r="D111" s="99">
        <v>5</v>
      </c>
      <c r="E111" s="99">
        <v>8</v>
      </c>
      <c r="F111" s="99">
        <v>7</v>
      </c>
      <c r="G111" s="99">
        <v>24</v>
      </c>
      <c r="H111" s="99">
        <v>41</v>
      </c>
      <c r="I111" s="99">
        <v>64</v>
      </c>
      <c r="J111" s="99">
        <v>141</v>
      </c>
      <c r="K111" s="99">
        <v>255</v>
      </c>
      <c r="L111" s="99">
        <v>448</v>
      </c>
      <c r="M111" s="99">
        <v>569</v>
      </c>
      <c r="N111" s="99">
        <v>919</v>
      </c>
      <c r="O111" s="99">
        <v>1195</v>
      </c>
      <c r="P111" s="99">
        <v>1673</v>
      </c>
      <c r="Q111" s="99">
        <v>2460</v>
      </c>
      <c r="R111" s="99">
        <v>3827</v>
      </c>
      <c r="S111" s="99">
        <v>4603</v>
      </c>
      <c r="T111" s="99">
        <v>6660</v>
      </c>
      <c r="U111" s="99">
        <v>2</v>
      </c>
      <c r="V111" s="99">
        <v>22921</v>
      </c>
      <c r="W111" s="127"/>
      <c r="X111" s="124">
        <v>2004</v>
      </c>
      <c r="Y111" s="99">
        <v>17</v>
      </c>
      <c r="Z111" s="99">
        <v>4</v>
      </c>
      <c r="AA111" s="99">
        <v>2</v>
      </c>
      <c r="AB111" s="99">
        <v>5</v>
      </c>
      <c r="AC111" s="99">
        <v>16</v>
      </c>
      <c r="AD111" s="99">
        <v>28</v>
      </c>
      <c r="AE111" s="99">
        <v>26</v>
      </c>
      <c r="AF111" s="99">
        <v>59</v>
      </c>
      <c r="AG111" s="99">
        <v>93</v>
      </c>
      <c r="AH111" s="99">
        <v>145</v>
      </c>
      <c r="AI111" s="99">
        <v>225</v>
      </c>
      <c r="AJ111" s="99">
        <v>295</v>
      </c>
      <c r="AK111" s="99">
        <v>403</v>
      </c>
      <c r="AL111" s="99">
        <v>744</v>
      </c>
      <c r="AM111" s="99">
        <v>1321</v>
      </c>
      <c r="AN111" s="99">
        <v>2826</v>
      </c>
      <c r="AO111" s="99">
        <v>4999</v>
      </c>
      <c r="AP111" s="99">
        <v>13508</v>
      </c>
      <c r="AQ111" s="99">
        <v>0</v>
      </c>
      <c r="AR111" s="99">
        <v>24716</v>
      </c>
      <c r="AS111" s="127"/>
      <c r="AT111" s="124">
        <v>2004</v>
      </c>
      <c r="AU111" s="99">
        <v>37</v>
      </c>
      <c r="AV111" s="99">
        <v>9</v>
      </c>
      <c r="AW111" s="99">
        <v>10</v>
      </c>
      <c r="AX111" s="99">
        <v>12</v>
      </c>
      <c r="AY111" s="99">
        <v>40</v>
      </c>
      <c r="AZ111" s="99">
        <v>69</v>
      </c>
      <c r="BA111" s="99">
        <v>90</v>
      </c>
      <c r="BB111" s="99">
        <v>200</v>
      </c>
      <c r="BC111" s="99">
        <v>348</v>
      </c>
      <c r="BD111" s="99">
        <v>593</v>
      </c>
      <c r="BE111" s="99">
        <v>794</v>
      </c>
      <c r="BF111" s="99">
        <v>1214</v>
      </c>
      <c r="BG111" s="99">
        <v>1598</v>
      </c>
      <c r="BH111" s="99">
        <v>2417</v>
      </c>
      <c r="BI111" s="99">
        <v>3781</v>
      </c>
      <c r="BJ111" s="99">
        <v>6653</v>
      </c>
      <c r="BK111" s="99">
        <v>9602</v>
      </c>
      <c r="BL111" s="99">
        <v>20168</v>
      </c>
      <c r="BM111" s="99">
        <v>2</v>
      </c>
      <c r="BN111" s="99">
        <v>47637</v>
      </c>
      <c r="BP111" s="124">
        <v>2004</v>
      </c>
    </row>
    <row r="112" spans="2:68">
      <c r="B112" s="123">
        <v>2005</v>
      </c>
      <c r="C112" s="99">
        <v>24</v>
      </c>
      <c r="D112" s="99">
        <v>5</v>
      </c>
      <c r="E112" s="99">
        <v>9</v>
      </c>
      <c r="F112" s="99">
        <v>13</v>
      </c>
      <c r="G112" s="99">
        <v>27</v>
      </c>
      <c r="H112" s="99">
        <v>28</v>
      </c>
      <c r="I112" s="99">
        <v>73</v>
      </c>
      <c r="J112" s="99">
        <v>145</v>
      </c>
      <c r="K112" s="99">
        <v>265</v>
      </c>
      <c r="L112" s="99">
        <v>440</v>
      </c>
      <c r="M112" s="99">
        <v>610</v>
      </c>
      <c r="N112" s="99">
        <v>900</v>
      </c>
      <c r="O112" s="99">
        <v>1132</v>
      </c>
      <c r="P112" s="99">
        <v>1580</v>
      </c>
      <c r="Q112" s="99">
        <v>2065</v>
      </c>
      <c r="R112" s="99">
        <v>3551</v>
      </c>
      <c r="S112" s="99">
        <v>4583</v>
      </c>
      <c r="T112" s="99">
        <v>6506</v>
      </c>
      <c r="U112" s="99">
        <v>1</v>
      </c>
      <c r="V112" s="99">
        <v>21957</v>
      </c>
      <c r="W112" s="127"/>
      <c r="X112" s="123">
        <v>2005</v>
      </c>
      <c r="Y112" s="99">
        <v>18</v>
      </c>
      <c r="Z112" s="99">
        <v>3</v>
      </c>
      <c r="AA112" s="99">
        <v>3</v>
      </c>
      <c r="AB112" s="99">
        <v>5</v>
      </c>
      <c r="AC112" s="99">
        <v>10</v>
      </c>
      <c r="AD112" s="99">
        <v>21</v>
      </c>
      <c r="AE112" s="99">
        <v>31</v>
      </c>
      <c r="AF112" s="99">
        <v>81</v>
      </c>
      <c r="AG112" s="99">
        <v>104</v>
      </c>
      <c r="AH112" s="99">
        <v>153</v>
      </c>
      <c r="AI112" s="99">
        <v>203</v>
      </c>
      <c r="AJ112" s="99">
        <v>283</v>
      </c>
      <c r="AK112" s="99">
        <v>414</v>
      </c>
      <c r="AL112" s="99">
        <v>665</v>
      </c>
      <c r="AM112" s="99">
        <v>1227</v>
      </c>
      <c r="AN112" s="99">
        <v>2584</v>
      </c>
      <c r="AO112" s="99">
        <v>4771</v>
      </c>
      <c r="AP112" s="99">
        <v>13597</v>
      </c>
      <c r="AQ112" s="99">
        <v>4</v>
      </c>
      <c r="AR112" s="99">
        <v>24177</v>
      </c>
      <c r="AS112" s="127"/>
      <c r="AT112" s="123">
        <v>2005</v>
      </c>
      <c r="AU112" s="99">
        <v>42</v>
      </c>
      <c r="AV112" s="99">
        <v>8</v>
      </c>
      <c r="AW112" s="99">
        <v>12</v>
      </c>
      <c r="AX112" s="99">
        <v>18</v>
      </c>
      <c r="AY112" s="99">
        <v>37</v>
      </c>
      <c r="AZ112" s="99">
        <v>49</v>
      </c>
      <c r="BA112" s="99">
        <v>104</v>
      </c>
      <c r="BB112" s="99">
        <v>226</v>
      </c>
      <c r="BC112" s="99">
        <v>369</v>
      </c>
      <c r="BD112" s="99">
        <v>593</v>
      </c>
      <c r="BE112" s="99">
        <v>813</v>
      </c>
      <c r="BF112" s="99">
        <v>1183</v>
      </c>
      <c r="BG112" s="99">
        <v>1546</v>
      </c>
      <c r="BH112" s="99">
        <v>2245</v>
      </c>
      <c r="BI112" s="99">
        <v>3292</v>
      </c>
      <c r="BJ112" s="99">
        <v>6135</v>
      </c>
      <c r="BK112" s="99">
        <v>9354</v>
      </c>
      <c r="BL112" s="99">
        <v>20103</v>
      </c>
      <c r="BM112" s="99">
        <v>5</v>
      </c>
      <c r="BN112" s="99">
        <v>46134</v>
      </c>
      <c r="BP112" s="123">
        <v>2005</v>
      </c>
    </row>
    <row r="113" spans="2:68">
      <c r="B113" s="123">
        <v>2006</v>
      </c>
      <c r="C113" s="99">
        <v>13</v>
      </c>
      <c r="D113" s="99">
        <v>2</v>
      </c>
      <c r="E113" s="99">
        <v>4</v>
      </c>
      <c r="F113" s="99">
        <v>8</v>
      </c>
      <c r="G113" s="99">
        <v>29</v>
      </c>
      <c r="H113" s="99">
        <v>28</v>
      </c>
      <c r="I113" s="99">
        <v>89</v>
      </c>
      <c r="J113" s="99">
        <v>155</v>
      </c>
      <c r="K113" s="99">
        <v>264</v>
      </c>
      <c r="L113" s="99">
        <v>416</v>
      </c>
      <c r="M113" s="99">
        <v>618</v>
      </c>
      <c r="N113" s="99">
        <v>829</v>
      </c>
      <c r="O113" s="99">
        <v>1122</v>
      </c>
      <c r="P113" s="99">
        <v>1481</v>
      </c>
      <c r="Q113" s="99">
        <v>1998</v>
      </c>
      <c r="R113" s="99">
        <v>3397</v>
      </c>
      <c r="S113" s="99">
        <v>4450</v>
      </c>
      <c r="T113" s="99">
        <v>6816</v>
      </c>
      <c r="U113" s="99">
        <v>1</v>
      </c>
      <c r="V113" s="99">
        <v>21720</v>
      </c>
      <c r="X113" s="123">
        <v>2006</v>
      </c>
      <c r="Y113" s="99">
        <v>18</v>
      </c>
      <c r="Z113" s="99">
        <v>1</v>
      </c>
      <c r="AA113" s="99">
        <v>5</v>
      </c>
      <c r="AB113" s="99">
        <v>13</v>
      </c>
      <c r="AC113" s="99">
        <v>20</v>
      </c>
      <c r="AD113" s="99">
        <v>27</v>
      </c>
      <c r="AE113" s="99">
        <v>38</v>
      </c>
      <c r="AF113" s="99">
        <v>56</v>
      </c>
      <c r="AG113" s="99">
        <v>88</v>
      </c>
      <c r="AH113" s="99">
        <v>157</v>
      </c>
      <c r="AI113" s="99">
        <v>222</v>
      </c>
      <c r="AJ113" s="99">
        <v>275</v>
      </c>
      <c r="AK113" s="99">
        <v>401</v>
      </c>
      <c r="AL113" s="99">
        <v>614</v>
      </c>
      <c r="AM113" s="99">
        <v>1197</v>
      </c>
      <c r="AN113" s="99">
        <v>2519</v>
      </c>
      <c r="AO113" s="99">
        <v>4623</v>
      </c>
      <c r="AP113" s="99">
        <v>13920</v>
      </c>
      <c r="AQ113" s="99">
        <v>0</v>
      </c>
      <c r="AR113" s="99">
        <v>24194</v>
      </c>
      <c r="AT113" s="123">
        <v>2006</v>
      </c>
      <c r="AU113" s="99">
        <v>31</v>
      </c>
      <c r="AV113" s="99">
        <v>3</v>
      </c>
      <c r="AW113" s="99">
        <v>9</v>
      </c>
      <c r="AX113" s="99">
        <v>21</v>
      </c>
      <c r="AY113" s="99">
        <v>49</v>
      </c>
      <c r="AZ113" s="99">
        <v>55</v>
      </c>
      <c r="BA113" s="99">
        <v>127</v>
      </c>
      <c r="BB113" s="99">
        <v>211</v>
      </c>
      <c r="BC113" s="99">
        <v>352</v>
      </c>
      <c r="BD113" s="99">
        <v>573</v>
      </c>
      <c r="BE113" s="99">
        <v>840</v>
      </c>
      <c r="BF113" s="99">
        <v>1104</v>
      </c>
      <c r="BG113" s="99">
        <v>1523</v>
      </c>
      <c r="BH113" s="99">
        <v>2095</v>
      </c>
      <c r="BI113" s="99">
        <v>3195</v>
      </c>
      <c r="BJ113" s="99">
        <v>5916</v>
      </c>
      <c r="BK113" s="99">
        <v>9073</v>
      </c>
      <c r="BL113" s="99">
        <v>20736</v>
      </c>
      <c r="BM113" s="99">
        <v>1</v>
      </c>
      <c r="BN113" s="99">
        <v>45914</v>
      </c>
      <c r="BP113" s="123">
        <v>2006</v>
      </c>
    </row>
    <row r="114" spans="2:68">
      <c r="B114" s="123">
        <v>2007</v>
      </c>
      <c r="C114" s="99">
        <v>26</v>
      </c>
      <c r="D114" s="99">
        <v>3</v>
      </c>
      <c r="E114" s="99">
        <v>7</v>
      </c>
      <c r="F114" s="99">
        <v>11</v>
      </c>
      <c r="G114" s="99">
        <v>24</v>
      </c>
      <c r="H114" s="99">
        <v>31</v>
      </c>
      <c r="I114" s="99">
        <v>71</v>
      </c>
      <c r="J114" s="99">
        <v>131</v>
      </c>
      <c r="K114" s="99">
        <v>246</v>
      </c>
      <c r="L114" s="99">
        <v>412</v>
      </c>
      <c r="M114" s="99">
        <v>636</v>
      </c>
      <c r="N114" s="99">
        <v>878</v>
      </c>
      <c r="O114" s="99">
        <v>1174</v>
      </c>
      <c r="P114" s="99">
        <v>1463</v>
      </c>
      <c r="Q114" s="99">
        <v>2013</v>
      </c>
      <c r="R114" s="99">
        <v>3427</v>
      </c>
      <c r="S114" s="99">
        <v>4519</v>
      </c>
      <c r="T114" s="99">
        <v>7205</v>
      </c>
      <c r="U114" s="99">
        <v>3</v>
      </c>
      <c r="V114" s="99">
        <v>22280</v>
      </c>
      <c r="X114" s="123">
        <v>2007</v>
      </c>
      <c r="Y114" s="99">
        <v>16</v>
      </c>
      <c r="Z114" s="99">
        <v>5</v>
      </c>
      <c r="AA114" s="99">
        <v>6</v>
      </c>
      <c r="AB114" s="99">
        <v>12</v>
      </c>
      <c r="AC114" s="99">
        <v>17</v>
      </c>
      <c r="AD114" s="99">
        <v>25</v>
      </c>
      <c r="AE114" s="99">
        <v>35</v>
      </c>
      <c r="AF114" s="99">
        <v>63</v>
      </c>
      <c r="AG114" s="99">
        <v>97</v>
      </c>
      <c r="AH114" s="99">
        <v>162</v>
      </c>
      <c r="AI114" s="99">
        <v>198</v>
      </c>
      <c r="AJ114" s="99">
        <v>260</v>
      </c>
      <c r="AK114" s="99">
        <v>450</v>
      </c>
      <c r="AL114" s="99">
        <v>690</v>
      </c>
      <c r="AM114" s="99">
        <v>1154</v>
      </c>
      <c r="AN114" s="99">
        <v>2426</v>
      </c>
      <c r="AO114" s="99">
        <v>4559</v>
      </c>
      <c r="AP114" s="99">
        <v>14503</v>
      </c>
      <c r="AQ114" s="99">
        <v>0</v>
      </c>
      <c r="AR114" s="99">
        <v>24678</v>
      </c>
      <c r="AT114" s="123">
        <v>2007</v>
      </c>
      <c r="AU114" s="99">
        <v>42</v>
      </c>
      <c r="AV114" s="99">
        <v>8</v>
      </c>
      <c r="AW114" s="99">
        <v>13</v>
      </c>
      <c r="AX114" s="99">
        <v>23</v>
      </c>
      <c r="AY114" s="99">
        <v>41</v>
      </c>
      <c r="AZ114" s="99">
        <v>56</v>
      </c>
      <c r="BA114" s="99">
        <v>106</v>
      </c>
      <c r="BB114" s="99">
        <v>194</v>
      </c>
      <c r="BC114" s="99">
        <v>343</v>
      </c>
      <c r="BD114" s="99">
        <v>574</v>
      </c>
      <c r="BE114" s="99">
        <v>834</v>
      </c>
      <c r="BF114" s="99">
        <v>1138</v>
      </c>
      <c r="BG114" s="99">
        <v>1624</v>
      </c>
      <c r="BH114" s="99">
        <v>2153</v>
      </c>
      <c r="BI114" s="99">
        <v>3167</v>
      </c>
      <c r="BJ114" s="99">
        <v>5853</v>
      </c>
      <c r="BK114" s="99">
        <v>9078</v>
      </c>
      <c r="BL114" s="99">
        <v>21708</v>
      </c>
      <c r="BM114" s="99">
        <v>3</v>
      </c>
      <c r="BN114" s="99">
        <v>46958</v>
      </c>
      <c r="BP114" s="123">
        <v>2007</v>
      </c>
    </row>
    <row r="115" spans="2:68">
      <c r="B115" s="123">
        <v>2008</v>
      </c>
      <c r="C115" s="99">
        <v>15</v>
      </c>
      <c r="D115" s="99">
        <v>6</v>
      </c>
      <c r="E115" s="99">
        <v>3</v>
      </c>
      <c r="F115" s="99">
        <v>13</v>
      </c>
      <c r="G115" s="99">
        <v>17</v>
      </c>
      <c r="H115" s="99">
        <v>53</v>
      </c>
      <c r="I115" s="99">
        <v>85</v>
      </c>
      <c r="J115" s="99">
        <v>141</v>
      </c>
      <c r="K115" s="99">
        <v>247</v>
      </c>
      <c r="L115" s="99">
        <v>424</v>
      </c>
      <c r="M115" s="99">
        <v>597</v>
      </c>
      <c r="N115" s="99">
        <v>838</v>
      </c>
      <c r="O115" s="99">
        <v>1211</v>
      </c>
      <c r="P115" s="99">
        <v>1520</v>
      </c>
      <c r="Q115" s="99">
        <v>2037</v>
      </c>
      <c r="R115" s="99">
        <v>3200</v>
      </c>
      <c r="S115" s="99">
        <v>4523</v>
      </c>
      <c r="T115" s="99">
        <v>7966</v>
      </c>
      <c r="U115" s="99">
        <v>3</v>
      </c>
      <c r="V115" s="99">
        <v>22899</v>
      </c>
      <c r="X115" s="123">
        <v>2008</v>
      </c>
      <c r="Y115" s="99">
        <v>19</v>
      </c>
      <c r="Z115" s="99">
        <v>3</v>
      </c>
      <c r="AA115" s="99">
        <v>6</v>
      </c>
      <c r="AB115" s="99">
        <v>6</v>
      </c>
      <c r="AC115" s="99">
        <v>12</v>
      </c>
      <c r="AD115" s="99">
        <v>13</v>
      </c>
      <c r="AE115" s="99">
        <v>45</v>
      </c>
      <c r="AF115" s="99">
        <v>65</v>
      </c>
      <c r="AG115" s="99">
        <v>93</v>
      </c>
      <c r="AH115" s="99">
        <v>158</v>
      </c>
      <c r="AI115" s="99">
        <v>193</v>
      </c>
      <c r="AJ115" s="99">
        <v>296</v>
      </c>
      <c r="AK115" s="99">
        <v>479</v>
      </c>
      <c r="AL115" s="99">
        <v>685</v>
      </c>
      <c r="AM115" s="99">
        <v>1226</v>
      </c>
      <c r="AN115" s="99">
        <v>2393</v>
      </c>
      <c r="AO115" s="99">
        <v>4693</v>
      </c>
      <c r="AP115" s="99">
        <v>15388</v>
      </c>
      <c r="AQ115" s="99">
        <v>1</v>
      </c>
      <c r="AR115" s="99">
        <v>25774</v>
      </c>
      <c r="AT115" s="123">
        <v>2008</v>
      </c>
      <c r="AU115" s="99">
        <v>34</v>
      </c>
      <c r="AV115" s="99">
        <v>9</v>
      </c>
      <c r="AW115" s="99">
        <v>9</v>
      </c>
      <c r="AX115" s="99">
        <v>19</v>
      </c>
      <c r="AY115" s="99">
        <v>29</v>
      </c>
      <c r="AZ115" s="99">
        <v>66</v>
      </c>
      <c r="BA115" s="99">
        <v>130</v>
      </c>
      <c r="BB115" s="99">
        <v>206</v>
      </c>
      <c r="BC115" s="99">
        <v>340</v>
      </c>
      <c r="BD115" s="99">
        <v>582</v>
      </c>
      <c r="BE115" s="99">
        <v>790</v>
      </c>
      <c r="BF115" s="99">
        <v>1134</v>
      </c>
      <c r="BG115" s="99">
        <v>1690</v>
      </c>
      <c r="BH115" s="99">
        <v>2205</v>
      </c>
      <c r="BI115" s="99">
        <v>3263</v>
      </c>
      <c r="BJ115" s="99">
        <v>5593</v>
      </c>
      <c r="BK115" s="99">
        <v>9216</v>
      </c>
      <c r="BL115" s="99">
        <v>23354</v>
      </c>
      <c r="BM115" s="99">
        <v>4</v>
      </c>
      <c r="BN115" s="99">
        <v>48673</v>
      </c>
      <c r="BP115" s="123">
        <v>2008</v>
      </c>
    </row>
    <row r="116" spans="2:68">
      <c r="B116" s="123">
        <v>2009</v>
      </c>
      <c r="C116" s="99">
        <v>22</v>
      </c>
      <c r="D116" s="99">
        <v>6</v>
      </c>
      <c r="E116" s="99">
        <v>2</v>
      </c>
      <c r="F116" s="99">
        <v>21</v>
      </c>
      <c r="G116" s="99">
        <v>20</v>
      </c>
      <c r="H116" s="99">
        <v>43</v>
      </c>
      <c r="I116" s="99">
        <v>80</v>
      </c>
      <c r="J116" s="99">
        <v>132</v>
      </c>
      <c r="K116" s="99">
        <v>238</v>
      </c>
      <c r="L116" s="99">
        <v>410</v>
      </c>
      <c r="M116" s="99">
        <v>612</v>
      </c>
      <c r="N116" s="99">
        <v>787</v>
      </c>
      <c r="O116" s="99">
        <v>1204</v>
      </c>
      <c r="P116" s="99">
        <v>1428</v>
      </c>
      <c r="Q116" s="99">
        <v>1984</v>
      </c>
      <c r="R116" s="99">
        <v>2985</v>
      </c>
      <c r="S116" s="99">
        <v>4268</v>
      </c>
      <c r="T116" s="99">
        <v>7745</v>
      </c>
      <c r="U116" s="99">
        <v>6</v>
      </c>
      <c r="V116" s="99">
        <v>21993</v>
      </c>
      <c r="X116" s="123">
        <v>2009</v>
      </c>
      <c r="Y116" s="99">
        <v>16</v>
      </c>
      <c r="Z116" s="99">
        <v>3</v>
      </c>
      <c r="AA116" s="99">
        <v>2</v>
      </c>
      <c r="AB116" s="99">
        <v>11</v>
      </c>
      <c r="AC116" s="99">
        <v>11</v>
      </c>
      <c r="AD116" s="99">
        <v>22</v>
      </c>
      <c r="AE116" s="99">
        <v>32</v>
      </c>
      <c r="AF116" s="99">
        <v>60</v>
      </c>
      <c r="AG116" s="99">
        <v>101</v>
      </c>
      <c r="AH116" s="99">
        <v>142</v>
      </c>
      <c r="AI116" s="99">
        <v>204</v>
      </c>
      <c r="AJ116" s="99">
        <v>276</v>
      </c>
      <c r="AK116" s="99">
        <v>452</v>
      </c>
      <c r="AL116" s="99">
        <v>593</v>
      </c>
      <c r="AM116" s="99">
        <v>1120</v>
      </c>
      <c r="AN116" s="99">
        <v>2092</v>
      </c>
      <c r="AO116" s="99">
        <v>4311</v>
      </c>
      <c r="AP116" s="99">
        <v>14741</v>
      </c>
      <c r="AQ116" s="99">
        <v>1</v>
      </c>
      <c r="AR116" s="99">
        <v>24190</v>
      </c>
      <c r="AT116" s="123">
        <v>2009</v>
      </c>
      <c r="AU116" s="99">
        <v>38</v>
      </c>
      <c r="AV116" s="99">
        <v>9</v>
      </c>
      <c r="AW116" s="99">
        <v>4</v>
      </c>
      <c r="AX116" s="99">
        <v>32</v>
      </c>
      <c r="AY116" s="99">
        <v>31</v>
      </c>
      <c r="AZ116" s="99">
        <v>65</v>
      </c>
      <c r="BA116" s="99">
        <v>112</v>
      </c>
      <c r="BB116" s="99">
        <v>192</v>
      </c>
      <c r="BC116" s="99">
        <v>339</v>
      </c>
      <c r="BD116" s="99">
        <v>552</v>
      </c>
      <c r="BE116" s="99">
        <v>816</v>
      </c>
      <c r="BF116" s="99">
        <v>1063</v>
      </c>
      <c r="BG116" s="99">
        <v>1656</v>
      </c>
      <c r="BH116" s="99">
        <v>2021</v>
      </c>
      <c r="BI116" s="99">
        <v>3104</v>
      </c>
      <c r="BJ116" s="99">
        <v>5077</v>
      </c>
      <c r="BK116" s="99">
        <v>8579</v>
      </c>
      <c r="BL116" s="99">
        <v>22486</v>
      </c>
      <c r="BM116" s="99">
        <v>7</v>
      </c>
      <c r="BN116" s="99">
        <v>46183</v>
      </c>
      <c r="BP116" s="123">
        <v>2009</v>
      </c>
    </row>
    <row r="117" spans="2:68">
      <c r="B117" s="123">
        <v>2010</v>
      </c>
      <c r="C117" s="99">
        <v>17</v>
      </c>
      <c r="D117" s="99">
        <v>3</v>
      </c>
      <c r="E117" s="99">
        <v>5</v>
      </c>
      <c r="F117" s="99">
        <v>19</v>
      </c>
      <c r="G117" s="99">
        <v>24</v>
      </c>
      <c r="H117" s="99">
        <v>37</v>
      </c>
      <c r="I117" s="99">
        <v>74</v>
      </c>
      <c r="J117" s="99">
        <v>138</v>
      </c>
      <c r="K117" s="99">
        <v>223</v>
      </c>
      <c r="L117" s="99">
        <v>404</v>
      </c>
      <c r="M117" s="99">
        <v>585</v>
      </c>
      <c r="N117" s="99">
        <v>824</v>
      </c>
      <c r="O117" s="99">
        <v>1139</v>
      </c>
      <c r="P117" s="99">
        <v>1437</v>
      </c>
      <c r="Q117" s="99">
        <v>1948</v>
      </c>
      <c r="R117" s="99">
        <v>2672</v>
      </c>
      <c r="S117" s="99">
        <v>4236</v>
      </c>
      <c r="T117" s="99">
        <v>7839</v>
      </c>
      <c r="U117" s="99">
        <v>0</v>
      </c>
      <c r="V117" s="99">
        <v>21624</v>
      </c>
      <c r="X117" s="123">
        <v>2010</v>
      </c>
      <c r="Y117" s="99">
        <v>19</v>
      </c>
      <c r="Z117" s="99">
        <v>6</v>
      </c>
      <c r="AA117" s="99">
        <v>3</v>
      </c>
      <c r="AB117" s="99">
        <v>3</v>
      </c>
      <c r="AC117" s="99">
        <v>15</v>
      </c>
      <c r="AD117" s="99">
        <v>21</v>
      </c>
      <c r="AE117" s="99">
        <v>31</v>
      </c>
      <c r="AF117" s="99">
        <v>59</v>
      </c>
      <c r="AG117" s="99">
        <v>97</v>
      </c>
      <c r="AH117" s="99">
        <v>174</v>
      </c>
      <c r="AI117" s="99">
        <v>195</v>
      </c>
      <c r="AJ117" s="99">
        <v>305</v>
      </c>
      <c r="AK117" s="99">
        <v>459</v>
      </c>
      <c r="AL117" s="99">
        <v>643</v>
      </c>
      <c r="AM117" s="99">
        <v>1089</v>
      </c>
      <c r="AN117" s="99">
        <v>1969</v>
      </c>
      <c r="AO117" s="99">
        <v>3965</v>
      </c>
      <c r="AP117" s="99">
        <v>14823</v>
      </c>
      <c r="AQ117" s="99">
        <v>1</v>
      </c>
      <c r="AR117" s="99">
        <v>23877</v>
      </c>
      <c r="AT117" s="123">
        <v>2010</v>
      </c>
      <c r="AU117" s="99">
        <v>36</v>
      </c>
      <c r="AV117" s="99">
        <v>9</v>
      </c>
      <c r="AW117" s="99">
        <v>8</v>
      </c>
      <c r="AX117" s="99">
        <v>22</v>
      </c>
      <c r="AY117" s="99">
        <v>39</v>
      </c>
      <c r="AZ117" s="99">
        <v>58</v>
      </c>
      <c r="BA117" s="99">
        <v>105</v>
      </c>
      <c r="BB117" s="99">
        <v>197</v>
      </c>
      <c r="BC117" s="99">
        <v>320</v>
      </c>
      <c r="BD117" s="99">
        <v>578</v>
      </c>
      <c r="BE117" s="99">
        <v>780</v>
      </c>
      <c r="BF117" s="99">
        <v>1129</v>
      </c>
      <c r="BG117" s="99">
        <v>1598</v>
      </c>
      <c r="BH117" s="99">
        <v>2080</v>
      </c>
      <c r="BI117" s="99">
        <v>3037</v>
      </c>
      <c r="BJ117" s="99">
        <v>4641</v>
      </c>
      <c r="BK117" s="99">
        <v>8201</v>
      </c>
      <c r="BL117" s="99">
        <v>22662</v>
      </c>
      <c r="BM117" s="99">
        <v>1</v>
      </c>
      <c r="BN117" s="99">
        <v>45501</v>
      </c>
      <c r="BP117" s="123">
        <v>2010</v>
      </c>
    </row>
    <row r="118" spans="2:68">
      <c r="B118" s="123">
        <v>2011</v>
      </c>
      <c r="C118" s="99">
        <v>10</v>
      </c>
      <c r="D118" s="99">
        <v>5</v>
      </c>
      <c r="E118" s="99">
        <v>2</v>
      </c>
      <c r="F118" s="99">
        <v>12</v>
      </c>
      <c r="G118" s="99">
        <v>21</v>
      </c>
      <c r="H118" s="99">
        <v>50</v>
      </c>
      <c r="I118" s="99">
        <v>60</v>
      </c>
      <c r="J118" s="99">
        <v>135</v>
      </c>
      <c r="K118" s="99">
        <v>228</v>
      </c>
      <c r="L118" s="99">
        <v>389</v>
      </c>
      <c r="M118" s="99">
        <v>576</v>
      </c>
      <c r="N118" s="99">
        <v>886</v>
      </c>
      <c r="O118" s="99">
        <v>1205</v>
      </c>
      <c r="P118" s="99">
        <v>1398</v>
      </c>
      <c r="Q118" s="99">
        <v>1920</v>
      </c>
      <c r="R118" s="99">
        <v>2673</v>
      </c>
      <c r="S118" s="99">
        <v>4106</v>
      </c>
      <c r="T118" s="99">
        <v>8202</v>
      </c>
      <c r="U118" s="99">
        <v>1</v>
      </c>
      <c r="V118" s="99">
        <v>21879</v>
      </c>
      <c r="X118" s="123">
        <v>2011</v>
      </c>
      <c r="Y118" s="99">
        <v>11</v>
      </c>
      <c r="Z118" s="99">
        <v>4</v>
      </c>
      <c r="AA118" s="99">
        <v>4</v>
      </c>
      <c r="AB118" s="99">
        <v>8</v>
      </c>
      <c r="AC118" s="99">
        <v>15</v>
      </c>
      <c r="AD118" s="99">
        <v>25</v>
      </c>
      <c r="AE118" s="99">
        <v>43</v>
      </c>
      <c r="AF118" s="99">
        <v>51</v>
      </c>
      <c r="AG118" s="99">
        <v>79</v>
      </c>
      <c r="AH118" s="99">
        <v>156</v>
      </c>
      <c r="AI118" s="99">
        <v>249</v>
      </c>
      <c r="AJ118" s="99">
        <v>236</v>
      </c>
      <c r="AK118" s="99">
        <v>437</v>
      </c>
      <c r="AL118" s="99">
        <v>571</v>
      </c>
      <c r="AM118" s="99">
        <v>1096</v>
      </c>
      <c r="AN118" s="99">
        <v>1863</v>
      </c>
      <c r="AO118" s="99">
        <v>3797</v>
      </c>
      <c r="AP118" s="99">
        <v>15113</v>
      </c>
      <c r="AQ118" s="99">
        <v>0</v>
      </c>
      <c r="AR118" s="99">
        <v>23758</v>
      </c>
      <c r="AT118" s="123">
        <v>2011</v>
      </c>
      <c r="AU118" s="99">
        <v>21</v>
      </c>
      <c r="AV118" s="99">
        <v>9</v>
      </c>
      <c r="AW118" s="99">
        <v>6</v>
      </c>
      <c r="AX118" s="99">
        <v>20</v>
      </c>
      <c r="AY118" s="99">
        <v>36</v>
      </c>
      <c r="AZ118" s="99">
        <v>75</v>
      </c>
      <c r="BA118" s="99">
        <v>103</v>
      </c>
      <c r="BB118" s="99">
        <v>186</v>
      </c>
      <c r="BC118" s="99">
        <v>307</v>
      </c>
      <c r="BD118" s="99">
        <v>545</v>
      </c>
      <c r="BE118" s="99">
        <v>825</v>
      </c>
      <c r="BF118" s="99">
        <v>1122</v>
      </c>
      <c r="BG118" s="99">
        <v>1642</v>
      </c>
      <c r="BH118" s="99">
        <v>1969</v>
      </c>
      <c r="BI118" s="99">
        <v>3016</v>
      </c>
      <c r="BJ118" s="99">
        <v>4536</v>
      </c>
      <c r="BK118" s="99">
        <v>7903</v>
      </c>
      <c r="BL118" s="99">
        <v>23315</v>
      </c>
      <c r="BM118" s="99">
        <v>1</v>
      </c>
      <c r="BN118" s="99">
        <v>45637</v>
      </c>
      <c r="BP118" s="123">
        <v>2011</v>
      </c>
    </row>
    <row r="119" spans="2:68">
      <c r="B119" s="123">
        <v>2012</v>
      </c>
      <c r="C119" s="99">
        <v>23</v>
      </c>
      <c r="D119" s="99">
        <v>1</v>
      </c>
      <c r="E119" s="99">
        <v>4</v>
      </c>
      <c r="F119" s="99">
        <v>12</v>
      </c>
      <c r="G119" s="99">
        <v>22</v>
      </c>
      <c r="H119" s="99">
        <v>38</v>
      </c>
      <c r="I119" s="99">
        <v>62</v>
      </c>
      <c r="J119" s="99">
        <v>104</v>
      </c>
      <c r="K119" s="99">
        <v>241</v>
      </c>
      <c r="L119" s="99">
        <v>345</v>
      </c>
      <c r="M119" s="99">
        <v>602</v>
      </c>
      <c r="N119" s="99">
        <v>794</v>
      </c>
      <c r="O119" s="99">
        <v>1075</v>
      </c>
      <c r="P119" s="99">
        <v>1429</v>
      </c>
      <c r="Q119" s="99">
        <v>1794</v>
      </c>
      <c r="R119" s="99">
        <v>2479</v>
      </c>
      <c r="S119" s="99">
        <v>3941</v>
      </c>
      <c r="T119" s="99">
        <v>8048</v>
      </c>
      <c r="U119" s="99">
        <v>0</v>
      </c>
      <c r="V119" s="99">
        <v>21014</v>
      </c>
      <c r="X119" s="123">
        <v>2012</v>
      </c>
      <c r="Y119" s="99">
        <v>11</v>
      </c>
      <c r="Z119" s="99">
        <v>2</v>
      </c>
      <c r="AA119" s="99">
        <v>6</v>
      </c>
      <c r="AB119" s="99">
        <v>13</v>
      </c>
      <c r="AC119" s="99">
        <v>5</v>
      </c>
      <c r="AD119" s="99">
        <v>15</v>
      </c>
      <c r="AE119" s="99">
        <v>30</v>
      </c>
      <c r="AF119" s="99">
        <v>63</v>
      </c>
      <c r="AG119" s="99">
        <v>105</v>
      </c>
      <c r="AH119" s="99">
        <v>142</v>
      </c>
      <c r="AI119" s="99">
        <v>206</v>
      </c>
      <c r="AJ119" s="99">
        <v>260</v>
      </c>
      <c r="AK119" s="99">
        <v>396</v>
      </c>
      <c r="AL119" s="99">
        <v>608</v>
      </c>
      <c r="AM119" s="99">
        <v>981</v>
      </c>
      <c r="AN119" s="99">
        <v>1796</v>
      </c>
      <c r="AO119" s="99">
        <v>3682</v>
      </c>
      <c r="AP119" s="99">
        <v>14703</v>
      </c>
      <c r="AQ119" s="99">
        <v>0</v>
      </c>
      <c r="AR119" s="99">
        <v>23024</v>
      </c>
      <c r="AT119" s="123">
        <v>2012</v>
      </c>
      <c r="AU119" s="99">
        <v>34</v>
      </c>
      <c r="AV119" s="99">
        <v>3</v>
      </c>
      <c r="AW119" s="99">
        <v>10</v>
      </c>
      <c r="AX119" s="99">
        <v>25</v>
      </c>
      <c r="AY119" s="99">
        <v>27</v>
      </c>
      <c r="AZ119" s="99">
        <v>53</v>
      </c>
      <c r="BA119" s="99">
        <v>92</v>
      </c>
      <c r="BB119" s="99">
        <v>167</v>
      </c>
      <c r="BC119" s="99">
        <v>346</v>
      </c>
      <c r="BD119" s="99">
        <v>487</v>
      </c>
      <c r="BE119" s="99">
        <v>808</v>
      </c>
      <c r="BF119" s="99">
        <v>1054</v>
      </c>
      <c r="BG119" s="99">
        <v>1471</v>
      </c>
      <c r="BH119" s="99">
        <v>2037</v>
      </c>
      <c r="BI119" s="99">
        <v>2775</v>
      </c>
      <c r="BJ119" s="99">
        <v>4275</v>
      </c>
      <c r="BK119" s="99">
        <v>7623</v>
      </c>
      <c r="BL119" s="99">
        <v>22751</v>
      </c>
      <c r="BM119" s="99">
        <v>0</v>
      </c>
      <c r="BN119" s="99">
        <v>44038</v>
      </c>
      <c r="BP119" s="123">
        <v>2012</v>
      </c>
    </row>
    <row r="120" spans="2:68">
      <c r="B120" s="123">
        <v>2013</v>
      </c>
      <c r="C120" s="99">
        <v>15</v>
      </c>
      <c r="D120" s="99">
        <v>3</v>
      </c>
      <c r="E120" s="99">
        <v>5</v>
      </c>
      <c r="F120" s="99">
        <v>7</v>
      </c>
      <c r="G120" s="99">
        <v>20</v>
      </c>
      <c r="H120" s="99">
        <v>33</v>
      </c>
      <c r="I120" s="99">
        <v>73</v>
      </c>
      <c r="J120" s="99">
        <v>120</v>
      </c>
      <c r="K120" s="99">
        <v>219</v>
      </c>
      <c r="L120" s="99">
        <v>383</v>
      </c>
      <c r="M120" s="99">
        <v>584</v>
      </c>
      <c r="N120" s="99">
        <v>781</v>
      </c>
      <c r="O120" s="99">
        <v>1064</v>
      </c>
      <c r="P120" s="99">
        <v>1582</v>
      </c>
      <c r="Q120" s="99">
        <v>1802</v>
      </c>
      <c r="R120" s="99">
        <v>2489</v>
      </c>
      <c r="S120" s="99">
        <v>3667</v>
      </c>
      <c r="T120" s="99">
        <v>8264</v>
      </c>
      <c r="U120" s="99">
        <v>5</v>
      </c>
      <c r="V120" s="99">
        <v>21116</v>
      </c>
      <c r="X120" s="123">
        <v>2013</v>
      </c>
      <c r="Y120" s="99">
        <v>15</v>
      </c>
      <c r="Z120" s="99">
        <v>1</v>
      </c>
      <c r="AA120" s="99">
        <v>0</v>
      </c>
      <c r="AB120" s="99">
        <v>8</v>
      </c>
      <c r="AC120" s="99">
        <v>11</v>
      </c>
      <c r="AD120" s="99">
        <v>16</v>
      </c>
      <c r="AE120" s="99">
        <v>29</v>
      </c>
      <c r="AF120" s="99">
        <v>57</v>
      </c>
      <c r="AG120" s="99">
        <v>84</v>
      </c>
      <c r="AH120" s="99">
        <v>148</v>
      </c>
      <c r="AI120" s="99">
        <v>204</v>
      </c>
      <c r="AJ120" s="99">
        <v>284</v>
      </c>
      <c r="AK120" s="99">
        <v>430</v>
      </c>
      <c r="AL120" s="99">
        <v>622</v>
      </c>
      <c r="AM120" s="99">
        <v>902</v>
      </c>
      <c r="AN120" s="99">
        <v>1732</v>
      </c>
      <c r="AO120" s="99">
        <v>3485</v>
      </c>
      <c r="AP120" s="99">
        <v>14471</v>
      </c>
      <c r="AQ120" s="99">
        <v>0</v>
      </c>
      <c r="AR120" s="99">
        <v>22499</v>
      </c>
      <c r="AT120" s="123">
        <v>2013</v>
      </c>
      <c r="AU120" s="99">
        <v>30</v>
      </c>
      <c r="AV120" s="99">
        <v>4</v>
      </c>
      <c r="AW120" s="99">
        <v>5</v>
      </c>
      <c r="AX120" s="99">
        <v>15</v>
      </c>
      <c r="AY120" s="99">
        <v>31</v>
      </c>
      <c r="AZ120" s="99">
        <v>49</v>
      </c>
      <c r="BA120" s="99">
        <v>102</v>
      </c>
      <c r="BB120" s="99">
        <v>177</v>
      </c>
      <c r="BC120" s="99">
        <v>303</v>
      </c>
      <c r="BD120" s="99">
        <v>531</v>
      </c>
      <c r="BE120" s="99">
        <v>788</v>
      </c>
      <c r="BF120" s="99">
        <v>1065</v>
      </c>
      <c r="BG120" s="99">
        <v>1494</v>
      </c>
      <c r="BH120" s="99">
        <v>2204</v>
      </c>
      <c r="BI120" s="99">
        <v>2704</v>
      </c>
      <c r="BJ120" s="99">
        <v>4221</v>
      </c>
      <c r="BK120" s="99">
        <v>7152</v>
      </c>
      <c r="BL120" s="99">
        <v>22735</v>
      </c>
      <c r="BM120" s="99">
        <v>5</v>
      </c>
      <c r="BN120" s="99">
        <v>43615</v>
      </c>
      <c r="BP120" s="123">
        <v>2013</v>
      </c>
    </row>
    <row r="121" spans="2:68">
      <c r="B121" s="123">
        <v>2014</v>
      </c>
      <c r="C121" s="99">
        <v>14</v>
      </c>
      <c r="D121" s="99">
        <v>1</v>
      </c>
      <c r="E121" s="99">
        <v>2</v>
      </c>
      <c r="F121" s="99">
        <v>9</v>
      </c>
      <c r="G121" s="99">
        <v>15</v>
      </c>
      <c r="H121" s="99">
        <v>36</v>
      </c>
      <c r="I121" s="99">
        <v>51</v>
      </c>
      <c r="J121" s="99">
        <v>143</v>
      </c>
      <c r="K121" s="99">
        <v>237</v>
      </c>
      <c r="L121" s="99">
        <v>396</v>
      </c>
      <c r="M121" s="99">
        <v>569</v>
      </c>
      <c r="N121" s="99">
        <v>814</v>
      </c>
      <c r="O121" s="99">
        <v>1159</v>
      </c>
      <c r="P121" s="99">
        <v>1536</v>
      </c>
      <c r="Q121" s="99">
        <v>1836</v>
      </c>
      <c r="R121" s="99">
        <v>2526</v>
      </c>
      <c r="S121" s="99">
        <v>3765</v>
      </c>
      <c r="T121" s="99">
        <v>8529</v>
      </c>
      <c r="U121" s="99">
        <v>5</v>
      </c>
      <c r="V121" s="99">
        <v>21643</v>
      </c>
      <c r="X121" s="123">
        <v>2014</v>
      </c>
      <c r="Y121" s="99">
        <v>5</v>
      </c>
      <c r="Z121" s="99">
        <v>1</v>
      </c>
      <c r="AA121" s="99">
        <v>2</v>
      </c>
      <c r="AB121" s="99">
        <v>10</v>
      </c>
      <c r="AC121" s="99">
        <v>12</v>
      </c>
      <c r="AD121" s="99">
        <v>24</v>
      </c>
      <c r="AE121" s="99">
        <v>30</v>
      </c>
      <c r="AF121" s="99">
        <v>53</v>
      </c>
      <c r="AG121" s="99">
        <v>102</v>
      </c>
      <c r="AH121" s="99">
        <v>168</v>
      </c>
      <c r="AI121" s="99">
        <v>232</v>
      </c>
      <c r="AJ121" s="99">
        <v>302</v>
      </c>
      <c r="AK121" s="99">
        <v>418</v>
      </c>
      <c r="AL121" s="99">
        <v>663</v>
      </c>
      <c r="AM121" s="99">
        <v>970</v>
      </c>
      <c r="AN121" s="99">
        <v>1769</v>
      </c>
      <c r="AO121" s="99">
        <v>3424</v>
      </c>
      <c r="AP121" s="99">
        <v>15223</v>
      </c>
      <c r="AQ121" s="99">
        <v>3</v>
      </c>
      <c r="AR121" s="99">
        <v>23411</v>
      </c>
      <c r="AT121" s="123">
        <v>2014</v>
      </c>
      <c r="AU121" s="99">
        <v>19</v>
      </c>
      <c r="AV121" s="99">
        <v>2</v>
      </c>
      <c r="AW121" s="99">
        <v>4</v>
      </c>
      <c r="AX121" s="99">
        <v>19</v>
      </c>
      <c r="AY121" s="99">
        <v>27</v>
      </c>
      <c r="AZ121" s="99">
        <v>60</v>
      </c>
      <c r="BA121" s="99">
        <v>81</v>
      </c>
      <c r="BB121" s="99">
        <v>196</v>
      </c>
      <c r="BC121" s="99">
        <v>339</v>
      </c>
      <c r="BD121" s="99">
        <v>564</v>
      </c>
      <c r="BE121" s="99">
        <v>801</v>
      </c>
      <c r="BF121" s="99">
        <v>1116</v>
      </c>
      <c r="BG121" s="99">
        <v>1577</v>
      </c>
      <c r="BH121" s="99">
        <v>2199</v>
      </c>
      <c r="BI121" s="99">
        <v>2806</v>
      </c>
      <c r="BJ121" s="99">
        <v>4295</v>
      </c>
      <c r="BK121" s="99">
        <v>7189</v>
      </c>
      <c r="BL121" s="99">
        <v>23752</v>
      </c>
      <c r="BM121" s="99">
        <v>8</v>
      </c>
      <c r="BN121" s="99">
        <v>45054</v>
      </c>
      <c r="BP121" s="123">
        <v>2014</v>
      </c>
    </row>
    <row r="122" spans="2:68">
      <c r="B122" s="123">
        <v>2015</v>
      </c>
      <c r="C122" s="99">
        <v>11</v>
      </c>
      <c r="D122" s="99">
        <v>4</v>
      </c>
      <c r="E122" s="99">
        <v>3</v>
      </c>
      <c r="F122" s="99">
        <v>10</v>
      </c>
      <c r="G122" s="99">
        <v>21</v>
      </c>
      <c r="H122" s="99">
        <v>33</v>
      </c>
      <c r="I122" s="99">
        <v>61</v>
      </c>
      <c r="J122" s="99">
        <v>116</v>
      </c>
      <c r="K122" s="99">
        <v>235</v>
      </c>
      <c r="L122" s="99">
        <v>367</v>
      </c>
      <c r="M122" s="99">
        <v>606</v>
      </c>
      <c r="N122" s="99">
        <v>797</v>
      </c>
      <c r="O122" s="99">
        <v>1086</v>
      </c>
      <c r="P122" s="99">
        <v>1520</v>
      </c>
      <c r="Q122" s="99">
        <v>1944</v>
      </c>
      <c r="R122" s="99">
        <v>2530</v>
      </c>
      <c r="S122" s="99">
        <v>3612</v>
      </c>
      <c r="T122" s="99">
        <v>8981</v>
      </c>
      <c r="U122" s="99">
        <v>0</v>
      </c>
      <c r="V122" s="99">
        <v>21937</v>
      </c>
      <c r="X122" s="123">
        <v>2015</v>
      </c>
      <c r="Y122" s="99">
        <v>17</v>
      </c>
      <c r="Z122" s="99">
        <v>2</v>
      </c>
      <c r="AA122" s="99">
        <v>2</v>
      </c>
      <c r="AB122" s="99">
        <v>4</v>
      </c>
      <c r="AC122" s="99">
        <v>11</v>
      </c>
      <c r="AD122" s="99">
        <v>10</v>
      </c>
      <c r="AE122" s="99">
        <v>32</v>
      </c>
      <c r="AF122" s="99">
        <v>46</v>
      </c>
      <c r="AG122" s="99">
        <v>90</v>
      </c>
      <c r="AH122" s="99">
        <v>131</v>
      </c>
      <c r="AI122" s="99">
        <v>198</v>
      </c>
      <c r="AJ122" s="99">
        <v>280</v>
      </c>
      <c r="AK122" s="99">
        <v>447</v>
      </c>
      <c r="AL122" s="99">
        <v>658</v>
      </c>
      <c r="AM122" s="99">
        <v>1038</v>
      </c>
      <c r="AN122" s="99">
        <v>1750</v>
      </c>
      <c r="AO122" s="99">
        <v>3278</v>
      </c>
      <c r="AP122" s="99">
        <v>15461</v>
      </c>
      <c r="AQ122" s="99">
        <v>0</v>
      </c>
      <c r="AR122" s="99">
        <v>23455</v>
      </c>
      <c r="AT122" s="123">
        <v>2015</v>
      </c>
      <c r="AU122" s="99">
        <v>28</v>
      </c>
      <c r="AV122" s="99">
        <v>6</v>
      </c>
      <c r="AW122" s="99">
        <v>5</v>
      </c>
      <c r="AX122" s="99">
        <v>14</v>
      </c>
      <c r="AY122" s="99">
        <v>32</v>
      </c>
      <c r="AZ122" s="99">
        <v>43</v>
      </c>
      <c r="BA122" s="99">
        <v>93</v>
      </c>
      <c r="BB122" s="99">
        <v>162</v>
      </c>
      <c r="BC122" s="99">
        <v>325</v>
      </c>
      <c r="BD122" s="99">
        <v>498</v>
      </c>
      <c r="BE122" s="99">
        <v>804</v>
      </c>
      <c r="BF122" s="99">
        <v>1077</v>
      </c>
      <c r="BG122" s="99">
        <v>1533</v>
      </c>
      <c r="BH122" s="99">
        <v>2178</v>
      </c>
      <c r="BI122" s="99">
        <v>2982</v>
      </c>
      <c r="BJ122" s="99">
        <v>4280</v>
      </c>
      <c r="BK122" s="99">
        <v>6890</v>
      </c>
      <c r="BL122" s="99">
        <v>24442</v>
      </c>
      <c r="BM122" s="99">
        <v>0</v>
      </c>
      <c r="BN122" s="99">
        <v>45392</v>
      </c>
      <c r="BP122" s="123">
        <v>2015</v>
      </c>
    </row>
    <row r="123" spans="2:68">
      <c r="B123" s="123">
        <v>2016</v>
      </c>
      <c r="C123" s="99">
        <v>9</v>
      </c>
      <c r="D123" s="99">
        <v>3</v>
      </c>
      <c r="E123" s="99">
        <v>1</v>
      </c>
      <c r="F123" s="99">
        <v>5</v>
      </c>
      <c r="G123" s="99">
        <v>24</v>
      </c>
      <c r="H123" s="99">
        <v>29</v>
      </c>
      <c r="I123" s="99">
        <v>57</v>
      </c>
      <c r="J123" s="99">
        <v>103</v>
      </c>
      <c r="K123" s="99">
        <v>224</v>
      </c>
      <c r="L123" s="99">
        <v>356</v>
      </c>
      <c r="M123" s="99">
        <v>582</v>
      </c>
      <c r="N123" s="99">
        <v>799</v>
      </c>
      <c r="O123" s="99">
        <v>1062</v>
      </c>
      <c r="P123" s="99">
        <v>1520</v>
      </c>
      <c r="Q123" s="99">
        <v>1939</v>
      </c>
      <c r="R123" s="99">
        <v>2549</v>
      </c>
      <c r="S123" s="99">
        <v>3479</v>
      </c>
      <c r="T123" s="99">
        <v>8981</v>
      </c>
      <c r="U123" s="99">
        <v>0</v>
      </c>
      <c r="V123" s="99">
        <v>21722</v>
      </c>
      <c r="X123" s="123">
        <v>2016</v>
      </c>
      <c r="Y123" s="99">
        <v>8</v>
      </c>
      <c r="Z123" s="99">
        <v>3</v>
      </c>
      <c r="AA123" s="99">
        <v>0</v>
      </c>
      <c r="AB123" s="99">
        <v>7</v>
      </c>
      <c r="AC123" s="99">
        <v>10</v>
      </c>
      <c r="AD123" s="99">
        <v>18</v>
      </c>
      <c r="AE123" s="99">
        <v>26</v>
      </c>
      <c r="AF123" s="99">
        <v>48</v>
      </c>
      <c r="AG123" s="99">
        <v>119</v>
      </c>
      <c r="AH123" s="99">
        <v>130</v>
      </c>
      <c r="AI123" s="99">
        <v>219</v>
      </c>
      <c r="AJ123" s="99">
        <v>291</v>
      </c>
      <c r="AK123" s="99">
        <v>386</v>
      </c>
      <c r="AL123" s="99">
        <v>655</v>
      </c>
      <c r="AM123" s="99">
        <v>954</v>
      </c>
      <c r="AN123" s="99">
        <v>1712</v>
      </c>
      <c r="AO123" s="99">
        <v>3069</v>
      </c>
      <c r="AP123" s="99">
        <v>14586</v>
      </c>
      <c r="AQ123" s="99">
        <v>0</v>
      </c>
      <c r="AR123" s="99">
        <v>22241</v>
      </c>
      <c r="AT123" s="123">
        <v>2016</v>
      </c>
      <c r="AU123" s="99">
        <v>17</v>
      </c>
      <c r="AV123" s="99">
        <v>6</v>
      </c>
      <c r="AW123" s="99">
        <v>1</v>
      </c>
      <c r="AX123" s="99">
        <v>12</v>
      </c>
      <c r="AY123" s="99">
        <v>34</v>
      </c>
      <c r="AZ123" s="99">
        <v>47</v>
      </c>
      <c r="BA123" s="99">
        <v>83</v>
      </c>
      <c r="BB123" s="99">
        <v>151</v>
      </c>
      <c r="BC123" s="99">
        <v>343</v>
      </c>
      <c r="BD123" s="99">
        <v>486</v>
      </c>
      <c r="BE123" s="99">
        <v>801</v>
      </c>
      <c r="BF123" s="99">
        <v>1090</v>
      </c>
      <c r="BG123" s="99">
        <v>1448</v>
      </c>
      <c r="BH123" s="99">
        <v>2175</v>
      </c>
      <c r="BI123" s="99">
        <v>2893</v>
      </c>
      <c r="BJ123" s="99">
        <v>4261</v>
      </c>
      <c r="BK123" s="99">
        <v>6548</v>
      </c>
      <c r="BL123" s="99">
        <v>23567</v>
      </c>
      <c r="BM123" s="99">
        <v>0</v>
      </c>
      <c r="BN123" s="99">
        <v>43963</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28.522601999999999</v>
      </c>
      <c r="D14" s="100">
        <v>12.139995000000001</v>
      </c>
      <c r="E14" s="100">
        <v>20.249808999999999</v>
      </c>
      <c r="F14" s="100">
        <v>27.665786000000001</v>
      </c>
      <c r="G14" s="100">
        <v>29.324497999999998</v>
      </c>
      <c r="H14" s="100">
        <v>25.256841000000001</v>
      </c>
      <c r="I14" s="100">
        <v>48.731419000000002</v>
      </c>
      <c r="J14" s="100">
        <v>77.832413000000003</v>
      </c>
      <c r="K14" s="100">
        <v>138.94799</v>
      </c>
      <c r="L14" s="100">
        <v>181.84952000000001</v>
      </c>
      <c r="M14" s="100">
        <v>307.55702000000002</v>
      </c>
      <c r="N14" s="100">
        <v>477.66417999999999</v>
      </c>
      <c r="O14" s="100">
        <v>847.48841000000004</v>
      </c>
      <c r="P14" s="100">
        <v>1191.7032999999999</v>
      </c>
      <c r="Q14" s="100">
        <v>2049.4295000000002</v>
      </c>
      <c r="R14" s="100">
        <v>3193.8580999999999</v>
      </c>
      <c r="S14" s="100">
        <v>3164.1482999999998</v>
      </c>
      <c r="T14" s="100">
        <v>4714.1016</v>
      </c>
      <c r="U14" s="100">
        <v>178.56879000000001</v>
      </c>
      <c r="V14" s="100">
        <v>437.09496000000001</v>
      </c>
      <c r="W14" s="125"/>
      <c r="X14" s="113">
        <v>1907</v>
      </c>
      <c r="Y14" s="100">
        <v>26.940190999999999</v>
      </c>
      <c r="Z14" s="100">
        <v>11.55907</v>
      </c>
      <c r="AA14" s="100">
        <v>30.414307999999998</v>
      </c>
      <c r="AB14" s="100">
        <v>29.609649000000001</v>
      </c>
      <c r="AC14" s="100">
        <v>28.641211999999999</v>
      </c>
      <c r="AD14" s="100">
        <v>36.237341000000001</v>
      </c>
      <c r="AE14" s="100">
        <v>51.626773</v>
      </c>
      <c r="AF14" s="100">
        <v>72.410313000000002</v>
      </c>
      <c r="AG14" s="100">
        <v>123.42022</v>
      </c>
      <c r="AH14" s="100">
        <v>174.10153</v>
      </c>
      <c r="AI14" s="100">
        <v>250.42891</v>
      </c>
      <c r="AJ14" s="100">
        <v>391.25752</v>
      </c>
      <c r="AK14" s="100">
        <v>627.66152999999997</v>
      </c>
      <c r="AL14" s="100">
        <v>1119.4248</v>
      </c>
      <c r="AM14" s="100">
        <v>2053.2280000000001</v>
      </c>
      <c r="AN14" s="100">
        <v>2599.3906000000002</v>
      </c>
      <c r="AO14" s="100">
        <v>2536.4712</v>
      </c>
      <c r="AP14" s="100">
        <v>3914.6867999999999</v>
      </c>
      <c r="AQ14" s="100">
        <v>147.88889</v>
      </c>
      <c r="AR14" s="100">
        <v>379.08118000000002</v>
      </c>
      <c r="AS14" s="125"/>
      <c r="AT14" s="113">
        <v>1907</v>
      </c>
      <c r="AU14" s="100">
        <v>27.743744</v>
      </c>
      <c r="AV14" s="100">
        <v>11.853173</v>
      </c>
      <c r="AW14" s="100">
        <v>25.289953000000001</v>
      </c>
      <c r="AX14" s="100">
        <v>28.628820999999999</v>
      </c>
      <c r="AY14" s="100">
        <v>28.987442000000001</v>
      </c>
      <c r="AZ14" s="100">
        <v>30.603670000000001</v>
      </c>
      <c r="BA14" s="100">
        <v>50.110053000000001</v>
      </c>
      <c r="BB14" s="100">
        <v>75.314288000000005</v>
      </c>
      <c r="BC14" s="100">
        <v>131.94772</v>
      </c>
      <c r="BD14" s="100">
        <v>178.42509000000001</v>
      </c>
      <c r="BE14" s="100">
        <v>282.47455000000002</v>
      </c>
      <c r="BF14" s="100">
        <v>439.31216000000001</v>
      </c>
      <c r="BG14" s="100">
        <v>747.40223000000003</v>
      </c>
      <c r="BH14" s="100">
        <v>1158.2802999999999</v>
      </c>
      <c r="BI14" s="100">
        <v>2051.1473999999998</v>
      </c>
      <c r="BJ14" s="100">
        <v>2922.0264999999999</v>
      </c>
      <c r="BK14" s="100">
        <v>2873.8425000000002</v>
      </c>
      <c r="BL14" s="100">
        <v>4313.4071000000004</v>
      </c>
      <c r="BM14" s="100">
        <v>163.87235999999999</v>
      </c>
      <c r="BN14" s="100">
        <v>410.23196000000002</v>
      </c>
      <c r="BO14" s="125"/>
      <c r="BP14" s="112">
        <v>1907</v>
      </c>
    </row>
    <row r="15" spans="1:68" s="91" customFormat="1">
      <c r="A15" s="125"/>
      <c r="B15" s="113">
        <v>1908</v>
      </c>
      <c r="C15" s="100">
        <v>25.61957</v>
      </c>
      <c r="D15" s="100">
        <v>16.918147000000001</v>
      </c>
      <c r="E15" s="100">
        <v>17.968169</v>
      </c>
      <c r="F15" s="100">
        <v>29.489405000000001</v>
      </c>
      <c r="G15" s="100">
        <v>29.516712999999999</v>
      </c>
      <c r="H15" s="100">
        <v>33.705160999999997</v>
      </c>
      <c r="I15" s="100">
        <v>53.657055999999997</v>
      </c>
      <c r="J15" s="100">
        <v>73.252790000000005</v>
      </c>
      <c r="K15" s="100">
        <v>138.47460000000001</v>
      </c>
      <c r="L15" s="100">
        <v>198.31308999999999</v>
      </c>
      <c r="M15" s="100">
        <v>301.64756</v>
      </c>
      <c r="N15" s="100">
        <v>475.60034999999999</v>
      </c>
      <c r="O15" s="100">
        <v>798.26935000000003</v>
      </c>
      <c r="P15" s="100">
        <v>1386.5945999999999</v>
      </c>
      <c r="Q15" s="100">
        <v>1972.9166</v>
      </c>
      <c r="R15" s="100">
        <v>3369.2525000000001</v>
      </c>
      <c r="S15" s="100">
        <v>3452.5738999999999</v>
      </c>
      <c r="T15" s="100">
        <v>4980.1445000000003</v>
      </c>
      <c r="U15" s="100">
        <v>185.71727000000001</v>
      </c>
      <c r="V15" s="100">
        <v>453.94452000000001</v>
      </c>
      <c r="W15" s="125"/>
      <c r="X15" s="113">
        <v>1908</v>
      </c>
      <c r="Y15" s="100">
        <v>22.387855999999999</v>
      </c>
      <c r="Z15" s="100">
        <v>22.246921</v>
      </c>
      <c r="AA15" s="100">
        <v>20.140146999999999</v>
      </c>
      <c r="AB15" s="100">
        <v>34.300013999999997</v>
      </c>
      <c r="AC15" s="100">
        <v>29.020163</v>
      </c>
      <c r="AD15" s="100">
        <v>38.915416</v>
      </c>
      <c r="AE15" s="100">
        <v>49.500822999999997</v>
      </c>
      <c r="AF15" s="100">
        <v>69.119235000000003</v>
      </c>
      <c r="AG15" s="100">
        <v>109.9272</v>
      </c>
      <c r="AH15" s="100">
        <v>197.43172000000001</v>
      </c>
      <c r="AI15" s="100">
        <v>240.92876999999999</v>
      </c>
      <c r="AJ15" s="100">
        <v>437.37439999999998</v>
      </c>
      <c r="AK15" s="100">
        <v>693.04016999999999</v>
      </c>
      <c r="AL15" s="100">
        <v>1102.3237999999999</v>
      </c>
      <c r="AM15" s="100">
        <v>1932.2497000000001</v>
      </c>
      <c r="AN15" s="100">
        <v>2806.1873999999998</v>
      </c>
      <c r="AO15" s="100">
        <v>2942.8312000000001</v>
      </c>
      <c r="AP15" s="100">
        <v>4202.2197999999999</v>
      </c>
      <c r="AQ15" s="100">
        <v>153.66945000000001</v>
      </c>
      <c r="AR15" s="100">
        <v>395.86408999999998</v>
      </c>
      <c r="AS15" s="125"/>
      <c r="AT15" s="113">
        <v>1908</v>
      </c>
      <c r="AU15" s="100">
        <v>24.029738999999999</v>
      </c>
      <c r="AV15" s="100">
        <v>19.548757999999999</v>
      </c>
      <c r="AW15" s="100">
        <v>19.045211999999999</v>
      </c>
      <c r="AX15" s="100">
        <v>31.871212</v>
      </c>
      <c r="AY15" s="100">
        <v>29.272387999999999</v>
      </c>
      <c r="AZ15" s="100">
        <v>36.239801</v>
      </c>
      <c r="BA15" s="100">
        <v>51.670786999999997</v>
      </c>
      <c r="BB15" s="100">
        <v>71.317916999999994</v>
      </c>
      <c r="BC15" s="100">
        <v>125.51716999999999</v>
      </c>
      <c r="BD15" s="100">
        <v>197.92178000000001</v>
      </c>
      <c r="BE15" s="100">
        <v>274.98209000000003</v>
      </c>
      <c r="BF15" s="100">
        <v>458.66041000000001</v>
      </c>
      <c r="BG15" s="100">
        <v>750.20380999999998</v>
      </c>
      <c r="BH15" s="100">
        <v>1254.1867999999999</v>
      </c>
      <c r="BI15" s="100">
        <v>1954.3087</v>
      </c>
      <c r="BJ15" s="100">
        <v>3110.2280000000001</v>
      </c>
      <c r="BK15" s="100">
        <v>3216.2941000000001</v>
      </c>
      <c r="BL15" s="100">
        <v>4588.3416999999999</v>
      </c>
      <c r="BM15" s="100">
        <v>170.35067000000001</v>
      </c>
      <c r="BN15" s="100">
        <v>426.84861000000001</v>
      </c>
      <c r="BO15" s="125"/>
      <c r="BP15" s="112">
        <v>1908</v>
      </c>
    </row>
    <row r="16" spans="1:68" s="91" customFormat="1">
      <c r="A16" s="125"/>
      <c r="B16" s="113">
        <v>1909</v>
      </c>
      <c r="C16" s="100">
        <v>15.087087</v>
      </c>
      <c r="D16" s="100">
        <v>12.586762</v>
      </c>
      <c r="E16" s="100">
        <v>16.604016999999999</v>
      </c>
      <c r="F16" s="100">
        <v>37.591532999999998</v>
      </c>
      <c r="G16" s="100">
        <v>27.414836000000001</v>
      </c>
      <c r="H16" s="100">
        <v>34.077601999999999</v>
      </c>
      <c r="I16" s="100">
        <v>34.860374999999998</v>
      </c>
      <c r="J16" s="100">
        <v>60.824942999999998</v>
      </c>
      <c r="K16" s="100">
        <v>120.41016</v>
      </c>
      <c r="L16" s="100">
        <v>195.99529999999999</v>
      </c>
      <c r="M16" s="100">
        <v>334.99072999999999</v>
      </c>
      <c r="N16" s="100">
        <v>494.05819000000002</v>
      </c>
      <c r="O16" s="100">
        <v>724.45744999999999</v>
      </c>
      <c r="P16" s="100">
        <v>1315.6255000000001</v>
      </c>
      <c r="Q16" s="100">
        <v>1954.0672</v>
      </c>
      <c r="R16" s="100">
        <v>3006.6010000000001</v>
      </c>
      <c r="S16" s="100">
        <v>3745.6341000000002</v>
      </c>
      <c r="T16" s="100">
        <v>4286.8765000000003</v>
      </c>
      <c r="U16" s="100">
        <v>178.13783000000001</v>
      </c>
      <c r="V16" s="100">
        <v>432.15030000000002</v>
      </c>
      <c r="W16" s="125"/>
      <c r="X16" s="113">
        <v>1909</v>
      </c>
      <c r="Y16" s="100">
        <v>17.995494000000001</v>
      </c>
      <c r="Z16" s="100">
        <v>15.140126</v>
      </c>
      <c r="AA16" s="100">
        <v>25.317333999999999</v>
      </c>
      <c r="AB16" s="100">
        <v>32.367756999999997</v>
      </c>
      <c r="AC16" s="100">
        <v>26.540258999999999</v>
      </c>
      <c r="AD16" s="100">
        <v>39.859954999999999</v>
      </c>
      <c r="AE16" s="100">
        <v>45.518306000000003</v>
      </c>
      <c r="AF16" s="100">
        <v>75.445494999999994</v>
      </c>
      <c r="AG16" s="100">
        <v>122.22911999999999</v>
      </c>
      <c r="AH16" s="100">
        <v>169.03448</v>
      </c>
      <c r="AI16" s="100">
        <v>233.48475999999999</v>
      </c>
      <c r="AJ16" s="100">
        <v>359.90246000000002</v>
      </c>
      <c r="AK16" s="100">
        <v>644.21559999999999</v>
      </c>
      <c r="AL16" s="100">
        <v>1116.8458000000001</v>
      </c>
      <c r="AM16" s="100">
        <v>1891.9402</v>
      </c>
      <c r="AN16" s="100">
        <v>2777.5589</v>
      </c>
      <c r="AO16" s="100">
        <v>2860.5549000000001</v>
      </c>
      <c r="AP16" s="100">
        <v>3453.9675000000002</v>
      </c>
      <c r="AQ16" s="100">
        <v>148.7878</v>
      </c>
      <c r="AR16" s="100">
        <v>374.54820999999998</v>
      </c>
      <c r="AS16" s="125"/>
      <c r="AT16" s="113">
        <v>1909</v>
      </c>
      <c r="AU16" s="100">
        <v>16.517167000000001</v>
      </c>
      <c r="AV16" s="100">
        <v>13.847079000000001</v>
      </c>
      <c r="AW16" s="100">
        <v>20.924996</v>
      </c>
      <c r="AX16" s="100">
        <v>35.006715</v>
      </c>
      <c r="AY16" s="100">
        <v>26.985543</v>
      </c>
      <c r="AZ16" s="100">
        <v>36.887951999999999</v>
      </c>
      <c r="BA16" s="100">
        <v>39.971983000000002</v>
      </c>
      <c r="BB16" s="100">
        <v>67.721603000000002</v>
      </c>
      <c r="BC16" s="100">
        <v>121.24114</v>
      </c>
      <c r="BD16" s="100">
        <v>183.97494</v>
      </c>
      <c r="BE16" s="100">
        <v>290.40309999999999</v>
      </c>
      <c r="BF16" s="100">
        <v>434.69569999999999</v>
      </c>
      <c r="BG16" s="100">
        <v>687.69024000000002</v>
      </c>
      <c r="BH16" s="100">
        <v>1222.3839</v>
      </c>
      <c r="BI16" s="100">
        <v>1925.3236999999999</v>
      </c>
      <c r="BJ16" s="100">
        <v>2900.6547999999998</v>
      </c>
      <c r="BK16" s="100">
        <v>3334.5373</v>
      </c>
      <c r="BL16" s="100">
        <v>3865.5410000000002</v>
      </c>
      <c r="BM16" s="100">
        <v>164.05155999999999</v>
      </c>
      <c r="BN16" s="100">
        <v>405.33434999999997</v>
      </c>
      <c r="BO16" s="125"/>
      <c r="BP16" s="112">
        <v>1909</v>
      </c>
    </row>
    <row r="17" spans="1:68" s="91" customFormat="1">
      <c r="A17" s="125"/>
      <c r="B17" s="113">
        <v>1910</v>
      </c>
      <c r="C17" s="100">
        <v>22.029267999999998</v>
      </c>
      <c r="D17" s="100">
        <v>14.330387</v>
      </c>
      <c r="E17" s="100">
        <v>17.083796</v>
      </c>
      <c r="F17" s="100">
        <v>29.835898</v>
      </c>
      <c r="G17" s="100">
        <v>24.522829999999999</v>
      </c>
      <c r="H17" s="100">
        <v>30.890878000000001</v>
      </c>
      <c r="I17" s="100">
        <v>45.677796999999998</v>
      </c>
      <c r="J17" s="100">
        <v>83.060607000000005</v>
      </c>
      <c r="K17" s="100">
        <v>122.28055999999999</v>
      </c>
      <c r="L17" s="100">
        <v>192.29357999999999</v>
      </c>
      <c r="M17" s="100">
        <v>294.09125</v>
      </c>
      <c r="N17" s="100">
        <v>504.40503999999999</v>
      </c>
      <c r="O17" s="100">
        <v>775.25738000000001</v>
      </c>
      <c r="P17" s="100">
        <v>1317.2256</v>
      </c>
      <c r="Q17" s="100">
        <v>1921.8140000000001</v>
      </c>
      <c r="R17" s="100">
        <v>2996.2833000000001</v>
      </c>
      <c r="S17" s="100">
        <v>3588.4888999999998</v>
      </c>
      <c r="T17" s="100">
        <v>4338.1333999999997</v>
      </c>
      <c r="U17" s="100">
        <v>180.08143000000001</v>
      </c>
      <c r="V17" s="100">
        <v>430.90465</v>
      </c>
      <c r="W17" s="125"/>
      <c r="X17" s="113">
        <v>1910</v>
      </c>
      <c r="Y17" s="100">
        <v>23.972681999999999</v>
      </c>
      <c r="Z17" s="100">
        <v>17.380655000000001</v>
      </c>
      <c r="AA17" s="100">
        <v>22.057309</v>
      </c>
      <c r="AB17" s="100">
        <v>29.130459999999999</v>
      </c>
      <c r="AC17" s="100">
        <v>38.095663000000002</v>
      </c>
      <c r="AD17" s="100">
        <v>43.990212999999997</v>
      </c>
      <c r="AE17" s="100">
        <v>41.027687</v>
      </c>
      <c r="AF17" s="100">
        <v>69.316732000000002</v>
      </c>
      <c r="AG17" s="100">
        <v>116.77769000000001</v>
      </c>
      <c r="AH17" s="100">
        <v>163.95536999999999</v>
      </c>
      <c r="AI17" s="100">
        <v>282.68207000000001</v>
      </c>
      <c r="AJ17" s="100">
        <v>379.42106000000001</v>
      </c>
      <c r="AK17" s="100">
        <v>656.68023000000005</v>
      </c>
      <c r="AL17" s="100">
        <v>1311.0300999999999</v>
      </c>
      <c r="AM17" s="100">
        <v>1924.9392</v>
      </c>
      <c r="AN17" s="100">
        <v>3059.2181999999998</v>
      </c>
      <c r="AO17" s="100">
        <v>3734.5898000000002</v>
      </c>
      <c r="AP17" s="100">
        <v>3999.0659000000001</v>
      </c>
      <c r="AQ17" s="100">
        <v>163.56956</v>
      </c>
      <c r="AR17" s="100">
        <v>416.73255</v>
      </c>
      <c r="AS17" s="125"/>
      <c r="AT17" s="113">
        <v>1910</v>
      </c>
      <c r="AU17" s="100">
        <v>22.984403</v>
      </c>
      <c r="AV17" s="100">
        <v>15.835755000000001</v>
      </c>
      <c r="AW17" s="100">
        <v>19.550305999999999</v>
      </c>
      <c r="AX17" s="100">
        <v>29.487037999999998</v>
      </c>
      <c r="AY17" s="100">
        <v>31.169771999999998</v>
      </c>
      <c r="AZ17" s="100">
        <v>37.251767999999998</v>
      </c>
      <c r="BA17" s="100">
        <v>43.439839999999997</v>
      </c>
      <c r="BB17" s="100">
        <v>76.528396999999998</v>
      </c>
      <c r="BC17" s="100">
        <v>119.75095</v>
      </c>
      <c r="BD17" s="100">
        <v>179.6105</v>
      </c>
      <c r="BE17" s="100">
        <v>289.07861000000003</v>
      </c>
      <c r="BF17" s="100">
        <v>449.17946000000001</v>
      </c>
      <c r="BG17" s="100">
        <v>720.75913000000003</v>
      </c>
      <c r="BH17" s="100">
        <v>1314.2996000000001</v>
      </c>
      <c r="BI17" s="100">
        <v>1923.2751000000001</v>
      </c>
      <c r="BJ17" s="100">
        <v>3025.5419000000002</v>
      </c>
      <c r="BK17" s="100">
        <v>3656.4778999999999</v>
      </c>
      <c r="BL17" s="100">
        <v>4165.9254000000001</v>
      </c>
      <c r="BM17" s="100">
        <v>172.14949999999999</v>
      </c>
      <c r="BN17" s="100">
        <v>424.39335</v>
      </c>
      <c r="BO17" s="125"/>
      <c r="BP17" s="113">
        <v>1910</v>
      </c>
    </row>
    <row r="18" spans="1:68" s="91" customFormat="1">
      <c r="A18" s="125"/>
      <c r="B18" s="113">
        <v>1911</v>
      </c>
      <c r="C18" s="100">
        <v>22.381962999999999</v>
      </c>
      <c r="D18" s="100">
        <v>19.986183</v>
      </c>
      <c r="E18" s="100">
        <v>22.649114000000001</v>
      </c>
      <c r="F18" s="100">
        <v>31.533445</v>
      </c>
      <c r="G18" s="100">
        <v>33.957039999999999</v>
      </c>
      <c r="H18" s="100">
        <v>31.302326000000001</v>
      </c>
      <c r="I18" s="100">
        <v>55.144070999999997</v>
      </c>
      <c r="J18" s="100">
        <v>88.291269999999997</v>
      </c>
      <c r="K18" s="100">
        <v>138.50036</v>
      </c>
      <c r="L18" s="100">
        <v>200.78223</v>
      </c>
      <c r="M18" s="100">
        <v>361.93608</v>
      </c>
      <c r="N18" s="100">
        <v>614.82471999999996</v>
      </c>
      <c r="O18" s="100">
        <v>877.14214000000004</v>
      </c>
      <c r="P18" s="100">
        <v>1541.0832</v>
      </c>
      <c r="Q18" s="100">
        <v>2303.8797</v>
      </c>
      <c r="R18" s="100">
        <v>3234.6578</v>
      </c>
      <c r="S18" s="100">
        <v>4253.6387000000004</v>
      </c>
      <c r="T18" s="100">
        <v>5227.9988000000003</v>
      </c>
      <c r="U18" s="100">
        <v>209.37859</v>
      </c>
      <c r="V18" s="100">
        <v>500.31321000000003</v>
      </c>
      <c r="W18" s="125"/>
      <c r="X18" s="113">
        <v>1911</v>
      </c>
      <c r="Y18" s="100">
        <v>21.247827000000001</v>
      </c>
      <c r="Z18" s="100">
        <v>17.394717</v>
      </c>
      <c r="AA18" s="100">
        <v>32.414149000000002</v>
      </c>
      <c r="AB18" s="100">
        <v>28.233649</v>
      </c>
      <c r="AC18" s="100">
        <v>35.080525999999999</v>
      </c>
      <c r="AD18" s="100">
        <v>42.178742999999997</v>
      </c>
      <c r="AE18" s="100">
        <v>45.997588</v>
      </c>
      <c r="AF18" s="100">
        <v>86.141228999999996</v>
      </c>
      <c r="AG18" s="100">
        <v>121.15222</v>
      </c>
      <c r="AH18" s="100">
        <v>197.72614999999999</v>
      </c>
      <c r="AI18" s="100">
        <v>295.30327</v>
      </c>
      <c r="AJ18" s="100">
        <v>500.96003000000002</v>
      </c>
      <c r="AK18" s="100">
        <v>725.22706000000005</v>
      </c>
      <c r="AL18" s="100">
        <v>1234.3324</v>
      </c>
      <c r="AM18" s="100">
        <v>2150.8252000000002</v>
      </c>
      <c r="AN18" s="100">
        <v>3130.8326999999999</v>
      </c>
      <c r="AO18" s="100">
        <v>3953.4884000000002</v>
      </c>
      <c r="AP18" s="100">
        <v>5055.8658999999998</v>
      </c>
      <c r="AQ18" s="100">
        <v>178.85405</v>
      </c>
      <c r="AR18" s="100">
        <v>456.11622999999997</v>
      </c>
      <c r="AS18" s="125"/>
      <c r="AT18" s="113">
        <v>1911</v>
      </c>
      <c r="AU18" s="100">
        <v>21.824821</v>
      </c>
      <c r="AV18" s="100">
        <v>18.707426999999999</v>
      </c>
      <c r="AW18" s="100">
        <v>27.492113</v>
      </c>
      <c r="AX18" s="100">
        <v>29.902518000000001</v>
      </c>
      <c r="AY18" s="100">
        <v>34.506019000000002</v>
      </c>
      <c r="AZ18" s="100">
        <v>36.579251999999997</v>
      </c>
      <c r="BA18" s="100">
        <v>50.727291000000001</v>
      </c>
      <c r="BB18" s="100">
        <v>87.26182</v>
      </c>
      <c r="BC18" s="100">
        <v>130.47805</v>
      </c>
      <c r="BD18" s="100">
        <v>199.40958000000001</v>
      </c>
      <c r="BE18" s="100">
        <v>332.65532000000002</v>
      </c>
      <c r="BF18" s="100">
        <v>564.58010999999999</v>
      </c>
      <c r="BG18" s="100">
        <v>807.11510999999996</v>
      </c>
      <c r="BH18" s="100">
        <v>1395.2403999999999</v>
      </c>
      <c r="BI18" s="100">
        <v>2231.6033000000002</v>
      </c>
      <c r="BJ18" s="100">
        <v>3186.1642000000002</v>
      </c>
      <c r="BK18" s="100">
        <v>4113.7143999999998</v>
      </c>
      <c r="BL18" s="100">
        <v>5140.2534999999998</v>
      </c>
      <c r="BM18" s="100">
        <v>194.70236</v>
      </c>
      <c r="BN18" s="100">
        <v>479.79320000000001</v>
      </c>
      <c r="BO18" s="125"/>
      <c r="BP18" s="113">
        <v>1911</v>
      </c>
    </row>
    <row r="19" spans="1:68" s="91" customFormat="1">
      <c r="A19" s="125"/>
      <c r="B19" s="113">
        <v>1912</v>
      </c>
      <c r="C19" s="100">
        <v>31.618147</v>
      </c>
      <c r="D19" s="100">
        <v>21.064774</v>
      </c>
      <c r="E19" s="100">
        <v>26.176876</v>
      </c>
      <c r="F19" s="100">
        <v>33.583962999999997</v>
      </c>
      <c r="G19" s="100">
        <v>29.290666999999999</v>
      </c>
      <c r="H19" s="100">
        <v>44.694011000000003</v>
      </c>
      <c r="I19" s="100">
        <v>63.006867999999997</v>
      </c>
      <c r="J19" s="100">
        <v>93.331733</v>
      </c>
      <c r="K19" s="100">
        <v>138.21169</v>
      </c>
      <c r="L19" s="100">
        <v>241.10928000000001</v>
      </c>
      <c r="M19" s="100">
        <v>358.83096</v>
      </c>
      <c r="N19" s="100">
        <v>608.87819999999999</v>
      </c>
      <c r="O19" s="100">
        <v>993.12</v>
      </c>
      <c r="P19" s="100">
        <v>1470.1732999999999</v>
      </c>
      <c r="Q19" s="100">
        <v>2448.6770999999999</v>
      </c>
      <c r="R19" s="100">
        <v>3304.2829999999999</v>
      </c>
      <c r="S19" s="100">
        <v>4200.8805000000002</v>
      </c>
      <c r="T19" s="100">
        <v>4567.4895999999999</v>
      </c>
      <c r="U19" s="100">
        <v>219.04078000000001</v>
      </c>
      <c r="V19" s="100">
        <v>504.43018999999998</v>
      </c>
      <c r="W19" s="125"/>
      <c r="X19" s="113">
        <v>1912</v>
      </c>
      <c r="Y19" s="100">
        <v>23.610503000000001</v>
      </c>
      <c r="Z19" s="100">
        <v>27.670242999999999</v>
      </c>
      <c r="AA19" s="100">
        <v>38.107830999999997</v>
      </c>
      <c r="AB19" s="100">
        <v>33.466574999999999</v>
      </c>
      <c r="AC19" s="100">
        <v>43.075012000000001</v>
      </c>
      <c r="AD19" s="100">
        <v>46.288652999999996</v>
      </c>
      <c r="AE19" s="100">
        <v>61.713526999999999</v>
      </c>
      <c r="AF19" s="100">
        <v>92.751441</v>
      </c>
      <c r="AG19" s="100">
        <v>137.09685999999999</v>
      </c>
      <c r="AH19" s="100">
        <v>165.10811000000001</v>
      </c>
      <c r="AI19" s="100">
        <v>315.27129000000002</v>
      </c>
      <c r="AJ19" s="100">
        <v>449.59503999999998</v>
      </c>
      <c r="AK19" s="100">
        <v>720.93520000000001</v>
      </c>
      <c r="AL19" s="100">
        <v>1296.345</v>
      </c>
      <c r="AM19" s="100">
        <v>2036.7436</v>
      </c>
      <c r="AN19" s="100">
        <v>3214.2249000000002</v>
      </c>
      <c r="AO19" s="100">
        <v>3839.4196999999999</v>
      </c>
      <c r="AP19" s="100">
        <v>4506.8928999999998</v>
      </c>
      <c r="AQ19" s="100">
        <v>183.59878</v>
      </c>
      <c r="AR19" s="100">
        <v>448.91818999999998</v>
      </c>
      <c r="AS19" s="125"/>
      <c r="AT19" s="113">
        <v>1912</v>
      </c>
      <c r="AU19" s="100">
        <v>27.684732</v>
      </c>
      <c r="AV19" s="100">
        <v>24.324748</v>
      </c>
      <c r="AW19" s="100">
        <v>32.091214000000001</v>
      </c>
      <c r="AX19" s="100">
        <v>33.525937999999996</v>
      </c>
      <c r="AY19" s="100">
        <v>36.057105999999997</v>
      </c>
      <c r="AZ19" s="100">
        <v>45.472954000000001</v>
      </c>
      <c r="BA19" s="100">
        <v>62.380569999999999</v>
      </c>
      <c r="BB19" s="100">
        <v>93.053030000000007</v>
      </c>
      <c r="BC19" s="100">
        <v>137.69289000000001</v>
      </c>
      <c r="BD19" s="100">
        <v>206.66822999999999</v>
      </c>
      <c r="BE19" s="100">
        <v>339.51533999999998</v>
      </c>
      <c r="BF19" s="100">
        <v>538.0924</v>
      </c>
      <c r="BG19" s="100">
        <v>867.51405999999997</v>
      </c>
      <c r="BH19" s="100">
        <v>1387.7476999999999</v>
      </c>
      <c r="BI19" s="100">
        <v>2253.4054000000001</v>
      </c>
      <c r="BJ19" s="100">
        <v>3261.7739999999999</v>
      </c>
      <c r="BK19" s="100">
        <v>4030.0898000000002</v>
      </c>
      <c r="BL19" s="100">
        <v>4536.3521000000001</v>
      </c>
      <c r="BM19" s="100">
        <v>201.95325</v>
      </c>
      <c r="BN19" s="100">
        <v>478.72082</v>
      </c>
      <c r="BO19" s="125"/>
      <c r="BP19" s="113">
        <v>1912</v>
      </c>
    </row>
    <row r="20" spans="1:68" s="91" customFormat="1">
      <c r="A20" s="125"/>
      <c r="B20" s="113">
        <v>1913</v>
      </c>
      <c r="C20" s="100">
        <v>22.832837999999999</v>
      </c>
      <c r="D20" s="100">
        <v>24.124248999999999</v>
      </c>
      <c r="E20" s="100">
        <v>25.132807</v>
      </c>
      <c r="F20" s="100">
        <v>30.839637</v>
      </c>
      <c r="G20" s="100">
        <v>36.438412999999997</v>
      </c>
      <c r="H20" s="100">
        <v>35.930981000000003</v>
      </c>
      <c r="I20" s="100">
        <v>44.749859000000001</v>
      </c>
      <c r="J20" s="100">
        <v>85.131373999999994</v>
      </c>
      <c r="K20" s="100">
        <v>141.24817999999999</v>
      </c>
      <c r="L20" s="100">
        <v>244.79481000000001</v>
      </c>
      <c r="M20" s="100">
        <v>352.36205000000001</v>
      </c>
      <c r="N20" s="100">
        <v>608.49338999999998</v>
      </c>
      <c r="O20" s="100">
        <v>917.67436999999995</v>
      </c>
      <c r="P20" s="100">
        <v>1375.0546999999999</v>
      </c>
      <c r="Q20" s="100">
        <v>2177.6655999999998</v>
      </c>
      <c r="R20" s="100">
        <v>3106.5646000000002</v>
      </c>
      <c r="S20" s="100">
        <v>4193.3617999999997</v>
      </c>
      <c r="T20" s="100">
        <v>5088.7830000000004</v>
      </c>
      <c r="U20" s="100">
        <v>209.74646999999999</v>
      </c>
      <c r="V20" s="100">
        <v>487.92383999999998</v>
      </c>
      <c r="W20" s="125"/>
      <c r="X20" s="113">
        <v>1913</v>
      </c>
      <c r="Y20" s="100">
        <v>21.776675999999998</v>
      </c>
      <c r="Z20" s="100">
        <v>27.266839000000001</v>
      </c>
      <c r="AA20" s="100">
        <v>30.978377999999999</v>
      </c>
      <c r="AB20" s="100">
        <v>32.434296000000003</v>
      </c>
      <c r="AC20" s="100">
        <v>39.711908000000001</v>
      </c>
      <c r="AD20" s="100">
        <v>43.173730999999997</v>
      </c>
      <c r="AE20" s="100">
        <v>60.720877999999999</v>
      </c>
      <c r="AF20" s="100">
        <v>78.999639000000002</v>
      </c>
      <c r="AG20" s="100">
        <v>115.25458</v>
      </c>
      <c r="AH20" s="100">
        <v>187.19483</v>
      </c>
      <c r="AI20" s="100">
        <v>307.72964999999999</v>
      </c>
      <c r="AJ20" s="100">
        <v>489.89868000000001</v>
      </c>
      <c r="AK20" s="100">
        <v>658.59416999999996</v>
      </c>
      <c r="AL20" s="100">
        <v>1178.8617999999999</v>
      </c>
      <c r="AM20" s="100">
        <v>1901.9195</v>
      </c>
      <c r="AN20" s="100">
        <v>2932.1979000000001</v>
      </c>
      <c r="AO20" s="100">
        <v>3732.4285</v>
      </c>
      <c r="AP20" s="100">
        <v>4465.1867000000002</v>
      </c>
      <c r="AQ20" s="100">
        <v>175.93867</v>
      </c>
      <c r="AR20" s="100">
        <v>426.94963999999999</v>
      </c>
      <c r="AS20" s="125"/>
      <c r="AT20" s="113">
        <v>1913</v>
      </c>
      <c r="AU20" s="100">
        <v>22.314084999999999</v>
      </c>
      <c r="AV20" s="100">
        <v>25.675429000000001</v>
      </c>
      <c r="AW20" s="100">
        <v>28.029199999999999</v>
      </c>
      <c r="AX20" s="100">
        <v>31.627942999999998</v>
      </c>
      <c r="AY20" s="100">
        <v>38.052630999999998</v>
      </c>
      <c r="AZ20" s="100">
        <v>39.491974999999996</v>
      </c>
      <c r="BA20" s="100">
        <v>52.504021000000002</v>
      </c>
      <c r="BB20" s="100">
        <v>82.177938999999995</v>
      </c>
      <c r="BC20" s="100">
        <v>129.07866999999999</v>
      </c>
      <c r="BD20" s="100">
        <v>218.46886000000001</v>
      </c>
      <c r="BE20" s="100">
        <v>332.40298999999999</v>
      </c>
      <c r="BF20" s="100">
        <v>555.46211000000005</v>
      </c>
      <c r="BG20" s="100">
        <v>798.00103000000001</v>
      </c>
      <c r="BH20" s="100">
        <v>1282.2547</v>
      </c>
      <c r="BI20" s="100">
        <v>2046.4702</v>
      </c>
      <c r="BJ20" s="100">
        <v>3023.4213</v>
      </c>
      <c r="BK20" s="100">
        <v>3972.7647999999999</v>
      </c>
      <c r="BL20" s="100">
        <v>4766.0086000000001</v>
      </c>
      <c r="BM20" s="100">
        <v>193.40394000000001</v>
      </c>
      <c r="BN20" s="100">
        <v>459.08798999999999</v>
      </c>
      <c r="BO20" s="125"/>
      <c r="BP20" s="113">
        <v>1913</v>
      </c>
    </row>
    <row r="21" spans="1:68" s="91" customFormat="1">
      <c r="A21" s="125"/>
      <c r="B21" s="113">
        <v>1914</v>
      </c>
      <c r="C21" s="100">
        <v>22.512775999999999</v>
      </c>
      <c r="D21" s="100">
        <v>18.27055</v>
      </c>
      <c r="E21" s="100">
        <v>24.135767000000001</v>
      </c>
      <c r="F21" s="100">
        <v>24.657146999999998</v>
      </c>
      <c r="G21" s="100">
        <v>33.506538999999997</v>
      </c>
      <c r="H21" s="100">
        <v>44.168317999999999</v>
      </c>
      <c r="I21" s="100">
        <v>47.688890000000001</v>
      </c>
      <c r="J21" s="100">
        <v>88.181252999999998</v>
      </c>
      <c r="K21" s="100">
        <v>141.57688999999999</v>
      </c>
      <c r="L21" s="100">
        <v>222.26548</v>
      </c>
      <c r="M21" s="100">
        <v>359.03627</v>
      </c>
      <c r="N21" s="100">
        <v>623.26523999999995</v>
      </c>
      <c r="O21" s="100">
        <v>798.03183999999999</v>
      </c>
      <c r="P21" s="100">
        <v>1284.7627</v>
      </c>
      <c r="Q21" s="100">
        <v>2123.7953000000002</v>
      </c>
      <c r="R21" s="100">
        <v>2884.5603000000001</v>
      </c>
      <c r="S21" s="100">
        <v>4296.3960999999999</v>
      </c>
      <c r="T21" s="100">
        <v>4895.1598000000004</v>
      </c>
      <c r="U21" s="100">
        <v>203.12609</v>
      </c>
      <c r="V21" s="100">
        <v>470.67000999999999</v>
      </c>
      <c r="W21" s="125"/>
      <c r="X21" s="113">
        <v>1914</v>
      </c>
      <c r="Y21" s="100">
        <v>21.474720999999999</v>
      </c>
      <c r="Z21" s="100">
        <v>19.553989999999999</v>
      </c>
      <c r="AA21" s="100">
        <v>22.840176</v>
      </c>
      <c r="AB21" s="100">
        <v>29.641217000000001</v>
      </c>
      <c r="AC21" s="100">
        <v>35.482256</v>
      </c>
      <c r="AD21" s="100">
        <v>42.165481999999997</v>
      </c>
      <c r="AE21" s="100">
        <v>58.677377999999997</v>
      </c>
      <c r="AF21" s="100">
        <v>70.641015999999993</v>
      </c>
      <c r="AG21" s="100">
        <v>105.57696</v>
      </c>
      <c r="AH21" s="100">
        <v>197.17931999999999</v>
      </c>
      <c r="AI21" s="100">
        <v>272.54158999999999</v>
      </c>
      <c r="AJ21" s="100">
        <v>435.56858999999997</v>
      </c>
      <c r="AK21" s="100">
        <v>580.33735999999999</v>
      </c>
      <c r="AL21" s="100">
        <v>1128.0413000000001</v>
      </c>
      <c r="AM21" s="100">
        <v>1876.5758000000001</v>
      </c>
      <c r="AN21" s="100">
        <v>2982.6813999999999</v>
      </c>
      <c r="AO21" s="100">
        <v>3890.4560000000001</v>
      </c>
      <c r="AP21" s="100">
        <v>4307.0259999999998</v>
      </c>
      <c r="AQ21" s="100">
        <v>168.94216</v>
      </c>
      <c r="AR21" s="100">
        <v>415.2</v>
      </c>
      <c r="AS21" s="125"/>
      <c r="AT21" s="113">
        <v>1914</v>
      </c>
      <c r="AU21" s="100">
        <v>22.002956000000001</v>
      </c>
      <c r="AV21" s="100">
        <v>18.904143000000001</v>
      </c>
      <c r="AW21" s="100">
        <v>23.494104</v>
      </c>
      <c r="AX21" s="100">
        <v>27.121200000000002</v>
      </c>
      <c r="AY21" s="100">
        <v>34.485221000000003</v>
      </c>
      <c r="AZ21" s="100">
        <v>43.177432000000003</v>
      </c>
      <c r="BA21" s="100">
        <v>53.037008</v>
      </c>
      <c r="BB21" s="100">
        <v>79.709942999999996</v>
      </c>
      <c r="BC21" s="100">
        <v>124.62586</v>
      </c>
      <c r="BD21" s="100">
        <v>210.70556999999999</v>
      </c>
      <c r="BE21" s="100">
        <v>320.05045999999999</v>
      </c>
      <c r="BF21" s="100">
        <v>538.87414000000001</v>
      </c>
      <c r="BG21" s="100">
        <v>697.39079000000004</v>
      </c>
      <c r="BH21" s="100">
        <v>1210.8040000000001</v>
      </c>
      <c r="BI21" s="100">
        <v>2005.7556</v>
      </c>
      <c r="BJ21" s="100">
        <v>2931.8071</v>
      </c>
      <c r="BK21" s="100">
        <v>4099.7375000000002</v>
      </c>
      <c r="BL21" s="100">
        <v>4588.7088000000003</v>
      </c>
      <c r="BM21" s="100">
        <v>186.56020000000001</v>
      </c>
      <c r="BN21" s="100">
        <v>444.44630000000001</v>
      </c>
      <c r="BO21" s="125"/>
      <c r="BP21" s="113">
        <v>1914</v>
      </c>
    </row>
    <row r="22" spans="1:68" s="91" customFormat="1">
      <c r="A22" s="125"/>
      <c r="B22" s="113">
        <v>1915</v>
      </c>
      <c r="C22" s="100">
        <v>21.849157999999999</v>
      </c>
      <c r="D22" s="100">
        <v>16.990030999999998</v>
      </c>
      <c r="E22" s="100">
        <v>19.389125</v>
      </c>
      <c r="F22" s="100">
        <v>22.402456999999998</v>
      </c>
      <c r="G22" s="100">
        <v>32.320734999999999</v>
      </c>
      <c r="H22" s="100">
        <v>47.47486</v>
      </c>
      <c r="I22" s="100">
        <v>50.976903</v>
      </c>
      <c r="J22" s="100">
        <v>74.138159000000002</v>
      </c>
      <c r="K22" s="100">
        <v>109.15012</v>
      </c>
      <c r="L22" s="100">
        <v>181.41817</v>
      </c>
      <c r="M22" s="100">
        <v>356.19878</v>
      </c>
      <c r="N22" s="100">
        <v>555.89570000000003</v>
      </c>
      <c r="O22" s="100">
        <v>785.70433000000003</v>
      </c>
      <c r="P22" s="100">
        <v>1302.5632000000001</v>
      </c>
      <c r="Q22" s="100">
        <v>1926.2414000000001</v>
      </c>
      <c r="R22" s="100">
        <v>2757.8199</v>
      </c>
      <c r="S22" s="100">
        <v>3728.9697000000001</v>
      </c>
      <c r="T22" s="100">
        <v>5170.0541999999996</v>
      </c>
      <c r="U22" s="100">
        <v>191.66211999999999</v>
      </c>
      <c r="V22" s="100">
        <v>444.68335999999999</v>
      </c>
      <c r="W22" s="125"/>
      <c r="X22" s="113">
        <v>1915</v>
      </c>
      <c r="Y22" s="100">
        <v>16.068363999999999</v>
      </c>
      <c r="Z22" s="100">
        <v>15.441655000000001</v>
      </c>
      <c r="AA22" s="100">
        <v>28.804566999999999</v>
      </c>
      <c r="AB22" s="100">
        <v>22.026160000000001</v>
      </c>
      <c r="AC22" s="100">
        <v>30.398261999999999</v>
      </c>
      <c r="AD22" s="100">
        <v>46.473433</v>
      </c>
      <c r="AE22" s="100">
        <v>52.982481</v>
      </c>
      <c r="AF22" s="100">
        <v>69.651655000000005</v>
      </c>
      <c r="AG22" s="100">
        <v>107.82849</v>
      </c>
      <c r="AH22" s="100">
        <v>156.89178000000001</v>
      </c>
      <c r="AI22" s="100">
        <v>270.04804000000001</v>
      </c>
      <c r="AJ22" s="100">
        <v>388.87547999999998</v>
      </c>
      <c r="AK22" s="100">
        <v>585.42767000000003</v>
      </c>
      <c r="AL22" s="100">
        <v>1001.9039</v>
      </c>
      <c r="AM22" s="100">
        <v>1859.2837999999999</v>
      </c>
      <c r="AN22" s="100">
        <v>2603.3959</v>
      </c>
      <c r="AO22" s="100">
        <v>3400.2737999999999</v>
      </c>
      <c r="AP22" s="100">
        <v>3541.8582999999999</v>
      </c>
      <c r="AQ22" s="100">
        <v>156.5427</v>
      </c>
      <c r="AR22" s="100">
        <v>374.94272000000001</v>
      </c>
      <c r="AS22" s="125"/>
      <c r="AT22" s="113">
        <v>1915</v>
      </c>
      <c r="AU22" s="100">
        <v>19.010254</v>
      </c>
      <c r="AV22" s="100">
        <v>16.225546999999999</v>
      </c>
      <c r="AW22" s="100">
        <v>24.050311000000001</v>
      </c>
      <c r="AX22" s="100">
        <v>22.216404000000001</v>
      </c>
      <c r="AY22" s="100">
        <v>31.364125999999999</v>
      </c>
      <c r="AZ22" s="100">
        <v>46.976435000000002</v>
      </c>
      <c r="BA22" s="100">
        <v>51.955258000000001</v>
      </c>
      <c r="BB22" s="100">
        <v>71.965841999999995</v>
      </c>
      <c r="BC22" s="100">
        <v>108.52441</v>
      </c>
      <c r="BD22" s="100">
        <v>170.02685</v>
      </c>
      <c r="BE22" s="100">
        <v>317.07974999999999</v>
      </c>
      <c r="BF22" s="100">
        <v>480.43543</v>
      </c>
      <c r="BG22" s="100">
        <v>693.04706999999996</v>
      </c>
      <c r="BH22" s="100">
        <v>1160.9846</v>
      </c>
      <c r="BI22" s="100">
        <v>1894.1622</v>
      </c>
      <c r="BJ22" s="100">
        <v>2682.7579000000001</v>
      </c>
      <c r="BK22" s="100">
        <v>3567.8735000000001</v>
      </c>
      <c r="BL22" s="100">
        <v>4316.4773999999998</v>
      </c>
      <c r="BM22" s="100">
        <v>174.60195999999999</v>
      </c>
      <c r="BN22" s="100">
        <v>410.80907000000002</v>
      </c>
      <c r="BO22" s="125"/>
      <c r="BP22" s="113">
        <v>1915</v>
      </c>
    </row>
    <row r="23" spans="1:68" s="91" customFormat="1">
      <c r="A23" s="125"/>
      <c r="B23" s="113">
        <v>1916</v>
      </c>
      <c r="C23" s="100">
        <v>13.556423000000001</v>
      </c>
      <c r="D23" s="100">
        <v>21.414121000000002</v>
      </c>
      <c r="E23" s="100">
        <v>25.157544000000001</v>
      </c>
      <c r="F23" s="100">
        <v>28.318341</v>
      </c>
      <c r="G23" s="100">
        <v>30.235526</v>
      </c>
      <c r="H23" s="100">
        <v>38.031472000000001</v>
      </c>
      <c r="I23" s="100">
        <v>40.563279000000001</v>
      </c>
      <c r="J23" s="100">
        <v>75.041998000000007</v>
      </c>
      <c r="K23" s="100">
        <v>104.91455000000001</v>
      </c>
      <c r="L23" s="100">
        <v>184.81782000000001</v>
      </c>
      <c r="M23" s="100">
        <v>334.61959999999999</v>
      </c>
      <c r="N23" s="100">
        <v>575.96833000000004</v>
      </c>
      <c r="O23" s="100">
        <v>837.77554999999995</v>
      </c>
      <c r="P23" s="100">
        <v>1249.6036999999999</v>
      </c>
      <c r="Q23" s="100">
        <v>1835.9717000000001</v>
      </c>
      <c r="R23" s="100">
        <v>3065.7273</v>
      </c>
      <c r="S23" s="100">
        <v>3855.5792000000001</v>
      </c>
      <c r="T23" s="100">
        <v>5280.6090999999997</v>
      </c>
      <c r="U23" s="100">
        <v>193.55213000000001</v>
      </c>
      <c r="V23" s="100">
        <v>452.50355000000002</v>
      </c>
      <c r="W23" s="125"/>
      <c r="X23" s="113">
        <v>1916</v>
      </c>
      <c r="Y23" s="100">
        <v>16.932361</v>
      </c>
      <c r="Z23" s="100">
        <v>21.182116000000001</v>
      </c>
      <c r="AA23" s="100">
        <v>24.417453999999999</v>
      </c>
      <c r="AB23" s="100">
        <v>36.847115000000002</v>
      </c>
      <c r="AC23" s="100">
        <v>41.379770999999998</v>
      </c>
      <c r="AD23" s="100">
        <v>45.904972000000001</v>
      </c>
      <c r="AE23" s="100">
        <v>55.500579000000002</v>
      </c>
      <c r="AF23" s="100">
        <v>70.531426999999994</v>
      </c>
      <c r="AG23" s="100">
        <v>101.61399</v>
      </c>
      <c r="AH23" s="100">
        <v>171.16758999999999</v>
      </c>
      <c r="AI23" s="100">
        <v>260.90850999999998</v>
      </c>
      <c r="AJ23" s="100">
        <v>389.12479000000002</v>
      </c>
      <c r="AK23" s="100">
        <v>650.07881999999995</v>
      </c>
      <c r="AL23" s="100">
        <v>1068.0507</v>
      </c>
      <c r="AM23" s="100">
        <v>1832.3706999999999</v>
      </c>
      <c r="AN23" s="100">
        <v>2642.7939999999999</v>
      </c>
      <c r="AO23" s="100">
        <v>3569.8447999999999</v>
      </c>
      <c r="AP23" s="100">
        <v>3964.7577000000001</v>
      </c>
      <c r="AQ23" s="100">
        <v>165.00972999999999</v>
      </c>
      <c r="AR23" s="100">
        <v>390.89881000000003</v>
      </c>
      <c r="AS23" s="125"/>
      <c r="AT23" s="113">
        <v>1916</v>
      </c>
      <c r="AU23" s="100">
        <v>15.214197</v>
      </c>
      <c r="AV23" s="100">
        <v>21.299558000000001</v>
      </c>
      <c r="AW23" s="100">
        <v>24.791305000000001</v>
      </c>
      <c r="AX23" s="100">
        <v>32.535597000000003</v>
      </c>
      <c r="AY23" s="100">
        <v>35.805745999999999</v>
      </c>
      <c r="AZ23" s="100">
        <v>41.972864999999999</v>
      </c>
      <c r="BA23" s="100">
        <v>47.865628000000001</v>
      </c>
      <c r="BB23" s="100">
        <v>72.852817000000002</v>
      </c>
      <c r="BC23" s="100">
        <v>103.34377000000001</v>
      </c>
      <c r="BD23" s="100">
        <v>178.42974000000001</v>
      </c>
      <c r="BE23" s="100">
        <v>300.91588000000002</v>
      </c>
      <c r="BF23" s="100">
        <v>491.18428</v>
      </c>
      <c r="BG23" s="100">
        <v>750.88122999999996</v>
      </c>
      <c r="BH23" s="100">
        <v>1164.2844</v>
      </c>
      <c r="BI23" s="100">
        <v>1834.2408</v>
      </c>
      <c r="BJ23" s="100">
        <v>2858.2698</v>
      </c>
      <c r="BK23" s="100">
        <v>3713.9796000000001</v>
      </c>
      <c r="BL23" s="100">
        <v>4586.8896000000004</v>
      </c>
      <c r="BM23" s="100">
        <v>179.65501</v>
      </c>
      <c r="BN23" s="100">
        <v>422.51405999999997</v>
      </c>
      <c r="BO23" s="125"/>
      <c r="BP23" s="113">
        <v>1916</v>
      </c>
    </row>
    <row r="24" spans="1:68" s="91" customFormat="1">
      <c r="A24" s="125"/>
      <c r="B24" s="113">
        <v>1917</v>
      </c>
      <c r="C24" s="100">
        <v>10.973591000000001</v>
      </c>
      <c r="D24" s="100">
        <v>16.826174000000002</v>
      </c>
      <c r="E24" s="100">
        <v>16.148723</v>
      </c>
      <c r="F24" s="100">
        <v>19.657145</v>
      </c>
      <c r="G24" s="100">
        <v>22.773876000000001</v>
      </c>
      <c r="H24" s="100">
        <v>33.437795000000001</v>
      </c>
      <c r="I24" s="100">
        <v>46.790374999999997</v>
      </c>
      <c r="J24" s="100">
        <v>68.143591000000001</v>
      </c>
      <c r="K24" s="100">
        <v>111.38822999999999</v>
      </c>
      <c r="L24" s="100">
        <v>193.10973000000001</v>
      </c>
      <c r="M24" s="100">
        <v>303.50817000000001</v>
      </c>
      <c r="N24" s="100">
        <v>541.94601999999998</v>
      </c>
      <c r="O24" s="100">
        <v>811.38219000000004</v>
      </c>
      <c r="P24" s="100">
        <v>1215.9821999999999</v>
      </c>
      <c r="Q24" s="100">
        <v>1738.7483999999999</v>
      </c>
      <c r="R24" s="100">
        <v>2492.2406999999998</v>
      </c>
      <c r="S24" s="100">
        <v>3742.4825999999998</v>
      </c>
      <c r="T24" s="100">
        <v>4336.2241000000004</v>
      </c>
      <c r="U24" s="100">
        <v>180.53944999999999</v>
      </c>
      <c r="V24" s="100">
        <v>411.44517000000002</v>
      </c>
      <c r="W24" s="125"/>
      <c r="X24" s="113">
        <v>1917</v>
      </c>
      <c r="Y24" s="100">
        <v>11.374947000000001</v>
      </c>
      <c r="Z24" s="100">
        <v>14.245953999999999</v>
      </c>
      <c r="AA24" s="100">
        <v>23.920681999999999</v>
      </c>
      <c r="AB24" s="100">
        <v>24.897874999999999</v>
      </c>
      <c r="AC24" s="100">
        <v>34.987023999999998</v>
      </c>
      <c r="AD24" s="100">
        <v>34.364638999999997</v>
      </c>
      <c r="AE24" s="100">
        <v>49.235779000000001</v>
      </c>
      <c r="AF24" s="100">
        <v>56.736162</v>
      </c>
      <c r="AG24" s="100">
        <v>84.167771000000002</v>
      </c>
      <c r="AH24" s="100">
        <v>160.21979999999999</v>
      </c>
      <c r="AI24" s="100">
        <v>281.5591</v>
      </c>
      <c r="AJ24" s="100">
        <v>396.55835000000002</v>
      </c>
      <c r="AK24" s="100">
        <v>618.60619999999994</v>
      </c>
      <c r="AL24" s="100">
        <v>975.82811000000004</v>
      </c>
      <c r="AM24" s="100">
        <v>1654.8479</v>
      </c>
      <c r="AN24" s="100">
        <v>2365.7651000000001</v>
      </c>
      <c r="AO24" s="100">
        <v>3147.9086000000002</v>
      </c>
      <c r="AP24" s="100">
        <v>3465.7649999999999</v>
      </c>
      <c r="AQ24" s="100">
        <v>151.05152000000001</v>
      </c>
      <c r="AR24" s="100">
        <v>354.24214999999998</v>
      </c>
      <c r="AS24" s="125"/>
      <c r="AT24" s="113">
        <v>1917</v>
      </c>
      <c r="AU24" s="100">
        <v>11.170665</v>
      </c>
      <c r="AV24" s="100">
        <v>15.551926999999999</v>
      </c>
      <c r="AW24" s="100">
        <v>19.993243</v>
      </c>
      <c r="AX24" s="100">
        <v>22.248777</v>
      </c>
      <c r="AY24" s="100">
        <v>28.905667000000001</v>
      </c>
      <c r="AZ24" s="100">
        <v>33.904341000000002</v>
      </c>
      <c r="BA24" s="100">
        <v>47.988272000000002</v>
      </c>
      <c r="BB24" s="100">
        <v>62.594602999999999</v>
      </c>
      <c r="BC24" s="100">
        <v>98.368958000000006</v>
      </c>
      <c r="BD24" s="100">
        <v>177.60515000000001</v>
      </c>
      <c r="BE24" s="100">
        <v>293.40636999999998</v>
      </c>
      <c r="BF24" s="100">
        <v>475.71499999999997</v>
      </c>
      <c r="BG24" s="100">
        <v>722.08393999999998</v>
      </c>
      <c r="BH24" s="100">
        <v>1103.3379</v>
      </c>
      <c r="BI24" s="100">
        <v>1698.2923000000001</v>
      </c>
      <c r="BJ24" s="100">
        <v>2429.6541999999999</v>
      </c>
      <c r="BK24" s="100">
        <v>3444.7012</v>
      </c>
      <c r="BL24" s="100">
        <v>3874.9272000000001</v>
      </c>
      <c r="BM24" s="100">
        <v>166.15029000000001</v>
      </c>
      <c r="BN24" s="100">
        <v>383.62025</v>
      </c>
      <c r="BO24" s="125"/>
      <c r="BP24" s="113">
        <v>1917</v>
      </c>
    </row>
    <row r="25" spans="1:68" s="91" customFormat="1">
      <c r="A25" s="125"/>
      <c r="B25" s="114">
        <v>1918</v>
      </c>
      <c r="C25" s="100">
        <v>11.166307</v>
      </c>
      <c r="D25" s="100">
        <v>13.899398</v>
      </c>
      <c r="E25" s="100">
        <v>20.164224000000001</v>
      </c>
      <c r="F25" s="100">
        <v>25.110796000000001</v>
      </c>
      <c r="G25" s="100">
        <v>20.629597</v>
      </c>
      <c r="H25" s="100">
        <v>24.808320999999999</v>
      </c>
      <c r="I25" s="100">
        <v>46.047334999999997</v>
      </c>
      <c r="J25" s="100">
        <v>66.990489999999994</v>
      </c>
      <c r="K25" s="100">
        <v>94.377549000000002</v>
      </c>
      <c r="L25" s="100">
        <v>182.32461000000001</v>
      </c>
      <c r="M25" s="100">
        <v>291.76369</v>
      </c>
      <c r="N25" s="100">
        <v>504.12585000000001</v>
      </c>
      <c r="O25" s="100">
        <v>857.02349000000004</v>
      </c>
      <c r="P25" s="100">
        <v>1119.4608000000001</v>
      </c>
      <c r="Q25" s="100">
        <v>1740.1266000000001</v>
      </c>
      <c r="R25" s="100">
        <v>2747.4636</v>
      </c>
      <c r="S25" s="100">
        <v>3523.5097999999998</v>
      </c>
      <c r="T25" s="100">
        <v>4048.2084</v>
      </c>
      <c r="U25" s="100">
        <v>177.81216000000001</v>
      </c>
      <c r="V25" s="100">
        <v>403.9513</v>
      </c>
      <c r="W25" s="125"/>
      <c r="X25" s="114">
        <v>1918</v>
      </c>
      <c r="Y25" s="100">
        <v>9.4715240000000005</v>
      </c>
      <c r="Z25" s="100">
        <v>16.433446</v>
      </c>
      <c r="AA25" s="100">
        <v>16.976488</v>
      </c>
      <c r="AB25" s="100">
        <v>20.008578</v>
      </c>
      <c r="AC25" s="100">
        <v>31.739243999999999</v>
      </c>
      <c r="AD25" s="100">
        <v>45.289307000000001</v>
      </c>
      <c r="AE25" s="100">
        <v>50.238039999999998</v>
      </c>
      <c r="AF25" s="100">
        <v>66.458354999999997</v>
      </c>
      <c r="AG25" s="100">
        <v>101.34558</v>
      </c>
      <c r="AH25" s="100">
        <v>148.19689</v>
      </c>
      <c r="AI25" s="100">
        <v>248.92679000000001</v>
      </c>
      <c r="AJ25" s="100">
        <v>386.12243999999998</v>
      </c>
      <c r="AK25" s="100">
        <v>606.38295000000005</v>
      </c>
      <c r="AL25" s="100">
        <v>997.60922000000005</v>
      </c>
      <c r="AM25" s="100">
        <v>1728.7655999999999</v>
      </c>
      <c r="AN25" s="100">
        <v>2423.9063000000001</v>
      </c>
      <c r="AO25" s="100">
        <v>3462.0227</v>
      </c>
      <c r="AP25" s="100">
        <v>3797.7253999999998</v>
      </c>
      <c r="AQ25" s="100">
        <v>154.47287</v>
      </c>
      <c r="AR25" s="100">
        <v>366.68973999999997</v>
      </c>
      <c r="AS25" s="125"/>
      <c r="AT25" s="114">
        <v>1918</v>
      </c>
      <c r="AU25" s="100">
        <v>10.334192</v>
      </c>
      <c r="AV25" s="100">
        <v>15.150982000000001</v>
      </c>
      <c r="AW25" s="100">
        <v>18.587948000000001</v>
      </c>
      <c r="AX25" s="100">
        <v>22.587440999999998</v>
      </c>
      <c r="AY25" s="100">
        <v>26.232185000000001</v>
      </c>
      <c r="AZ25" s="100">
        <v>35.172947000000001</v>
      </c>
      <c r="BA25" s="100">
        <v>48.104094000000003</v>
      </c>
      <c r="BB25" s="100">
        <v>66.731089999999995</v>
      </c>
      <c r="BC25" s="100">
        <v>97.726195000000004</v>
      </c>
      <c r="BD25" s="100">
        <v>166.12311</v>
      </c>
      <c r="BE25" s="100">
        <v>271.92673000000002</v>
      </c>
      <c r="BF25" s="100">
        <v>450.17921000000001</v>
      </c>
      <c r="BG25" s="100">
        <v>740.85963000000004</v>
      </c>
      <c r="BH25" s="100">
        <v>1062.4083000000001</v>
      </c>
      <c r="BI25" s="100">
        <v>1734.6316999999999</v>
      </c>
      <c r="BJ25" s="100">
        <v>2585.9859999999999</v>
      </c>
      <c r="BK25" s="100">
        <v>3492.4022</v>
      </c>
      <c r="BL25" s="100">
        <v>3914.8254999999999</v>
      </c>
      <c r="BM25" s="100">
        <v>166.39923999999999</v>
      </c>
      <c r="BN25" s="100">
        <v>386.17272000000003</v>
      </c>
      <c r="BO25" s="125"/>
      <c r="BP25" s="114">
        <v>1918</v>
      </c>
    </row>
    <row r="26" spans="1:68" s="91" customFormat="1">
      <c r="A26" s="125"/>
      <c r="B26" s="114">
        <v>1919</v>
      </c>
      <c r="C26" s="100">
        <v>14.359439</v>
      </c>
      <c r="D26" s="100">
        <v>11.466623</v>
      </c>
      <c r="E26" s="100">
        <v>14.332819000000001</v>
      </c>
      <c r="F26" s="100">
        <v>34.759636999999998</v>
      </c>
      <c r="G26" s="100">
        <v>24.322088999999998</v>
      </c>
      <c r="H26" s="100">
        <v>30.452801000000001</v>
      </c>
      <c r="I26" s="100">
        <v>29.611094999999999</v>
      </c>
      <c r="J26" s="100">
        <v>60.621842999999998</v>
      </c>
      <c r="K26" s="100">
        <v>106.24836999999999</v>
      </c>
      <c r="L26" s="100">
        <v>193.27674999999999</v>
      </c>
      <c r="M26" s="100">
        <v>275.09829000000002</v>
      </c>
      <c r="N26" s="100">
        <v>366.14091000000002</v>
      </c>
      <c r="O26" s="100">
        <v>597.70203000000004</v>
      </c>
      <c r="P26" s="100">
        <v>1075.3046999999999</v>
      </c>
      <c r="Q26" s="100">
        <v>1741.4683</v>
      </c>
      <c r="R26" s="100">
        <v>2847.6531</v>
      </c>
      <c r="S26" s="100">
        <v>3510.232</v>
      </c>
      <c r="T26" s="100">
        <v>4046.2168000000001</v>
      </c>
      <c r="U26" s="100">
        <v>165.17874</v>
      </c>
      <c r="V26" s="100">
        <v>386.50688000000002</v>
      </c>
      <c r="W26" s="125"/>
      <c r="X26" s="114">
        <v>1919</v>
      </c>
      <c r="Y26" s="100">
        <v>12.464942000000001</v>
      </c>
      <c r="Z26" s="100">
        <v>14.238868</v>
      </c>
      <c r="AA26" s="100">
        <v>24.570609000000001</v>
      </c>
      <c r="AB26" s="100">
        <v>27.288367999999998</v>
      </c>
      <c r="AC26" s="100">
        <v>23.694707000000001</v>
      </c>
      <c r="AD26" s="100">
        <v>36.000629000000004</v>
      </c>
      <c r="AE26" s="100">
        <v>35.875624000000002</v>
      </c>
      <c r="AF26" s="100">
        <v>64.593277999999998</v>
      </c>
      <c r="AG26" s="100">
        <v>93.782905</v>
      </c>
      <c r="AH26" s="100">
        <v>147.31746000000001</v>
      </c>
      <c r="AI26" s="100">
        <v>179.41230999999999</v>
      </c>
      <c r="AJ26" s="100">
        <v>287.40012000000002</v>
      </c>
      <c r="AK26" s="100">
        <v>518.83091999999999</v>
      </c>
      <c r="AL26" s="100">
        <v>952.68272000000002</v>
      </c>
      <c r="AM26" s="100">
        <v>1653.9539</v>
      </c>
      <c r="AN26" s="100">
        <v>2293.5549000000001</v>
      </c>
      <c r="AO26" s="100">
        <v>2605.2309</v>
      </c>
      <c r="AP26" s="100">
        <v>3127.4432999999999</v>
      </c>
      <c r="AQ26" s="100">
        <v>137.63353000000001</v>
      </c>
      <c r="AR26" s="100">
        <v>319.94585999999998</v>
      </c>
      <c r="AS26" s="125"/>
      <c r="AT26" s="114">
        <v>1919</v>
      </c>
      <c r="AU26" s="100">
        <v>13.429330999999999</v>
      </c>
      <c r="AV26" s="100">
        <v>12.836</v>
      </c>
      <c r="AW26" s="100">
        <v>19.393405999999999</v>
      </c>
      <c r="AX26" s="100">
        <v>31.064323999999999</v>
      </c>
      <c r="AY26" s="100">
        <v>24.004299</v>
      </c>
      <c r="AZ26" s="100">
        <v>33.274794</v>
      </c>
      <c r="BA26" s="100">
        <v>32.691206000000001</v>
      </c>
      <c r="BB26" s="100">
        <v>62.561684999999997</v>
      </c>
      <c r="BC26" s="100">
        <v>100.23044</v>
      </c>
      <c r="BD26" s="100">
        <v>171.31019000000001</v>
      </c>
      <c r="BE26" s="100">
        <v>230.52951999999999</v>
      </c>
      <c r="BF26" s="100">
        <v>330.02773000000002</v>
      </c>
      <c r="BG26" s="100">
        <v>561.13031000000001</v>
      </c>
      <c r="BH26" s="100">
        <v>1017.9881</v>
      </c>
      <c r="BI26" s="100">
        <v>1699.0161000000001</v>
      </c>
      <c r="BJ26" s="100">
        <v>2568.8398000000002</v>
      </c>
      <c r="BK26" s="100">
        <v>3047.9213</v>
      </c>
      <c r="BL26" s="100">
        <v>3554.7748999999999</v>
      </c>
      <c r="BM26" s="100">
        <v>151.68177</v>
      </c>
      <c r="BN26" s="100">
        <v>353.34940999999998</v>
      </c>
      <c r="BO26" s="125"/>
      <c r="BP26" s="114">
        <v>1919</v>
      </c>
    </row>
    <row r="27" spans="1:68" s="91" customFormat="1">
      <c r="A27" s="125"/>
      <c r="B27" s="114">
        <v>1920</v>
      </c>
      <c r="C27" s="100">
        <v>14.833015</v>
      </c>
      <c r="D27" s="100">
        <v>15.932425</v>
      </c>
      <c r="E27" s="100">
        <v>18.984380999999999</v>
      </c>
      <c r="F27" s="100">
        <v>20.687946</v>
      </c>
      <c r="G27" s="100">
        <v>28.499023999999999</v>
      </c>
      <c r="H27" s="100">
        <v>40.475579000000003</v>
      </c>
      <c r="I27" s="100">
        <v>42.866632000000003</v>
      </c>
      <c r="J27" s="100">
        <v>65.877407000000005</v>
      </c>
      <c r="K27" s="100">
        <v>101.71016</v>
      </c>
      <c r="L27" s="100">
        <v>171.64411999999999</v>
      </c>
      <c r="M27" s="100">
        <v>305.92381999999998</v>
      </c>
      <c r="N27" s="100">
        <v>552.63248999999996</v>
      </c>
      <c r="O27" s="100">
        <v>933.66821000000004</v>
      </c>
      <c r="P27" s="100">
        <v>1449.1424999999999</v>
      </c>
      <c r="Q27" s="100">
        <v>2134.7485000000001</v>
      </c>
      <c r="R27" s="100">
        <v>3586.0837999999999</v>
      </c>
      <c r="S27" s="100">
        <v>4228.3522000000003</v>
      </c>
      <c r="T27" s="100">
        <v>5968.1262999999999</v>
      </c>
      <c r="U27" s="100">
        <v>210.27042</v>
      </c>
      <c r="V27" s="100">
        <v>497.02528000000001</v>
      </c>
      <c r="W27" s="125"/>
      <c r="X27" s="114">
        <v>1920</v>
      </c>
      <c r="Y27" s="100">
        <v>12.989011</v>
      </c>
      <c r="Z27" s="100">
        <v>11.110702</v>
      </c>
      <c r="AA27" s="100">
        <v>21.378568000000001</v>
      </c>
      <c r="AB27" s="100">
        <v>20.273143999999998</v>
      </c>
      <c r="AC27" s="100">
        <v>21.838877</v>
      </c>
      <c r="AD27" s="100">
        <v>37.843456000000003</v>
      </c>
      <c r="AE27" s="100">
        <v>39.985531000000002</v>
      </c>
      <c r="AF27" s="100">
        <v>71.959174000000004</v>
      </c>
      <c r="AG27" s="100">
        <v>87.200374999999994</v>
      </c>
      <c r="AH27" s="100">
        <v>152.42293000000001</v>
      </c>
      <c r="AI27" s="100">
        <v>247.80575999999999</v>
      </c>
      <c r="AJ27" s="100">
        <v>404.45418999999998</v>
      </c>
      <c r="AK27" s="100">
        <v>659.62184999999999</v>
      </c>
      <c r="AL27" s="100">
        <v>1060.2013999999999</v>
      </c>
      <c r="AM27" s="100">
        <v>1858.8307</v>
      </c>
      <c r="AN27" s="100">
        <v>3114.6967</v>
      </c>
      <c r="AO27" s="100">
        <v>4211.4695000000002</v>
      </c>
      <c r="AP27" s="100">
        <v>5406.9328999999998</v>
      </c>
      <c r="AQ27" s="100">
        <v>170.89648</v>
      </c>
      <c r="AR27" s="100">
        <v>427.35644000000002</v>
      </c>
      <c r="AS27" s="125"/>
      <c r="AT27" s="114">
        <v>1920</v>
      </c>
      <c r="AU27" s="100">
        <v>13.927757</v>
      </c>
      <c r="AV27" s="100">
        <v>13.550449</v>
      </c>
      <c r="AW27" s="100">
        <v>20.167432000000002</v>
      </c>
      <c r="AX27" s="100">
        <v>20.482766000000002</v>
      </c>
      <c r="AY27" s="100">
        <v>25.110569999999999</v>
      </c>
      <c r="AZ27" s="100">
        <v>39.130063999999997</v>
      </c>
      <c r="BA27" s="100">
        <v>41.447654</v>
      </c>
      <c r="BB27" s="100">
        <v>68.853690999999998</v>
      </c>
      <c r="BC27" s="100">
        <v>94.674628999999996</v>
      </c>
      <c r="BD27" s="100">
        <v>162.39700999999999</v>
      </c>
      <c r="BE27" s="100">
        <v>278.70423</v>
      </c>
      <c r="BF27" s="100">
        <v>484.47318000000001</v>
      </c>
      <c r="BG27" s="100">
        <v>806.54048999999998</v>
      </c>
      <c r="BH27" s="100">
        <v>1267.6301000000001</v>
      </c>
      <c r="BI27" s="100">
        <v>2000.5234</v>
      </c>
      <c r="BJ27" s="100">
        <v>3346.998</v>
      </c>
      <c r="BK27" s="100">
        <v>4219.6475</v>
      </c>
      <c r="BL27" s="100">
        <v>5666.6970000000001</v>
      </c>
      <c r="BM27" s="100">
        <v>190.93982</v>
      </c>
      <c r="BN27" s="100">
        <v>463.27481</v>
      </c>
      <c r="BO27" s="125"/>
      <c r="BP27" s="114">
        <v>1920</v>
      </c>
    </row>
    <row r="28" spans="1:68">
      <c r="A28" s="127"/>
      <c r="B28" s="115">
        <v>1921</v>
      </c>
      <c r="C28" s="100">
        <v>13.016596</v>
      </c>
      <c r="D28" s="100">
        <v>13.898080999999999</v>
      </c>
      <c r="E28" s="100">
        <v>18.242740000000001</v>
      </c>
      <c r="F28" s="100">
        <v>23.128679999999999</v>
      </c>
      <c r="G28" s="100">
        <v>29.077691999999999</v>
      </c>
      <c r="H28" s="100">
        <v>38.273252999999997</v>
      </c>
      <c r="I28" s="100">
        <v>47.556142999999999</v>
      </c>
      <c r="J28" s="100">
        <v>58.823529000000001</v>
      </c>
      <c r="K28" s="100">
        <v>107.85463</v>
      </c>
      <c r="L28" s="100">
        <v>168.83116999999999</v>
      </c>
      <c r="M28" s="100">
        <v>294.07407000000001</v>
      </c>
      <c r="N28" s="100">
        <v>490.63031999999998</v>
      </c>
      <c r="O28" s="100">
        <v>858.24176</v>
      </c>
      <c r="P28" s="100">
        <v>1373.4729</v>
      </c>
      <c r="Q28" s="100">
        <v>1970.2381</v>
      </c>
      <c r="R28" s="100">
        <v>3000</v>
      </c>
      <c r="S28" s="100">
        <v>4010.5263</v>
      </c>
      <c r="T28" s="100">
        <v>5234.0425999999998</v>
      </c>
      <c r="U28" s="100">
        <v>195.93059</v>
      </c>
      <c r="V28" s="100">
        <v>452.15280000000001</v>
      </c>
      <c r="W28" s="127"/>
      <c r="X28" s="115">
        <v>1921</v>
      </c>
      <c r="Y28" s="100">
        <v>10.124872999999999</v>
      </c>
      <c r="Z28" s="100">
        <v>17.282277000000001</v>
      </c>
      <c r="AA28" s="100">
        <v>18.688023999999999</v>
      </c>
      <c r="AB28" s="100">
        <v>25.773195999999999</v>
      </c>
      <c r="AC28" s="100">
        <v>24.782609000000001</v>
      </c>
      <c r="AD28" s="100">
        <v>35.398229999999998</v>
      </c>
      <c r="AE28" s="100">
        <v>56.535504000000003</v>
      </c>
      <c r="AF28" s="100">
        <v>85.729220999999995</v>
      </c>
      <c r="AG28" s="100">
        <v>106.23842</v>
      </c>
      <c r="AH28" s="100">
        <v>144.93808999999999</v>
      </c>
      <c r="AI28" s="100">
        <v>248.95920000000001</v>
      </c>
      <c r="AJ28" s="100">
        <v>363.18407999999999</v>
      </c>
      <c r="AK28" s="100">
        <v>629.44161999999994</v>
      </c>
      <c r="AL28" s="100">
        <v>1104</v>
      </c>
      <c r="AM28" s="100">
        <v>1790.625</v>
      </c>
      <c r="AN28" s="100">
        <v>2826.087</v>
      </c>
      <c r="AO28" s="100">
        <v>3776.6990000000001</v>
      </c>
      <c r="AP28" s="100">
        <v>4854.5455000000002</v>
      </c>
      <c r="AQ28" s="100">
        <v>168.41830999999999</v>
      </c>
      <c r="AR28" s="100">
        <v>404.34048000000001</v>
      </c>
      <c r="AS28" s="127"/>
      <c r="AT28" s="115">
        <v>1921</v>
      </c>
      <c r="AU28" s="100">
        <v>11.597084000000001</v>
      </c>
      <c r="AV28" s="100">
        <v>15.570065</v>
      </c>
      <c r="AW28" s="100">
        <v>18.462698</v>
      </c>
      <c r="AX28" s="100">
        <v>24.436889000000001</v>
      </c>
      <c r="AY28" s="100">
        <v>26.882915000000001</v>
      </c>
      <c r="AZ28" s="100">
        <v>36.796537000000001</v>
      </c>
      <c r="BA28" s="100">
        <v>51.985720999999998</v>
      </c>
      <c r="BB28" s="100">
        <v>72.014352000000002</v>
      </c>
      <c r="BC28" s="100">
        <v>107.06767000000001</v>
      </c>
      <c r="BD28" s="100">
        <v>157.26374999999999</v>
      </c>
      <c r="BE28" s="100">
        <v>272.83418</v>
      </c>
      <c r="BF28" s="100">
        <v>431.84947</v>
      </c>
      <c r="BG28" s="100">
        <v>752.06124999999997</v>
      </c>
      <c r="BH28" s="100">
        <v>1247.9031</v>
      </c>
      <c r="BI28" s="100">
        <v>1882.6220000000001</v>
      </c>
      <c r="BJ28" s="100">
        <v>2911.1111000000001</v>
      </c>
      <c r="BK28" s="100">
        <v>3888.8888999999999</v>
      </c>
      <c r="BL28" s="100">
        <v>5029.4117999999999</v>
      </c>
      <c r="BM28" s="100">
        <v>182.39812000000001</v>
      </c>
      <c r="BN28" s="100">
        <v>428.99538000000001</v>
      </c>
      <c r="BO28" s="127"/>
      <c r="BP28" s="115">
        <v>1921</v>
      </c>
    </row>
    <row r="29" spans="1:68">
      <c r="A29" s="127"/>
      <c r="B29" s="116">
        <v>1922</v>
      </c>
      <c r="C29" s="100">
        <v>14.427701000000001</v>
      </c>
      <c r="D29" s="100">
        <v>17.365662</v>
      </c>
      <c r="E29" s="100">
        <v>19.55105</v>
      </c>
      <c r="F29" s="100">
        <v>25.766870999999998</v>
      </c>
      <c r="G29" s="100">
        <v>22.586359999999999</v>
      </c>
      <c r="H29" s="100">
        <v>31.996395</v>
      </c>
      <c r="I29" s="100">
        <v>46.260268000000003</v>
      </c>
      <c r="J29" s="100">
        <v>60.827250999999997</v>
      </c>
      <c r="K29" s="100">
        <v>114.94904</v>
      </c>
      <c r="L29" s="100">
        <v>169.03313</v>
      </c>
      <c r="M29" s="100">
        <v>275.43605000000002</v>
      </c>
      <c r="N29" s="100">
        <v>440.63544999999999</v>
      </c>
      <c r="O29" s="100">
        <v>781.05263000000002</v>
      </c>
      <c r="P29" s="100">
        <v>1356.23</v>
      </c>
      <c r="Q29" s="100">
        <v>2116.4773</v>
      </c>
      <c r="R29" s="100">
        <v>3251.2314999999999</v>
      </c>
      <c r="S29" s="100">
        <v>4154.6391999999996</v>
      </c>
      <c r="T29" s="100">
        <v>5744.6809000000003</v>
      </c>
      <c r="U29" s="100">
        <v>197.84566000000001</v>
      </c>
      <c r="V29" s="100">
        <v>465.71814000000001</v>
      </c>
      <c r="W29" s="127"/>
      <c r="X29" s="116">
        <v>1922</v>
      </c>
      <c r="Y29" s="100">
        <v>8.6666667000000004</v>
      </c>
      <c r="Z29" s="100">
        <v>15.136226000000001</v>
      </c>
      <c r="AA29" s="100">
        <v>21.118932999999998</v>
      </c>
      <c r="AB29" s="100">
        <v>21.876315000000002</v>
      </c>
      <c r="AC29" s="100">
        <v>19.982624000000001</v>
      </c>
      <c r="AD29" s="100">
        <v>36.440677999999998</v>
      </c>
      <c r="AE29" s="100">
        <v>48.372911000000002</v>
      </c>
      <c r="AF29" s="100">
        <v>62.373224999999998</v>
      </c>
      <c r="AG29" s="100">
        <v>97.139452000000006</v>
      </c>
      <c r="AH29" s="100">
        <v>128.66333</v>
      </c>
      <c r="AI29" s="100">
        <v>236.90572</v>
      </c>
      <c r="AJ29" s="100">
        <v>380.95238000000001</v>
      </c>
      <c r="AK29" s="100">
        <v>631.96126000000004</v>
      </c>
      <c r="AL29" s="100">
        <v>1054.7445</v>
      </c>
      <c r="AM29" s="100">
        <v>1784.8485000000001</v>
      </c>
      <c r="AN29" s="100">
        <v>2948.5981000000002</v>
      </c>
      <c r="AO29" s="100">
        <v>4292.4528</v>
      </c>
      <c r="AP29" s="100">
        <v>5785.7142999999996</v>
      </c>
      <c r="AQ29" s="100">
        <v>170.72013000000001</v>
      </c>
      <c r="AR29" s="100">
        <v>422.57085000000001</v>
      </c>
      <c r="AS29" s="127"/>
      <c r="AT29" s="116">
        <v>1922</v>
      </c>
      <c r="AU29" s="100">
        <v>11.603203000000001</v>
      </c>
      <c r="AV29" s="100">
        <v>16.265560000000001</v>
      </c>
      <c r="AW29" s="100">
        <v>20.325948</v>
      </c>
      <c r="AX29" s="100">
        <v>23.849025000000001</v>
      </c>
      <c r="AY29" s="100">
        <v>21.271930000000001</v>
      </c>
      <c r="AZ29" s="100">
        <v>34.286962000000003</v>
      </c>
      <c r="BA29" s="100">
        <v>47.307608000000002</v>
      </c>
      <c r="BB29" s="100">
        <v>61.584305999999998</v>
      </c>
      <c r="BC29" s="100">
        <v>106.27178000000001</v>
      </c>
      <c r="BD29" s="100">
        <v>149.40931</v>
      </c>
      <c r="BE29" s="100">
        <v>257.16469000000001</v>
      </c>
      <c r="BF29" s="100">
        <v>413.03370999999999</v>
      </c>
      <c r="BG29" s="100">
        <v>711.71171000000004</v>
      </c>
      <c r="BH29" s="100">
        <v>1215.5026</v>
      </c>
      <c r="BI29" s="100">
        <v>1956.0117</v>
      </c>
      <c r="BJ29" s="100">
        <v>3095.9232999999999</v>
      </c>
      <c r="BK29" s="100">
        <v>4226.6009999999997</v>
      </c>
      <c r="BL29" s="100">
        <v>5766.9903000000004</v>
      </c>
      <c r="BM29" s="100">
        <v>184.50960000000001</v>
      </c>
      <c r="BN29" s="100">
        <v>445.11032999999998</v>
      </c>
      <c r="BO29" s="127"/>
      <c r="BP29" s="116">
        <v>1922</v>
      </c>
    </row>
    <row r="30" spans="1:68">
      <c r="A30" s="127"/>
      <c r="B30" s="116">
        <v>1923</v>
      </c>
      <c r="C30" s="100">
        <v>9.4398993000000004</v>
      </c>
      <c r="D30" s="100">
        <v>17.365662</v>
      </c>
      <c r="E30" s="100">
        <v>23.247622</v>
      </c>
      <c r="F30" s="100">
        <v>23.357085999999999</v>
      </c>
      <c r="G30" s="100">
        <v>25.151778</v>
      </c>
      <c r="H30" s="100">
        <v>30.18018</v>
      </c>
      <c r="I30" s="100">
        <v>35.958903999999997</v>
      </c>
      <c r="J30" s="100">
        <v>65.176908999999995</v>
      </c>
      <c r="K30" s="100">
        <v>109.0411</v>
      </c>
      <c r="L30" s="100">
        <v>166.99411000000001</v>
      </c>
      <c r="M30" s="100">
        <v>278.57143000000002</v>
      </c>
      <c r="N30" s="100">
        <v>455.43745000000001</v>
      </c>
      <c r="O30" s="100">
        <v>842.31537000000003</v>
      </c>
      <c r="P30" s="100">
        <v>1313.1461999999999</v>
      </c>
      <c r="Q30" s="100">
        <v>1885.0266999999999</v>
      </c>
      <c r="R30" s="100">
        <v>2918.6603</v>
      </c>
      <c r="S30" s="100">
        <v>3960.3960000000002</v>
      </c>
      <c r="T30" s="100">
        <v>5600</v>
      </c>
      <c r="U30" s="100">
        <v>195.63267999999999</v>
      </c>
      <c r="V30" s="100">
        <v>444.75353000000001</v>
      </c>
      <c r="W30" s="127"/>
      <c r="X30" s="116">
        <v>1923</v>
      </c>
      <c r="Y30" s="100">
        <v>7.8585462000000001</v>
      </c>
      <c r="Z30" s="100">
        <v>16.857721000000002</v>
      </c>
      <c r="AA30" s="100">
        <v>23.852547999999999</v>
      </c>
      <c r="AB30" s="100">
        <v>19.615856000000001</v>
      </c>
      <c r="AC30" s="100">
        <v>23.819835000000001</v>
      </c>
      <c r="AD30" s="100">
        <v>29.386711999999999</v>
      </c>
      <c r="AE30" s="100">
        <v>43.609672000000003</v>
      </c>
      <c r="AF30" s="100">
        <v>59.512194999999998</v>
      </c>
      <c r="AG30" s="100">
        <v>93.587522000000007</v>
      </c>
      <c r="AH30" s="100">
        <v>128.83008000000001</v>
      </c>
      <c r="AI30" s="100">
        <v>236.59306000000001</v>
      </c>
      <c r="AJ30" s="100">
        <v>379.11570999999998</v>
      </c>
      <c r="AK30" s="100">
        <v>646.65126999999995</v>
      </c>
      <c r="AL30" s="100">
        <v>1119.1275000000001</v>
      </c>
      <c r="AM30" s="100">
        <v>1602.8986</v>
      </c>
      <c r="AN30" s="100">
        <v>2917.8081999999999</v>
      </c>
      <c r="AO30" s="100">
        <v>3900</v>
      </c>
      <c r="AP30" s="100">
        <v>5490.9090999999999</v>
      </c>
      <c r="AQ30" s="100">
        <v>169.54125999999999</v>
      </c>
      <c r="AR30" s="100">
        <v>406.84001999999998</v>
      </c>
      <c r="AS30" s="127"/>
      <c r="AT30" s="116">
        <v>1923</v>
      </c>
      <c r="AU30" s="100">
        <v>8.6649551000000002</v>
      </c>
      <c r="AV30" s="100">
        <v>17.115321000000002</v>
      </c>
      <c r="AW30" s="100">
        <v>23.546199999999999</v>
      </c>
      <c r="AX30" s="100">
        <v>21.516186999999999</v>
      </c>
      <c r="AY30" s="100">
        <v>24.485374</v>
      </c>
      <c r="AZ30" s="100">
        <v>29.772328999999999</v>
      </c>
      <c r="BA30" s="100">
        <v>39.767842000000002</v>
      </c>
      <c r="BB30" s="100">
        <v>62.410671999999998</v>
      </c>
      <c r="BC30" s="100">
        <v>101.51855999999999</v>
      </c>
      <c r="BD30" s="100">
        <v>148.49814000000001</v>
      </c>
      <c r="BE30" s="100">
        <v>258.62069000000002</v>
      </c>
      <c r="BF30" s="100">
        <v>419.94751000000002</v>
      </c>
      <c r="BG30" s="100">
        <v>751.60599999999999</v>
      </c>
      <c r="BH30" s="100">
        <v>1222.3095000000001</v>
      </c>
      <c r="BI30" s="100">
        <v>1749.6523</v>
      </c>
      <c r="BJ30" s="100">
        <v>2918.2242999999999</v>
      </c>
      <c r="BK30" s="100">
        <v>3928.91</v>
      </c>
      <c r="BL30" s="100">
        <v>5540</v>
      </c>
      <c r="BM30" s="100">
        <v>182.82572999999999</v>
      </c>
      <c r="BN30" s="100">
        <v>426.67684000000003</v>
      </c>
      <c r="BO30" s="127"/>
      <c r="BP30" s="116">
        <v>1923</v>
      </c>
    </row>
    <row r="31" spans="1:68">
      <c r="A31" s="127"/>
      <c r="B31" s="116">
        <v>1924</v>
      </c>
      <c r="C31" s="100">
        <v>14.250310000000001</v>
      </c>
      <c r="D31" s="100">
        <v>19.55585</v>
      </c>
      <c r="E31" s="100">
        <v>20.819113000000002</v>
      </c>
      <c r="F31" s="100">
        <v>23.763894000000001</v>
      </c>
      <c r="G31" s="100">
        <v>22.061942999999999</v>
      </c>
      <c r="H31" s="100">
        <v>22.900763000000001</v>
      </c>
      <c r="I31" s="100">
        <v>42.289619999999999</v>
      </c>
      <c r="J31" s="100">
        <v>59.721598999999998</v>
      </c>
      <c r="K31" s="100">
        <v>103.95778</v>
      </c>
      <c r="L31" s="100">
        <v>155.06328999999999</v>
      </c>
      <c r="M31" s="100">
        <v>280.08445</v>
      </c>
      <c r="N31" s="100">
        <v>424.46042999999997</v>
      </c>
      <c r="O31" s="100">
        <v>844.46564999999998</v>
      </c>
      <c r="P31" s="100">
        <v>1271.0926999999999</v>
      </c>
      <c r="Q31" s="100">
        <v>2010</v>
      </c>
      <c r="R31" s="100">
        <v>2866.3593999999998</v>
      </c>
      <c r="S31" s="100">
        <v>4116.5048999999999</v>
      </c>
      <c r="T31" s="100">
        <v>6341.4633999999996</v>
      </c>
      <c r="U31" s="100">
        <v>197.50127000000001</v>
      </c>
      <c r="V31" s="100">
        <v>455.78359</v>
      </c>
      <c r="W31" s="127"/>
      <c r="X31" s="116">
        <v>1924</v>
      </c>
      <c r="Y31" s="100">
        <v>9.0235255999999993</v>
      </c>
      <c r="Z31" s="100">
        <v>21.225608000000001</v>
      </c>
      <c r="AA31" s="100">
        <v>18.512049999999999</v>
      </c>
      <c r="AB31" s="100">
        <v>23.847377000000002</v>
      </c>
      <c r="AC31" s="100">
        <v>27.956989</v>
      </c>
      <c r="AD31" s="100">
        <v>30.485187</v>
      </c>
      <c r="AE31" s="100">
        <v>32.258065000000002</v>
      </c>
      <c r="AF31" s="100">
        <v>53.276755999999999</v>
      </c>
      <c r="AG31" s="100">
        <v>73.784237000000005</v>
      </c>
      <c r="AH31" s="100">
        <v>146.04462000000001</v>
      </c>
      <c r="AI31" s="100">
        <v>224.96147999999999</v>
      </c>
      <c r="AJ31" s="100">
        <v>351.22838999999999</v>
      </c>
      <c r="AK31" s="100">
        <v>618.78453000000002</v>
      </c>
      <c r="AL31" s="100">
        <v>1075.1174000000001</v>
      </c>
      <c r="AM31" s="100">
        <v>1593.4066</v>
      </c>
      <c r="AN31" s="100">
        <v>2693.6936999999998</v>
      </c>
      <c r="AO31" s="100">
        <v>4051.7240999999999</v>
      </c>
      <c r="AP31" s="100">
        <v>6403.8462</v>
      </c>
      <c r="AQ31" s="100">
        <v>167.84223</v>
      </c>
      <c r="AR31" s="100">
        <v>409.64877999999999</v>
      </c>
      <c r="AS31" s="127"/>
      <c r="AT31" s="116">
        <v>1924</v>
      </c>
      <c r="AU31" s="100">
        <v>11.688516999999999</v>
      </c>
      <c r="AV31" s="100">
        <v>20.377230999999998</v>
      </c>
      <c r="AW31" s="100">
        <v>19.678923000000001</v>
      </c>
      <c r="AX31" s="100">
        <v>23.804877999999999</v>
      </c>
      <c r="AY31" s="100">
        <v>24.989321</v>
      </c>
      <c r="AZ31" s="100">
        <v>26.777875000000002</v>
      </c>
      <c r="BA31" s="100">
        <v>37.257823999999999</v>
      </c>
      <c r="BB31" s="100">
        <v>56.577736999999999</v>
      </c>
      <c r="BC31" s="100">
        <v>89.305103000000003</v>
      </c>
      <c r="BD31" s="100">
        <v>150.70284000000001</v>
      </c>
      <c r="BE31" s="100">
        <v>253.76976999999999</v>
      </c>
      <c r="BF31" s="100">
        <v>390.21276999999998</v>
      </c>
      <c r="BG31" s="100">
        <v>739.88734999999997</v>
      </c>
      <c r="BH31" s="100">
        <v>1179.1483000000001</v>
      </c>
      <c r="BI31" s="100">
        <v>1811.5183</v>
      </c>
      <c r="BJ31" s="100">
        <v>2779.0432999999998</v>
      </c>
      <c r="BK31" s="100">
        <v>4082.1918000000001</v>
      </c>
      <c r="BL31" s="100">
        <v>6376.3441000000003</v>
      </c>
      <c r="BM31" s="100">
        <v>182.95705000000001</v>
      </c>
      <c r="BN31" s="100">
        <v>433.85575</v>
      </c>
      <c r="BO31" s="127"/>
      <c r="BP31" s="116">
        <v>1924</v>
      </c>
    </row>
    <row r="32" spans="1:68">
      <c r="A32" s="127"/>
      <c r="B32" s="116">
        <v>1925</v>
      </c>
      <c r="C32" s="100">
        <v>4.5899633</v>
      </c>
      <c r="D32" s="100">
        <v>20.965057999999999</v>
      </c>
      <c r="E32" s="100">
        <v>20.584329</v>
      </c>
      <c r="F32" s="100">
        <v>18.798378</v>
      </c>
      <c r="G32" s="100">
        <v>20.399837000000002</v>
      </c>
      <c r="H32" s="100">
        <v>25.184542</v>
      </c>
      <c r="I32" s="100">
        <v>32.409382000000001</v>
      </c>
      <c r="J32" s="100">
        <v>67.337123000000005</v>
      </c>
      <c r="K32" s="100">
        <v>94.117647000000005</v>
      </c>
      <c r="L32" s="100">
        <v>172.45581999999999</v>
      </c>
      <c r="M32" s="100">
        <v>294.86277000000001</v>
      </c>
      <c r="N32" s="100">
        <v>501.97005999999999</v>
      </c>
      <c r="O32" s="100">
        <v>838.91993000000002</v>
      </c>
      <c r="P32" s="100">
        <v>1382.1990000000001</v>
      </c>
      <c r="Q32" s="100">
        <v>2158.1395000000002</v>
      </c>
      <c r="R32" s="100">
        <v>3300.4484000000002</v>
      </c>
      <c r="S32" s="100">
        <v>4927.2727000000004</v>
      </c>
      <c r="T32" s="100">
        <v>7450</v>
      </c>
      <c r="U32" s="100">
        <v>214.97146000000001</v>
      </c>
      <c r="V32" s="100">
        <v>509.34485999999998</v>
      </c>
      <c r="W32" s="127"/>
      <c r="X32" s="116">
        <v>1925</v>
      </c>
      <c r="Y32" s="100">
        <v>8.5497150000000008</v>
      </c>
      <c r="Z32" s="100">
        <v>18.646408999999998</v>
      </c>
      <c r="AA32" s="100">
        <v>23.035229999999999</v>
      </c>
      <c r="AB32" s="100">
        <v>19.729206999999999</v>
      </c>
      <c r="AC32" s="100">
        <v>20.851064000000001</v>
      </c>
      <c r="AD32" s="100">
        <v>28.109029</v>
      </c>
      <c r="AE32" s="100">
        <v>34.439310999999996</v>
      </c>
      <c r="AF32" s="100">
        <v>60.25759</v>
      </c>
      <c r="AG32" s="100">
        <v>99.783079999999998</v>
      </c>
      <c r="AH32" s="100">
        <v>144.43722</v>
      </c>
      <c r="AI32" s="100">
        <v>218.34723</v>
      </c>
      <c r="AJ32" s="100">
        <v>351.27978999999999</v>
      </c>
      <c r="AK32" s="100">
        <v>633.33333000000005</v>
      </c>
      <c r="AL32" s="100">
        <v>1089.5742</v>
      </c>
      <c r="AM32" s="100">
        <v>1820.0514000000001</v>
      </c>
      <c r="AN32" s="100">
        <v>2952.3809999999999</v>
      </c>
      <c r="AO32" s="100">
        <v>4694.2148999999999</v>
      </c>
      <c r="AP32" s="100">
        <v>7019.2308000000003</v>
      </c>
      <c r="AQ32" s="100">
        <v>181.35552000000001</v>
      </c>
      <c r="AR32" s="100">
        <v>445.77542</v>
      </c>
      <c r="AS32" s="127"/>
      <c r="AT32" s="116">
        <v>1925</v>
      </c>
      <c r="AU32" s="100">
        <v>6.5359477000000004</v>
      </c>
      <c r="AV32" s="100">
        <v>19.827148000000001</v>
      </c>
      <c r="AW32" s="100">
        <v>21.797450999999999</v>
      </c>
      <c r="AX32" s="100">
        <v>19.252548000000001</v>
      </c>
      <c r="AY32" s="100">
        <v>20.620704</v>
      </c>
      <c r="AZ32" s="100">
        <v>26.660933</v>
      </c>
      <c r="BA32" s="100">
        <v>33.432077999999997</v>
      </c>
      <c r="BB32" s="100">
        <v>63.887020999999997</v>
      </c>
      <c r="BC32" s="100">
        <v>96.867597000000004</v>
      </c>
      <c r="BD32" s="100">
        <v>158.90496999999999</v>
      </c>
      <c r="BE32" s="100">
        <v>258.0292</v>
      </c>
      <c r="BF32" s="100">
        <v>430.89091999999999</v>
      </c>
      <c r="BG32" s="100">
        <v>743.51297</v>
      </c>
      <c r="BH32" s="100">
        <v>1244.2907</v>
      </c>
      <c r="BI32" s="100">
        <v>1997.558</v>
      </c>
      <c r="BJ32" s="100">
        <v>3123.348</v>
      </c>
      <c r="BK32" s="100">
        <v>4805.1948000000002</v>
      </c>
      <c r="BL32" s="100">
        <v>7206.5217000000002</v>
      </c>
      <c r="BM32" s="100">
        <v>198.51158000000001</v>
      </c>
      <c r="BN32" s="100">
        <v>478.23511000000002</v>
      </c>
      <c r="BO32" s="127"/>
      <c r="BP32" s="116">
        <v>1925</v>
      </c>
    </row>
    <row r="33" spans="1:68">
      <c r="A33" s="127"/>
      <c r="B33" s="116">
        <v>1926</v>
      </c>
      <c r="C33" s="100">
        <v>9.2081031000000007</v>
      </c>
      <c r="D33" s="100">
        <v>15.655576999999999</v>
      </c>
      <c r="E33" s="100">
        <v>18.609207000000001</v>
      </c>
      <c r="F33" s="100">
        <v>20.071684999999999</v>
      </c>
      <c r="G33" s="100">
        <v>21.201412999999999</v>
      </c>
      <c r="H33" s="100">
        <v>25.760134999999998</v>
      </c>
      <c r="I33" s="100">
        <v>36.216447000000002</v>
      </c>
      <c r="J33" s="100">
        <v>56.223176000000002</v>
      </c>
      <c r="K33" s="100">
        <v>96.277916000000005</v>
      </c>
      <c r="L33" s="100">
        <v>174.42545999999999</v>
      </c>
      <c r="M33" s="100">
        <v>291.84248000000002</v>
      </c>
      <c r="N33" s="100">
        <v>500</v>
      </c>
      <c r="O33" s="100">
        <v>794.84820999999999</v>
      </c>
      <c r="P33" s="100">
        <v>1368.0905</v>
      </c>
      <c r="Q33" s="100">
        <v>1995.671</v>
      </c>
      <c r="R33" s="100">
        <v>3444.4443999999999</v>
      </c>
      <c r="S33" s="100">
        <v>4590.9090999999999</v>
      </c>
      <c r="T33" s="100">
        <v>8769.2307999999994</v>
      </c>
      <c r="U33" s="100">
        <v>213.68268</v>
      </c>
      <c r="V33" s="100">
        <v>517.21085000000005</v>
      </c>
      <c r="W33" s="127"/>
      <c r="X33" s="116">
        <v>1926</v>
      </c>
      <c r="Y33" s="100">
        <v>8.8888888999999995</v>
      </c>
      <c r="Z33" s="100">
        <v>13.870094999999999</v>
      </c>
      <c r="AA33" s="100">
        <v>22.681788000000001</v>
      </c>
      <c r="AB33" s="100">
        <v>17.99775</v>
      </c>
      <c r="AC33" s="100">
        <v>19.689986999999999</v>
      </c>
      <c r="AD33" s="100">
        <v>30.971574</v>
      </c>
      <c r="AE33" s="100">
        <v>31.627133000000001</v>
      </c>
      <c r="AF33" s="100">
        <v>62.359802999999999</v>
      </c>
      <c r="AG33" s="100">
        <v>92.582851000000005</v>
      </c>
      <c r="AH33" s="100">
        <v>138.10420999999999</v>
      </c>
      <c r="AI33" s="100">
        <v>213.59223</v>
      </c>
      <c r="AJ33" s="100">
        <v>401.02828</v>
      </c>
      <c r="AK33" s="100">
        <v>630.25210000000004</v>
      </c>
      <c r="AL33" s="100">
        <v>1135.8543</v>
      </c>
      <c r="AM33" s="100">
        <v>1954.8694</v>
      </c>
      <c r="AN33" s="100">
        <v>3144.0677999999998</v>
      </c>
      <c r="AO33" s="100">
        <v>4656</v>
      </c>
      <c r="AP33" s="100">
        <v>7471.6980999999996</v>
      </c>
      <c r="AQ33" s="100">
        <v>189.69238999999999</v>
      </c>
      <c r="AR33" s="100">
        <v>463.26364000000001</v>
      </c>
      <c r="AS33" s="127"/>
      <c r="AT33" s="116">
        <v>1926</v>
      </c>
      <c r="AU33" s="100">
        <v>9.0511859999999995</v>
      </c>
      <c r="AV33" s="100">
        <v>14.779142999999999</v>
      </c>
      <c r="AW33" s="100">
        <v>20.623659</v>
      </c>
      <c r="AX33" s="100">
        <v>19.058091000000001</v>
      </c>
      <c r="AY33" s="100">
        <v>20.470206999999998</v>
      </c>
      <c r="AZ33" s="100">
        <v>28.359788000000002</v>
      </c>
      <c r="BA33" s="100">
        <v>33.894736999999999</v>
      </c>
      <c r="BB33" s="100">
        <v>59.223514000000002</v>
      </c>
      <c r="BC33" s="100">
        <v>94.484167999999997</v>
      </c>
      <c r="BD33" s="100">
        <v>156.83891</v>
      </c>
      <c r="BE33" s="100">
        <v>253.89352</v>
      </c>
      <c r="BF33" s="100">
        <v>452.87637999999998</v>
      </c>
      <c r="BG33" s="100">
        <v>717.99901999999997</v>
      </c>
      <c r="BH33" s="100">
        <v>1258.2781</v>
      </c>
      <c r="BI33" s="100">
        <v>1976.2174</v>
      </c>
      <c r="BJ33" s="100">
        <v>3293.6170000000002</v>
      </c>
      <c r="BK33" s="100">
        <v>4625.5319</v>
      </c>
      <c r="BL33" s="100">
        <v>8021.7390999999998</v>
      </c>
      <c r="BM33" s="100">
        <v>201.93848</v>
      </c>
      <c r="BN33" s="100">
        <v>489.63137999999998</v>
      </c>
      <c r="BO33" s="127"/>
      <c r="BP33" s="116">
        <v>1926</v>
      </c>
    </row>
    <row r="34" spans="1:68">
      <c r="A34" s="127"/>
      <c r="B34" s="116">
        <v>1927</v>
      </c>
      <c r="C34" s="100">
        <v>8.0346106000000006</v>
      </c>
      <c r="D34" s="100">
        <v>14.715291000000001</v>
      </c>
      <c r="E34" s="100">
        <v>20.316026999999998</v>
      </c>
      <c r="F34" s="100">
        <v>22.89282</v>
      </c>
      <c r="G34" s="100">
        <v>21.084337000000001</v>
      </c>
      <c r="H34" s="100">
        <v>26.742301000000001</v>
      </c>
      <c r="I34" s="100">
        <v>32.023910999999998</v>
      </c>
      <c r="J34" s="100">
        <v>51.637279999999997</v>
      </c>
      <c r="K34" s="100">
        <v>97.362110000000001</v>
      </c>
      <c r="L34" s="100">
        <v>188.85096999999999</v>
      </c>
      <c r="M34" s="100">
        <v>308.28113999999999</v>
      </c>
      <c r="N34" s="100">
        <v>536.97996999999998</v>
      </c>
      <c r="O34" s="100">
        <v>842.44079999999997</v>
      </c>
      <c r="P34" s="100">
        <v>1438.2566999999999</v>
      </c>
      <c r="Q34" s="100">
        <v>2150.6024000000002</v>
      </c>
      <c r="R34" s="100">
        <v>3582.6446000000001</v>
      </c>
      <c r="S34" s="100">
        <v>5153.1531999999997</v>
      </c>
      <c r="T34" s="100">
        <v>9195.1219999999994</v>
      </c>
      <c r="U34" s="100">
        <v>227.87134</v>
      </c>
      <c r="V34" s="100">
        <v>549.54445999999996</v>
      </c>
      <c r="W34" s="127"/>
      <c r="X34" s="116">
        <v>1927</v>
      </c>
      <c r="Y34" s="100">
        <v>9.8915123999999999</v>
      </c>
      <c r="Z34" s="100">
        <v>14.304724</v>
      </c>
      <c r="AA34" s="100">
        <v>20.468802</v>
      </c>
      <c r="AB34" s="100">
        <v>19.237749999999998</v>
      </c>
      <c r="AC34" s="100">
        <v>24.091466</v>
      </c>
      <c r="AD34" s="100">
        <v>24.769102</v>
      </c>
      <c r="AE34" s="100">
        <v>36.636136999999998</v>
      </c>
      <c r="AF34" s="100">
        <v>58.286211000000002</v>
      </c>
      <c r="AG34" s="100">
        <v>87.398374000000004</v>
      </c>
      <c r="AH34" s="100">
        <v>139.22517999999999</v>
      </c>
      <c r="AI34" s="100">
        <v>257.70925</v>
      </c>
      <c r="AJ34" s="100">
        <v>394.64882999999998</v>
      </c>
      <c r="AK34" s="100">
        <v>682.05128000000002</v>
      </c>
      <c r="AL34" s="100">
        <v>1172.5066999999999</v>
      </c>
      <c r="AM34" s="100">
        <v>1891.0675000000001</v>
      </c>
      <c r="AN34" s="100">
        <v>3144.0329000000002</v>
      </c>
      <c r="AO34" s="100">
        <v>4395.3487999999998</v>
      </c>
      <c r="AP34" s="100">
        <v>8727.2726999999995</v>
      </c>
      <c r="AQ34" s="100">
        <v>197.37407999999999</v>
      </c>
      <c r="AR34" s="100">
        <v>479.61721</v>
      </c>
      <c r="AS34" s="127"/>
      <c r="AT34" s="116">
        <v>1927</v>
      </c>
      <c r="AU34" s="100">
        <v>8.9481947000000002</v>
      </c>
      <c r="AV34" s="100">
        <v>14.514025</v>
      </c>
      <c r="AW34" s="100">
        <v>20.391517</v>
      </c>
      <c r="AX34" s="100">
        <v>21.106774999999999</v>
      </c>
      <c r="AY34" s="100">
        <v>22.526934000000001</v>
      </c>
      <c r="AZ34" s="100">
        <v>25.773195999999999</v>
      </c>
      <c r="BA34" s="100">
        <v>34.359191000000003</v>
      </c>
      <c r="BB34" s="100">
        <v>54.902799000000002</v>
      </c>
      <c r="BC34" s="100">
        <v>92.524056000000002</v>
      </c>
      <c r="BD34" s="100">
        <v>164.80938</v>
      </c>
      <c r="BE34" s="100">
        <v>283.67273999999998</v>
      </c>
      <c r="BF34" s="100">
        <v>468.72494</v>
      </c>
      <c r="BG34" s="100">
        <v>767.00433999999996</v>
      </c>
      <c r="BH34" s="100">
        <v>1312.5</v>
      </c>
      <c r="BI34" s="100">
        <v>2026.1233</v>
      </c>
      <c r="BJ34" s="100">
        <v>3362.8865999999998</v>
      </c>
      <c r="BK34" s="100">
        <v>4745.8333000000002</v>
      </c>
      <c r="BL34" s="100">
        <v>8927.0833000000002</v>
      </c>
      <c r="BM34" s="100">
        <v>212.95591999999999</v>
      </c>
      <c r="BN34" s="100">
        <v>514.50370999999996</v>
      </c>
      <c r="BO34" s="127"/>
      <c r="BP34" s="116">
        <v>1927</v>
      </c>
    </row>
    <row r="35" spans="1:68">
      <c r="A35" s="127"/>
      <c r="B35" s="116">
        <v>1928</v>
      </c>
      <c r="C35" s="100">
        <v>9.2965602999999994</v>
      </c>
      <c r="D35" s="100">
        <v>12.836569000000001</v>
      </c>
      <c r="E35" s="100">
        <v>19.007732000000001</v>
      </c>
      <c r="F35" s="100">
        <v>17.851127999999999</v>
      </c>
      <c r="G35" s="100">
        <v>20.253164999999999</v>
      </c>
      <c r="H35" s="100">
        <v>23.155415999999999</v>
      </c>
      <c r="I35" s="100">
        <v>35.259132999999999</v>
      </c>
      <c r="J35" s="100">
        <v>58.309038000000001</v>
      </c>
      <c r="K35" s="100">
        <v>90.027700999999993</v>
      </c>
      <c r="L35" s="100">
        <v>193.26338999999999</v>
      </c>
      <c r="M35" s="100">
        <v>321.08843999999999</v>
      </c>
      <c r="N35" s="100">
        <v>499.23077000000001</v>
      </c>
      <c r="O35" s="100">
        <v>825.81227000000001</v>
      </c>
      <c r="P35" s="100">
        <v>1420.7458999999999</v>
      </c>
      <c r="Q35" s="100">
        <v>2263.6534999999999</v>
      </c>
      <c r="R35" s="100">
        <v>3818.1817999999998</v>
      </c>
      <c r="S35" s="100">
        <v>5280.7017999999998</v>
      </c>
      <c r="T35" s="100">
        <v>8414.6340999999993</v>
      </c>
      <c r="U35" s="100">
        <v>231.04861</v>
      </c>
      <c r="V35" s="100">
        <v>548.34652000000006</v>
      </c>
      <c r="W35" s="127"/>
      <c r="X35" s="116">
        <v>1928</v>
      </c>
      <c r="Y35" s="100">
        <v>5.7692307999999999</v>
      </c>
      <c r="Z35" s="100">
        <v>13.992841</v>
      </c>
      <c r="AA35" s="100">
        <v>20.805812</v>
      </c>
      <c r="AB35" s="100">
        <v>24.726244999999999</v>
      </c>
      <c r="AC35" s="100">
        <v>24.457594</v>
      </c>
      <c r="AD35" s="100">
        <v>31.976744</v>
      </c>
      <c r="AE35" s="100">
        <v>34.568930000000002</v>
      </c>
      <c r="AF35" s="100">
        <v>53.373184999999999</v>
      </c>
      <c r="AG35" s="100">
        <v>92.773437999999999</v>
      </c>
      <c r="AH35" s="100">
        <v>165.78483</v>
      </c>
      <c r="AI35" s="100">
        <v>221.66427999999999</v>
      </c>
      <c r="AJ35" s="100">
        <v>378.71287000000001</v>
      </c>
      <c r="AK35" s="100">
        <v>741.29353000000003</v>
      </c>
      <c r="AL35" s="100">
        <v>1164.5078000000001</v>
      </c>
      <c r="AM35" s="100">
        <v>1887.3239000000001</v>
      </c>
      <c r="AN35" s="100">
        <v>3079.3651</v>
      </c>
      <c r="AO35" s="100">
        <v>4894.7367999999997</v>
      </c>
      <c r="AP35" s="100">
        <v>9160.7142999999996</v>
      </c>
      <c r="AQ35" s="100">
        <v>204.65464</v>
      </c>
      <c r="AR35" s="100">
        <v>493.55363</v>
      </c>
      <c r="AS35" s="127"/>
      <c r="AT35" s="116">
        <v>1928</v>
      </c>
      <c r="AU35" s="100">
        <v>7.5626280000000001</v>
      </c>
      <c r="AV35" s="100">
        <v>13.403542</v>
      </c>
      <c r="AW35" s="100">
        <v>19.895629</v>
      </c>
      <c r="AX35" s="100">
        <v>21.206897000000001</v>
      </c>
      <c r="AY35" s="100">
        <v>22.264150999999998</v>
      </c>
      <c r="AZ35" s="100">
        <v>27.441485</v>
      </c>
      <c r="BA35" s="100">
        <v>34.910620000000002</v>
      </c>
      <c r="BB35" s="100">
        <v>55.871811000000001</v>
      </c>
      <c r="BC35" s="100">
        <v>91.362126000000004</v>
      </c>
      <c r="BD35" s="100">
        <v>179.95444000000001</v>
      </c>
      <c r="BE35" s="100">
        <v>272.69553000000002</v>
      </c>
      <c r="BF35" s="100">
        <v>441.08280000000002</v>
      </c>
      <c r="BG35" s="100">
        <v>785.61287000000004</v>
      </c>
      <c r="BH35" s="100">
        <v>1299.3865000000001</v>
      </c>
      <c r="BI35" s="100">
        <v>2081.7121000000002</v>
      </c>
      <c r="BJ35" s="100">
        <v>3449.5050000000001</v>
      </c>
      <c r="BK35" s="100">
        <v>5072.8744999999999</v>
      </c>
      <c r="BL35" s="100">
        <v>8845.3608000000004</v>
      </c>
      <c r="BM35" s="100">
        <v>218.14604</v>
      </c>
      <c r="BN35" s="100">
        <v>522.24186999999995</v>
      </c>
      <c r="BO35" s="127"/>
      <c r="BP35" s="116">
        <v>1928</v>
      </c>
    </row>
    <row r="36" spans="1:68">
      <c r="A36" s="127"/>
      <c r="B36" s="116">
        <v>1929</v>
      </c>
      <c r="C36" s="100">
        <v>12.123096</v>
      </c>
      <c r="D36" s="100">
        <v>12.939002</v>
      </c>
      <c r="E36" s="100">
        <v>15.971317000000001</v>
      </c>
      <c r="F36" s="100">
        <v>18.050542</v>
      </c>
      <c r="G36" s="100">
        <v>20.400984999999999</v>
      </c>
      <c r="H36" s="100">
        <v>23.059184999999999</v>
      </c>
      <c r="I36" s="100">
        <v>36.880034000000002</v>
      </c>
      <c r="J36" s="100">
        <v>59.782609000000001</v>
      </c>
      <c r="K36" s="100">
        <v>102.16022</v>
      </c>
      <c r="L36" s="100">
        <v>166.48822000000001</v>
      </c>
      <c r="M36" s="100">
        <v>333.77659999999997</v>
      </c>
      <c r="N36" s="100">
        <v>518.06303000000003</v>
      </c>
      <c r="O36" s="100">
        <v>926.45740000000001</v>
      </c>
      <c r="P36" s="100">
        <v>1586.1677999999999</v>
      </c>
      <c r="Q36" s="100">
        <v>2436.4937</v>
      </c>
      <c r="R36" s="100">
        <v>3783.5821000000001</v>
      </c>
      <c r="S36" s="100">
        <v>5110.1695</v>
      </c>
      <c r="T36" s="100">
        <v>10214.286</v>
      </c>
      <c r="U36" s="100">
        <v>247.84859</v>
      </c>
      <c r="V36" s="100">
        <v>585.98476000000005</v>
      </c>
      <c r="W36" s="127"/>
      <c r="X36" s="116">
        <v>1929</v>
      </c>
      <c r="Y36" s="100">
        <v>8.7124878999999993</v>
      </c>
      <c r="Z36" s="100">
        <v>14.062001</v>
      </c>
      <c r="AA36" s="100">
        <v>20.113979</v>
      </c>
      <c r="AB36" s="100">
        <v>16.706444000000001</v>
      </c>
      <c r="AC36" s="100">
        <v>18.007663000000001</v>
      </c>
      <c r="AD36" s="100">
        <v>30.065898000000001</v>
      </c>
      <c r="AE36" s="100">
        <v>29.362416</v>
      </c>
      <c r="AF36" s="100">
        <v>56.047198000000002</v>
      </c>
      <c r="AG36" s="100">
        <v>85.619677999999993</v>
      </c>
      <c r="AH36" s="100">
        <v>141.06225000000001</v>
      </c>
      <c r="AI36" s="100">
        <v>238.79552000000001</v>
      </c>
      <c r="AJ36" s="100">
        <v>380.99106</v>
      </c>
      <c r="AK36" s="100">
        <v>670.86157000000003</v>
      </c>
      <c r="AL36" s="100">
        <v>1190</v>
      </c>
      <c r="AM36" s="100">
        <v>2058.3804</v>
      </c>
      <c r="AN36" s="100">
        <v>3412.8788</v>
      </c>
      <c r="AO36" s="100">
        <v>4654.4117999999999</v>
      </c>
      <c r="AP36" s="100">
        <v>8711.8644000000004</v>
      </c>
      <c r="AQ36" s="100">
        <v>208.62367</v>
      </c>
      <c r="AR36" s="100">
        <v>493.62076000000002</v>
      </c>
      <c r="AS36" s="127"/>
      <c r="AT36" s="116">
        <v>1929</v>
      </c>
      <c r="AU36" s="100">
        <v>10.449652</v>
      </c>
      <c r="AV36" s="100">
        <v>13.490195999999999</v>
      </c>
      <c r="AW36" s="100">
        <v>18.013551</v>
      </c>
      <c r="AX36" s="100">
        <v>17.391304000000002</v>
      </c>
      <c r="AY36" s="100">
        <v>19.255455999999999</v>
      </c>
      <c r="AZ36" s="100">
        <v>26.441351999999998</v>
      </c>
      <c r="BA36" s="100">
        <v>33.101413000000001</v>
      </c>
      <c r="BB36" s="100">
        <v>57.922350000000002</v>
      </c>
      <c r="BC36" s="100">
        <v>94.095940999999996</v>
      </c>
      <c r="BD36" s="100">
        <v>154.18624</v>
      </c>
      <c r="BE36" s="100">
        <v>287.51704999999998</v>
      </c>
      <c r="BF36" s="100">
        <v>451.42180000000002</v>
      </c>
      <c r="BG36" s="100">
        <v>803.53818000000001</v>
      </c>
      <c r="BH36" s="100">
        <v>1397.7408</v>
      </c>
      <c r="BI36" s="100">
        <v>2252.2936</v>
      </c>
      <c r="BJ36" s="100">
        <v>3599.6241</v>
      </c>
      <c r="BK36" s="100">
        <v>4866.1417000000001</v>
      </c>
      <c r="BL36" s="100">
        <v>9336.6337000000003</v>
      </c>
      <c r="BM36" s="100">
        <v>228.65544</v>
      </c>
      <c r="BN36" s="100">
        <v>538.76314000000002</v>
      </c>
      <c r="BO36" s="127"/>
      <c r="BP36" s="116">
        <v>1929</v>
      </c>
    </row>
    <row r="37" spans="1:68">
      <c r="A37" s="127"/>
      <c r="B37" s="116">
        <v>1930</v>
      </c>
      <c r="C37" s="100">
        <v>9.7699338000000004</v>
      </c>
      <c r="D37" s="100">
        <v>14.075887</v>
      </c>
      <c r="E37" s="100">
        <v>12.139108</v>
      </c>
      <c r="F37" s="100">
        <v>13.225806</v>
      </c>
      <c r="G37" s="100">
        <v>15.587115000000001</v>
      </c>
      <c r="H37" s="100">
        <v>22.036473999999998</v>
      </c>
      <c r="I37" s="100">
        <v>30.416667</v>
      </c>
      <c r="J37" s="100">
        <v>54.945055000000004</v>
      </c>
      <c r="K37" s="100">
        <v>93.888396999999998</v>
      </c>
      <c r="L37" s="100">
        <v>148.16754</v>
      </c>
      <c r="M37" s="100">
        <v>297.10611</v>
      </c>
      <c r="N37" s="100">
        <v>515.83011999999997</v>
      </c>
      <c r="O37" s="100">
        <v>842.85713999999996</v>
      </c>
      <c r="P37" s="100">
        <v>1413.1403</v>
      </c>
      <c r="Q37" s="100">
        <v>2157.8946999999998</v>
      </c>
      <c r="R37" s="100">
        <v>3559.8591999999999</v>
      </c>
      <c r="S37" s="100">
        <v>4851.2397000000001</v>
      </c>
      <c r="T37" s="100">
        <v>7530.6121999999996</v>
      </c>
      <c r="U37" s="100">
        <v>228.87142</v>
      </c>
      <c r="V37" s="100">
        <v>513.72470999999996</v>
      </c>
      <c r="W37" s="127"/>
      <c r="X37" s="116">
        <v>1930</v>
      </c>
      <c r="Y37" s="100">
        <v>6.2479448</v>
      </c>
      <c r="Z37" s="100">
        <v>10.088272</v>
      </c>
      <c r="AA37" s="100">
        <v>12.903226</v>
      </c>
      <c r="AB37" s="100">
        <v>12.931034</v>
      </c>
      <c r="AC37" s="100">
        <v>17.609591999999999</v>
      </c>
      <c r="AD37" s="100">
        <v>25.430681</v>
      </c>
      <c r="AE37" s="100">
        <v>30.480167000000002</v>
      </c>
      <c r="AF37" s="100">
        <v>48.616931999999998</v>
      </c>
      <c r="AG37" s="100">
        <v>81.443776</v>
      </c>
      <c r="AH37" s="100">
        <v>138.48721</v>
      </c>
      <c r="AI37" s="100">
        <v>219.36357000000001</v>
      </c>
      <c r="AJ37" s="100">
        <v>360.35313000000002</v>
      </c>
      <c r="AK37" s="100">
        <v>666.66666999999995</v>
      </c>
      <c r="AL37" s="100">
        <v>1142.5091</v>
      </c>
      <c r="AM37" s="100">
        <v>1920.4947</v>
      </c>
      <c r="AN37" s="100">
        <v>3392.8571000000002</v>
      </c>
      <c r="AO37" s="100">
        <v>4218.3099000000002</v>
      </c>
      <c r="AP37" s="100">
        <v>7500</v>
      </c>
      <c r="AQ37" s="100">
        <v>201.07974999999999</v>
      </c>
      <c r="AR37" s="100">
        <v>457.80477999999999</v>
      </c>
      <c r="AS37" s="127"/>
      <c r="AT37" s="116">
        <v>1930</v>
      </c>
      <c r="AU37" s="100">
        <v>8.0463470000000008</v>
      </c>
      <c r="AV37" s="100">
        <v>12.111801</v>
      </c>
      <c r="AW37" s="100">
        <v>12.5146</v>
      </c>
      <c r="AX37" s="100">
        <v>13.080444999999999</v>
      </c>
      <c r="AY37" s="100">
        <v>16.558675000000001</v>
      </c>
      <c r="AZ37" s="100">
        <v>23.668638999999999</v>
      </c>
      <c r="BA37" s="100">
        <v>30.448384000000001</v>
      </c>
      <c r="BB37" s="100">
        <v>51.767676999999999</v>
      </c>
      <c r="BC37" s="100">
        <v>87.802670000000006</v>
      </c>
      <c r="BD37" s="100">
        <v>143.47357</v>
      </c>
      <c r="BE37" s="100">
        <v>259.23482999999999</v>
      </c>
      <c r="BF37" s="100">
        <v>439.59071</v>
      </c>
      <c r="BG37" s="100">
        <v>757.22808999999995</v>
      </c>
      <c r="BH37" s="100">
        <v>1283.886</v>
      </c>
      <c r="BI37" s="100">
        <v>2041.5583999999999</v>
      </c>
      <c r="BJ37" s="100">
        <v>3476.9504000000002</v>
      </c>
      <c r="BK37" s="100">
        <v>4509.5056999999997</v>
      </c>
      <c r="BL37" s="100">
        <v>7513.5135</v>
      </c>
      <c r="BM37" s="100">
        <v>215.25058999999999</v>
      </c>
      <c r="BN37" s="100">
        <v>485.88310999999999</v>
      </c>
      <c r="BO37" s="127"/>
      <c r="BP37" s="116">
        <v>1930</v>
      </c>
    </row>
    <row r="38" spans="1:68">
      <c r="A38" s="127"/>
      <c r="B38" s="117">
        <v>1931</v>
      </c>
      <c r="C38" s="100">
        <v>7.6873798999999998</v>
      </c>
      <c r="D38" s="100">
        <v>13.296227999999999</v>
      </c>
      <c r="E38" s="100">
        <v>17.113334999999999</v>
      </c>
      <c r="F38" s="100">
        <v>16.041065</v>
      </c>
      <c r="G38" s="100">
        <v>17.211704000000001</v>
      </c>
      <c r="H38" s="100">
        <v>24.774775000000002</v>
      </c>
      <c r="I38" s="100">
        <v>32.921810999999998</v>
      </c>
      <c r="J38" s="100">
        <v>50.384287</v>
      </c>
      <c r="K38" s="100">
        <v>85.339168000000001</v>
      </c>
      <c r="L38" s="100">
        <v>175.68948</v>
      </c>
      <c r="M38" s="100">
        <v>306.21118000000001</v>
      </c>
      <c r="N38" s="100">
        <v>531.94764999999995</v>
      </c>
      <c r="O38" s="100">
        <v>874.44739000000004</v>
      </c>
      <c r="P38" s="100">
        <v>1508.7911999999999</v>
      </c>
      <c r="Q38" s="100">
        <v>2604.2003</v>
      </c>
      <c r="R38" s="100">
        <v>3977.1242000000002</v>
      </c>
      <c r="S38" s="100">
        <v>5553.8462</v>
      </c>
      <c r="T38" s="100">
        <v>8490.5660000000007</v>
      </c>
      <c r="U38" s="100">
        <v>258.15969999999999</v>
      </c>
      <c r="V38" s="100">
        <v>572.54441999999995</v>
      </c>
      <c r="W38" s="127"/>
      <c r="X38" s="117">
        <v>1931</v>
      </c>
      <c r="Y38" s="100">
        <v>3.6752422</v>
      </c>
      <c r="Z38" s="100">
        <v>12.404579999999999</v>
      </c>
      <c r="AA38" s="100">
        <v>14.720642</v>
      </c>
      <c r="AB38" s="100">
        <v>15.7532</v>
      </c>
      <c r="AC38" s="100">
        <v>19.765739</v>
      </c>
      <c r="AD38" s="100">
        <v>24.469821</v>
      </c>
      <c r="AE38" s="100">
        <v>36.789298000000002</v>
      </c>
      <c r="AF38" s="100">
        <v>51.817802</v>
      </c>
      <c r="AG38" s="100">
        <v>81.068841000000006</v>
      </c>
      <c r="AH38" s="100">
        <v>131.53639000000001</v>
      </c>
      <c r="AI38" s="100">
        <v>245.25834</v>
      </c>
      <c r="AJ38" s="100">
        <v>348.85556000000003</v>
      </c>
      <c r="AK38" s="100">
        <v>674.63234999999997</v>
      </c>
      <c r="AL38" s="100">
        <v>1251.7729999999999</v>
      </c>
      <c r="AM38" s="100">
        <v>2040.2684999999999</v>
      </c>
      <c r="AN38" s="100">
        <v>3467.3202999999999</v>
      </c>
      <c r="AO38" s="100">
        <v>5445.2055</v>
      </c>
      <c r="AP38" s="100">
        <v>7971.4286000000002</v>
      </c>
      <c r="AQ38" s="100">
        <v>222.50647000000001</v>
      </c>
      <c r="AR38" s="100">
        <v>496.94884999999999</v>
      </c>
      <c r="AS38" s="127"/>
      <c r="AT38" s="117">
        <v>1931</v>
      </c>
      <c r="AU38" s="100">
        <v>5.7236304000000002</v>
      </c>
      <c r="AV38" s="100">
        <v>12.856695</v>
      </c>
      <c r="AW38" s="100">
        <v>15.938219</v>
      </c>
      <c r="AX38" s="100">
        <v>15.898766999999999</v>
      </c>
      <c r="AY38" s="100">
        <v>18.449529999999999</v>
      </c>
      <c r="AZ38" s="100">
        <v>24.628616000000001</v>
      </c>
      <c r="BA38" s="100">
        <v>34.840314999999997</v>
      </c>
      <c r="BB38" s="100">
        <v>51.108764999999998</v>
      </c>
      <c r="BC38" s="100">
        <v>83.240595999999996</v>
      </c>
      <c r="BD38" s="100">
        <v>154.20928000000001</v>
      </c>
      <c r="BE38" s="100">
        <v>276.52118999999999</v>
      </c>
      <c r="BF38" s="100">
        <v>441.54325999999998</v>
      </c>
      <c r="BG38" s="100">
        <v>776.47589000000005</v>
      </c>
      <c r="BH38" s="100">
        <v>1384.9657999999999</v>
      </c>
      <c r="BI38" s="100">
        <v>2327.5720000000001</v>
      </c>
      <c r="BJ38" s="100">
        <v>3722.2222000000002</v>
      </c>
      <c r="BK38" s="100">
        <v>5496.3768</v>
      </c>
      <c r="BL38" s="100">
        <v>8195.1219999999994</v>
      </c>
      <c r="BM38" s="100">
        <v>240.64966000000001</v>
      </c>
      <c r="BN38" s="100">
        <v>534.78375000000005</v>
      </c>
      <c r="BO38" s="127"/>
      <c r="BP38" s="117">
        <v>1931</v>
      </c>
    </row>
    <row r="39" spans="1:68">
      <c r="A39" s="127"/>
      <c r="B39" s="117">
        <v>1932</v>
      </c>
      <c r="C39" s="100">
        <v>5.9249505999999998</v>
      </c>
      <c r="D39" s="100">
        <v>13.174403999999999</v>
      </c>
      <c r="E39" s="100">
        <v>14.654349</v>
      </c>
      <c r="F39" s="100">
        <v>15.695067</v>
      </c>
      <c r="G39" s="100">
        <v>17.364657999999999</v>
      </c>
      <c r="H39" s="100">
        <v>20.725389</v>
      </c>
      <c r="I39" s="100">
        <v>29.850746000000001</v>
      </c>
      <c r="J39" s="100">
        <v>55.073720999999999</v>
      </c>
      <c r="K39" s="100">
        <v>95.505617999999998</v>
      </c>
      <c r="L39" s="100">
        <v>184.48533</v>
      </c>
      <c r="M39" s="100">
        <v>312.5</v>
      </c>
      <c r="N39" s="100">
        <v>548.70623999999998</v>
      </c>
      <c r="O39" s="100">
        <v>900.87719000000004</v>
      </c>
      <c r="P39" s="100">
        <v>1611.3536999999999</v>
      </c>
      <c r="Q39" s="100">
        <v>2433.0218</v>
      </c>
      <c r="R39" s="100">
        <v>4103.6584999999995</v>
      </c>
      <c r="S39" s="100">
        <v>6201.4925000000003</v>
      </c>
      <c r="T39" s="100">
        <v>8929.8245999999999</v>
      </c>
      <c r="U39" s="100">
        <v>270.64699999999999</v>
      </c>
      <c r="V39" s="100">
        <v>594.24495999999999</v>
      </c>
      <c r="W39" s="127"/>
      <c r="X39" s="117">
        <v>1932</v>
      </c>
      <c r="Y39" s="100">
        <v>4.1350793000000001</v>
      </c>
      <c r="Z39" s="100">
        <v>10.299324</v>
      </c>
      <c r="AA39" s="100">
        <v>15.89404</v>
      </c>
      <c r="AB39" s="100">
        <v>22.875817000000001</v>
      </c>
      <c r="AC39" s="100">
        <v>20.393560000000001</v>
      </c>
      <c r="AD39" s="100">
        <v>23.752013000000002</v>
      </c>
      <c r="AE39" s="100">
        <v>25.437864999999999</v>
      </c>
      <c r="AF39" s="100">
        <v>48.121569999999998</v>
      </c>
      <c r="AG39" s="100">
        <v>72.502210000000005</v>
      </c>
      <c r="AH39" s="100">
        <v>145.69191000000001</v>
      </c>
      <c r="AI39" s="100">
        <v>241.13924</v>
      </c>
      <c r="AJ39" s="100">
        <v>369.36236000000002</v>
      </c>
      <c r="AK39" s="100">
        <v>724.32431999999994</v>
      </c>
      <c r="AL39" s="100">
        <v>1257.4712999999999</v>
      </c>
      <c r="AM39" s="100">
        <v>2072.9335000000001</v>
      </c>
      <c r="AN39" s="100">
        <v>3678.5713999999998</v>
      </c>
      <c r="AO39" s="100">
        <v>5193.3333000000002</v>
      </c>
      <c r="AP39" s="100">
        <v>8802.6316000000006</v>
      </c>
      <c r="AQ39" s="100">
        <v>235.42690999999999</v>
      </c>
      <c r="AR39" s="100">
        <v>513.49104999999997</v>
      </c>
      <c r="AS39" s="127"/>
      <c r="AT39" s="117">
        <v>1932</v>
      </c>
      <c r="AU39" s="100">
        <v>5.0505050999999996</v>
      </c>
      <c r="AV39" s="100">
        <v>11.755361000000001</v>
      </c>
      <c r="AW39" s="100">
        <v>15.262218000000001</v>
      </c>
      <c r="AX39" s="100">
        <v>19.249434000000001</v>
      </c>
      <c r="AY39" s="100">
        <v>18.841591000000001</v>
      </c>
      <c r="AZ39" s="100">
        <v>22.175087000000001</v>
      </c>
      <c r="BA39" s="100">
        <v>27.680951</v>
      </c>
      <c r="BB39" s="100">
        <v>51.550801999999997</v>
      </c>
      <c r="BC39" s="100">
        <v>84.134614999999997</v>
      </c>
      <c r="BD39" s="100">
        <v>165.56290999999999</v>
      </c>
      <c r="BE39" s="100">
        <v>277.74353000000002</v>
      </c>
      <c r="BF39" s="100">
        <v>460</v>
      </c>
      <c r="BG39" s="100">
        <v>813.77778000000001</v>
      </c>
      <c r="BH39" s="100">
        <v>1438.9698000000001</v>
      </c>
      <c r="BI39" s="100">
        <v>2256.5527999999999</v>
      </c>
      <c r="BJ39" s="100">
        <v>3888.5542</v>
      </c>
      <c r="BK39" s="100">
        <v>5669.0141000000003</v>
      </c>
      <c r="BL39" s="100">
        <v>8857.1429000000007</v>
      </c>
      <c r="BM39" s="100">
        <v>253.32989000000001</v>
      </c>
      <c r="BN39" s="100">
        <v>553.66674999999998</v>
      </c>
      <c r="BO39" s="127"/>
      <c r="BP39" s="117">
        <v>1932</v>
      </c>
    </row>
    <row r="40" spans="1:68">
      <c r="A40" s="127"/>
      <c r="B40" s="117">
        <v>1933</v>
      </c>
      <c r="C40" s="100">
        <v>6.1266166999999996</v>
      </c>
      <c r="D40" s="100">
        <v>11.705157</v>
      </c>
      <c r="E40" s="100">
        <v>13.780144</v>
      </c>
      <c r="F40" s="100">
        <v>18.709676999999999</v>
      </c>
      <c r="G40" s="100">
        <v>14.117647</v>
      </c>
      <c r="H40" s="100">
        <v>18.511797000000001</v>
      </c>
      <c r="I40" s="100">
        <v>28.219396</v>
      </c>
      <c r="J40" s="100">
        <v>49.109082999999998</v>
      </c>
      <c r="K40" s="100">
        <v>93.103448</v>
      </c>
      <c r="L40" s="100">
        <v>197.88156000000001</v>
      </c>
      <c r="M40" s="100">
        <v>320.07022000000001</v>
      </c>
      <c r="N40" s="100">
        <v>591.38187000000005</v>
      </c>
      <c r="O40" s="100">
        <v>988.59649000000002</v>
      </c>
      <c r="P40" s="100">
        <v>1691.5583999999999</v>
      </c>
      <c r="Q40" s="100">
        <v>2719.2192</v>
      </c>
      <c r="R40" s="100">
        <v>4131.0541000000003</v>
      </c>
      <c r="S40" s="100">
        <v>6309.3525</v>
      </c>
      <c r="T40" s="100">
        <v>8833.3333000000002</v>
      </c>
      <c r="U40" s="100">
        <v>290.07157000000001</v>
      </c>
      <c r="V40" s="100">
        <v>614.01813000000004</v>
      </c>
      <c r="W40" s="127"/>
      <c r="X40" s="117">
        <v>1933</v>
      </c>
      <c r="Y40" s="100">
        <v>6.7808707999999998</v>
      </c>
      <c r="Z40" s="100">
        <v>8.4443000999999995</v>
      </c>
      <c r="AA40" s="100">
        <v>12.365766000000001</v>
      </c>
      <c r="AB40" s="100">
        <v>15.460526</v>
      </c>
      <c r="AC40" s="100">
        <v>16.836198</v>
      </c>
      <c r="AD40" s="100">
        <v>20.055053000000001</v>
      </c>
      <c r="AE40" s="100">
        <v>34.540157999999998</v>
      </c>
      <c r="AF40" s="100">
        <v>56.050955000000002</v>
      </c>
      <c r="AG40" s="100">
        <v>75.076385999999999</v>
      </c>
      <c r="AH40" s="100">
        <v>142.78532000000001</v>
      </c>
      <c r="AI40" s="100">
        <v>251.54131000000001</v>
      </c>
      <c r="AJ40" s="100">
        <v>390.11407000000003</v>
      </c>
      <c r="AK40" s="100">
        <v>708.66845000000001</v>
      </c>
      <c r="AL40" s="100">
        <v>1298.2262000000001</v>
      </c>
      <c r="AM40" s="100">
        <v>2165.625</v>
      </c>
      <c r="AN40" s="100">
        <v>3684.9315000000001</v>
      </c>
      <c r="AO40" s="100">
        <v>5596.1538</v>
      </c>
      <c r="AP40" s="100">
        <v>9158.5365999999995</v>
      </c>
      <c r="AQ40" s="100">
        <v>249.54792</v>
      </c>
      <c r="AR40" s="100">
        <v>531.03175999999996</v>
      </c>
      <c r="AS40" s="127"/>
      <c r="AT40" s="117">
        <v>1933</v>
      </c>
      <c r="AU40" s="100">
        <v>6.4459929999999996</v>
      </c>
      <c r="AV40" s="100">
        <v>10.096154</v>
      </c>
      <c r="AW40" s="100">
        <v>13.086499</v>
      </c>
      <c r="AX40" s="100">
        <v>17.100977</v>
      </c>
      <c r="AY40" s="100">
        <v>15.447991999999999</v>
      </c>
      <c r="AZ40" s="100">
        <v>19.252548000000001</v>
      </c>
      <c r="BA40" s="100">
        <v>31.307175999999998</v>
      </c>
      <c r="BB40" s="100">
        <v>52.620274999999999</v>
      </c>
      <c r="BC40" s="100">
        <v>84.146606000000006</v>
      </c>
      <c r="BD40" s="100">
        <v>170.92966000000001</v>
      </c>
      <c r="BE40" s="100">
        <v>286.70069000000001</v>
      </c>
      <c r="BF40" s="100">
        <v>491.92032999999998</v>
      </c>
      <c r="BG40" s="100">
        <v>849.93359999999996</v>
      </c>
      <c r="BH40" s="100">
        <v>1497.2618</v>
      </c>
      <c r="BI40" s="100">
        <v>2447.9326000000001</v>
      </c>
      <c r="BJ40" s="100">
        <v>3903.6313</v>
      </c>
      <c r="BK40" s="100">
        <v>5932.2034000000003</v>
      </c>
      <c r="BL40" s="100">
        <v>9021.1268</v>
      </c>
      <c r="BM40" s="100">
        <v>270.12880999999999</v>
      </c>
      <c r="BN40" s="100">
        <v>572.88607000000002</v>
      </c>
      <c r="BO40" s="127"/>
      <c r="BP40" s="117">
        <v>1933</v>
      </c>
    </row>
    <row r="41" spans="1:68">
      <c r="A41" s="127"/>
      <c r="B41" s="117">
        <v>1934</v>
      </c>
      <c r="C41" s="100">
        <v>7.7546704000000002</v>
      </c>
      <c r="D41" s="100">
        <v>9.5328885000000003</v>
      </c>
      <c r="E41" s="100">
        <v>12.380068</v>
      </c>
      <c r="F41" s="100">
        <v>13.420622</v>
      </c>
      <c r="G41" s="100">
        <v>19.148233999999999</v>
      </c>
      <c r="H41" s="100">
        <v>26.024954999999999</v>
      </c>
      <c r="I41" s="100">
        <v>34.077556000000001</v>
      </c>
      <c r="J41" s="100">
        <v>48.260869999999997</v>
      </c>
      <c r="K41" s="100">
        <v>99.134198999999995</v>
      </c>
      <c r="L41" s="100">
        <v>197.65258</v>
      </c>
      <c r="M41" s="100">
        <v>319.54674</v>
      </c>
      <c r="N41" s="100">
        <v>599.13169000000005</v>
      </c>
      <c r="O41" s="100">
        <v>1068.0627999999999</v>
      </c>
      <c r="P41" s="100">
        <v>1726.6881000000001</v>
      </c>
      <c r="Q41" s="100">
        <v>2692.5329000000002</v>
      </c>
      <c r="R41" s="100">
        <v>4403.2258000000002</v>
      </c>
      <c r="S41" s="100">
        <v>7034.4827999999998</v>
      </c>
      <c r="T41" s="100">
        <v>9786.8852000000006</v>
      </c>
      <c r="U41" s="100">
        <v>307.99196999999998</v>
      </c>
      <c r="V41" s="100">
        <v>651.93868999999995</v>
      </c>
      <c r="W41" s="127"/>
      <c r="X41" s="117">
        <v>1934</v>
      </c>
      <c r="Y41" s="100">
        <v>7.0007368999999997</v>
      </c>
      <c r="Z41" s="100">
        <v>10.478062</v>
      </c>
      <c r="AA41" s="100">
        <v>15.37476</v>
      </c>
      <c r="AB41" s="100">
        <v>18.450185000000001</v>
      </c>
      <c r="AC41" s="100">
        <v>18.064076</v>
      </c>
      <c r="AD41" s="100">
        <v>26.933436</v>
      </c>
      <c r="AE41" s="100">
        <v>27.858628</v>
      </c>
      <c r="AF41" s="100">
        <v>48.435490999999999</v>
      </c>
      <c r="AG41" s="100">
        <v>86.072664000000003</v>
      </c>
      <c r="AH41" s="100">
        <v>151.14578</v>
      </c>
      <c r="AI41" s="100">
        <v>248.95272</v>
      </c>
      <c r="AJ41" s="100">
        <v>372.86878999999999</v>
      </c>
      <c r="AK41" s="100">
        <v>726.47317999999996</v>
      </c>
      <c r="AL41" s="100">
        <v>1309.9351999999999</v>
      </c>
      <c r="AM41" s="100">
        <v>2341.3534</v>
      </c>
      <c r="AN41" s="100">
        <v>3831.2020000000002</v>
      </c>
      <c r="AO41" s="100">
        <v>5932.0987999999998</v>
      </c>
      <c r="AP41" s="100">
        <v>8750</v>
      </c>
      <c r="AQ41" s="100">
        <v>263.75797999999998</v>
      </c>
      <c r="AR41" s="100">
        <v>542.43727000000001</v>
      </c>
      <c r="AS41" s="127"/>
      <c r="AT41" s="117">
        <v>1934</v>
      </c>
      <c r="AU41" s="100">
        <v>7.3860565999999999</v>
      </c>
      <c r="AV41" s="100">
        <v>9.9983874000000004</v>
      </c>
      <c r="AW41" s="100">
        <v>13.851724000000001</v>
      </c>
      <c r="AX41" s="100">
        <v>15.904572999999999</v>
      </c>
      <c r="AY41" s="100">
        <v>18.614791</v>
      </c>
      <c r="AZ41" s="100">
        <v>26.461880000000001</v>
      </c>
      <c r="BA41" s="100">
        <v>31.060911999999998</v>
      </c>
      <c r="BB41" s="100">
        <v>48.348801999999999</v>
      </c>
      <c r="BC41" s="100">
        <v>92.600605999999999</v>
      </c>
      <c r="BD41" s="100">
        <v>174.83856</v>
      </c>
      <c r="BE41" s="100">
        <v>285.21537000000001</v>
      </c>
      <c r="BF41" s="100">
        <v>487.36725999999999</v>
      </c>
      <c r="BG41" s="100">
        <v>897.94131000000004</v>
      </c>
      <c r="BH41" s="100">
        <v>1519.0962999999999</v>
      </c>
      <c r="BI41" s="100">
        <v>2519.2878000000001</v>
      </c>
      <c r="BJ41" s="100">
        <v>4110.0916999999999</v>
      </c>
      <c r="BK41" s="100">
        <v>6452.7686999999996</v>
      </c>
      <c r="BL41" s="100">
        <v>9186.2068999999992</v>
      </c>
      <c r="BM41" s="100">
        <v>286.20420999999999</v>
      </c>
      <c r="BN41" s="100">
        <v>595.65695000000005</v>
      </c>
      <c r="BO41" s="127"/>
      <c r="BP41" s="117">
        <v>1934</v>
      </c>
    </row>
    <row r="42" spans="1:68">
      <c r="A42" s="127"/>
      <c r="B42" s="117">
        <v>1935</v>
      </c>
      <c r="C42" s="100">
        <v>10.533963</v>
      </c>
      <c r="D42" s="100">
        <v>13.496143999999999</v>
      </c>
      <c r="E42" s="100">
        <v>15.39883</v>
      </c>
      <c r="F42" s="100">
        <v>16.815035000000002</v>
      </c>
      <c r="G42" s="100">
        <v>17.24699</v>
      </c>
      <c r="H42" s="100">
        <v>25.325361000000001</v>
      </c>
      <c r="I42" s="100">
        <v>30.209140000000001</v>
      </c>
      <c r="J42" s="100">
        <v>59.701492999999999</v>
      </c>
      <c r="K42" s="100">
        <v>108.63874</v>
      </c>
      <c r="L42" s="100">
        <v>197.88310999999999</v>
      </c>
      <c r="M42" s="100">
        <v>363.13466</v>
      </c>
      <c r="N42" s="100">
        <v>629.52646000000004</v>
      </c>
      <c r="O42" s="100">
        <v>1110.3388</v>
      </c>
      <c r="P42" s="100">
        <v>1781.3163</v>
      </c>
      <c r="Q42" s="100">
        <v>2838.1089000000002</v>
      </c>
      <c r="R42" s="100">
        <v>4565.6566000000003</v>
      </c>
      <c r="S42" s="100">
        <v>6953.9474</v>
      </c>
      <c r="T42" s="100">
        <v>10365.079</v>
      </c>
      <c r="U42" s="100">
        <v>328.82738000000001</v>
      </c>
      <c r="V42" s="100">
        <v>677.86810000000003</v>
      </c>
      <c r="W42" s="127"/>
      <c r="X42" s="117">
        <v>1935</v>
      </c>
      <c r="Y42" s="100">
        <v>7.1860816999999999</v>
      </c>
      <c r="Z42" s="100">
        <v>12</v>
      </c>
      <c r="AA42" s="100">
        <v>12.638230999999999</v>
      </c>
      <c r="AB42" s="100">
        <v>19.054099999999998</v>
      </c>
      <c r="AC42" s="100">
        <v>21.276596000000001</v>
      </c>
      <c r="AD42" s="100">
        <v>28.700906</v>
      </c>
      <c r="AE42" s="100">
        <v>32.861896999999999</v>
      </c>
      <c r="AF42" s="100">
        <v>52.429667999999999</v>
      </c>
      <c r="AG42" s="100">
        <v>81.826012000000006</v>
      </c>
      <c r="AH42" s="100">
        <v>144.21704</v>
      </c>
      <c r="AI42" s="100">
        <v>258.85084000000001</v>
      </c>
      <c r="AJ42" s="100">
        <v>407.43387999999999</v>
      </c>
      <c r="AK42" s="100">
        <v>724.82638999999995</v>
      </c>
      <c r="AL42" s="100">
        <v>1360.4650999999999</v>
      </c>
      <c r="AM42" s="100">
        <v>2279.2397999999998</v>
      </c>
      <c r="AN42" s="100">
        <v>3802.3809999999999</v>
      </c>
      <c r="AO42" s="100">
        <v>6209.3023000000003</v>
      </c>
      <c r="AP42" s="100">
        <v>8941.8605000000007</v>
      </c>
      <c r="AQ42" s="100">
        <v>274.97814</v>
      </c>
      <c r="AR42" s="100">
        <v>551.31365000000005</v>
      </c>
      <c r="AS42" s="127"/>
      <c r="AT42" s="117">
        <v>1935</v>
      </c>
      <c r="AU42" s="100">
        <v>8.8938299000000001</v>
      </c>
      <c r="AV42" s="100">
        <v>12.76178</v>
      </c>
      <c r="AW42" s="100">
        <v>14.036182</v>
      </c>
      <c r="AX42" s="100">
        <v>17.916945999999999</v>
      </c>
      <c r="AY42" s="100">
        <v>19.240257</v>
      </c>
      <c r="AZ42" s="100">
        <v>26.953195999999998</v>
      </c>
      <c r="BA42" s="100">
        <v>31.488167000000001</v>
      </c>
      <c r="BB42" s="100">
        <v>56.064805</v>
      </c>
      <c r="BC42" s="100">
        <v>95.145210000000006</v>
      </c>
      <c r="BD42" s="100">
        <v>171.50210999999999</v>
      </c>
      <c r="BE42" s="100">
        <v>312.30552</v>
      </c>
      <c r="BF42" s="100">
        <v>519.92944999999997</v>
      </c>
      <c r="BG42" s="100">
        <v>917.49891000000002</v>
      </c>
      <c r="BH42" s="100">
        <v>1570.4449</v>
      </c>
      <c r="BI42" s="100">
        <v>2561.5050999999999</v>
      </c>
      <c r="BJ42" s="100">
        <v>4172.7941000000001</v>
      </c>
      <c r="BK42" s="100">
        <v>6558.6419999999998</v>
      </c>
      <c r="BL42" s="100">
        <v>9543.6242000000002</v>
      </c>
      <c r="BM42" s="100">
        <v>302.28062999999997</v>
      </c>
      <c r="BN42" s="100">
        <v>612.65497000000005</v>
      </c>
      <c r="BO42" s="127"/>
      <c r="BP42" s="117">
        <v>1935</v>
      </c>
    </row>
    <row r="43" spans="1:68">
      <c r="A43" s="127"/>
      <c r="B43" s="117">
        <v>1936</v>
      </c>
      <c r="C43" s="100">
        <v>8.5122131999999997</v>
      </c>
      <c r="D43" s="100">
        <v>9.4493320000000001</v>
      </c>
      <c r="E43" s="100">
        <v>13.387297999999999</v>
      </c>
      <c r="F43" s="100">
        <v>21.049223000000001</v>
      </c>
      <c r="G43" s="100">
        <v>19.423762</v>
      </c>
      <c r="H43" s="100">
        <v>25.43554</v>
      </c>
      <c r="I43" s="100">
        <v>28.201219999999999</v>
      </c>
      <c r="J43" s="100">
        <v>57.788944999999998</v>
      </c>
      <c r="K43" s="100">
        <v>103.69069</v>
      </c>
      <c r="L43" s="100">
        <v>208.52221</v>
      </c>
      <c r="M43" s="100">
        <v>364.71221000000003</v>
      </c>
      <c r="N43" s="100">
        <v>610.32863999999995</v>
      </c>
      <c r="O43" s="100">
        <v>1110.3448000000001</v>
      </c>
      <c r="P43" s="100">
        <v>1810.7256</v>
      </c>
      <c r="Q43" s="100">
        <v>2756.3739</v>
      </c>
      <c r="R43" s="100">
        <v>4339.7129000000004</v>
      </c>
      <c r="S43" s="100">
        <v>6792.6828999999998</v>
      </c>
      <c r="T43" s="100">
        <v>9600</v>
      </c>
      <c r="U43" s="100">
        <v>329.05236000000002</v>
      </c>
      <c r="V43" s="100">
        <v>656.04575</v>
      </c>
      <c r="W43" s="127"/>
      <c r="X43" s="117">
        <v>1936</v>
      </c>
      <c r="Y43" s="100">
        <v>10.789980999999999</v>
      </c>
      <c r="Z43" s="100">
        <v>11.163735000000001</v>
      </c>
      <c r="AA43" s="100">
        <v>15.908367999999999</v>
      </c>
      <c r="AB43" s="100">
        <v>16.761648999999998</v>
      </c>
      <c r="AC43" s="100">
        <v>16.134343000000001</v>
      </c>
      <c r="AD43" s="100">
        <v>20.325202999999998</v>
      </c>
      <c r="AE43" s="100">
        <v>32.698675000000001</v>
      </c>
      <c r="AF43" s="100">
        <v>50.276949000000002</v>
      </c>
      <c r="AG43" s="100">
        <v>89.738084999999998</v>
      </c>
      <c r="AH43" s="100">
        <v>150.51258000000001</v>
      </c>
      <c r="AI43" s="100">
        <v>253.22852</v>
      </c>
      <c r="AJ43" s="100">
        <v>395.86207000000002</v>
      </c>
      <c r="AK43" s="100">
        <v>717.94871999999998</v>
      </c>
      <c r="AL43" s="100">
        <v>1276.8595</v>
      </c>
      <c r="AM43" s="100">
        <v>2208.8067999999998</v>
      </c>
      <c r="AN43" s="100">
        <v>4038.6363999999999</v>
      </c>
      <c r="AO43" s="100">
        <v>5851.0637999999999</v>
      </c>
      <c r="AP43" s="100">
        <v>8988.5056999999997</v>
      </c>
      <c r="AQ43" s="100">
        <v>278.32925</v>
      </c>
      <c r="AR43" s="100">
        <v>545.81782999999996</v>
      </c>
      <c r="AS43" s="127"/>
      <c r="AT43" s="117">
        <v>1936</v>
      </c>
      <c r="AU43" s="100">
        <v>9.6280914000000006</v>
      </c>
      <c r="AV43" s="100">
        <v>10.290456000000001</v>
      </c>
      <c r="AW43" s="100">
        <v>14.634145999999999</v>
      </c>
      <c r="AX43" s="100">
        <v>18.942513999999999</v>
      </c>
      <c r="AY43" s="100">
        <v>17.793012999999998</v>
      </c>
      <c r="AZ43" s="100">
        <v>22.955524</v>
      </c>
      <c r="BA43" s="100">
        <v>30.357143000000001</v>
      </c>
      <c r="BB43" s="100">
        <v>54.065469999999998</v>
      </c>
      <c r="BC43" s="100">
        <v>96.634092999999993</v>
      </c>
      <c r="BD43" s="100">
        <v>179.91728000000001</v>
      </c>
      <c r="BE43" s="100">
        <v>310.16484000000003</v>
      </c>
      <c r="BF43" s="100">
        <v>504.59028000000001</v>
      </c>
      <c r="BG43" s="100">
        <v>913.30471999999997</v>
      </c>
      <c r="BH43" s="100">
        <v>1541.4277999999999</v>
      </c>
      <c r="BI43" s="100">
        <v>2482.9787000000001</v>
      </c>
      <c r="BJ43" s="100">
        <v>4185.3146999999999</v>
      </c>
      <c r="BK43" s="100">
        <v>6289.7727000000004</v>
      </c>
      <c r="BL43" s="100">
        <v>9250</v>
      </c>
      <c r="BM43" s="100">
        <v>304.02454999999998</v>
      </c>
      <c r="BN43" s="100">
        <v>599.75259000000005</v>
      </c>
      <c r="BO43" s="127"/>
      <c r="BP43" s="117">
        <v>1936</v>
      </c>
    </row>
    <row r="44" spans="1:68">
      <c r="A44" s="127"/>
      <c r="B44" s="117">
        <v>1937</v>
      </c>
      <c r="C44" s="100">
        <v>6.2248260999999996</v>
      </c>
      <c r="D44" s="100">
        <v>9.6828047000000002</v>
      </c>
      <c r="E44" s="100">
        <v>12.318383000000001</v>
      </c>
      <c r="F44" s="100">
        <v>13.409962</v>
      </c>
      <c r="G44" s="100">
        <v>15.171078</v>
      </c>
      <c r="H44" s="100">
        <v>22.000688</v>
      </c>
      <c r="I44" s="100">
        <v>33.008251999999999</v>
      </c>
      <c r="J44" s="100">
        <v>59.836066000000002</v>
      </c>
      <c r="K44" s="100">
        <v>106.4588</v>
      </c>
      <c r="L44" s="100">
        <v>197.13902999999999</v>
      </c>
      <c r="M44" s="100">
        <v>358.45107000000002</v>
      </c>
      <c r="N44" s="100">
        <v>646.60194000000001</v>
      </c>
      <c r="O44" s="100">
        <v>1125</v>
      </c>
      <c r="P44" s="100">
        <v>1841.9957999999999</v>
      </c>
      <c r="Q44" s="100">
        <v>2791.8425000000002</v>
      </c>
      <c r="R44" s="100">
        <v>4806.0046000000002</v>
      </c>
      <c r="S44" s="100">
        <v>6983.1460999999999</v>
      </c>
      <c r="T44" s="100">
        <v>11421.875</v>
      </c>
      <c r="U44" s="100">
        <v>346.13717000000003</v>
      </c>
      <c r="V44" s="100">
        <v>699.66047000000003</v>
      </c>
      <c r="W44" s="127"/>
      <c r="X44" s="117">
        <v>1937</v>
      </c>
      <c r="Y44" s="100">
        <v>8.7485736000000003</v>
      </c>
      <c r="Z44" s="100">
        <v>8.6986778000000005</v>
      </c>
      <c r="AA44" s="100">
        <v>11.583012</v>
      </c>
      <c r="AB44" s="100">
        <v>17.880794999999999</v>
      </c>
      <c r="AC44" s="100">
        <v>20.990489</v>
      </c>
      <c r="AD44" s="100">
        <v>22.037572000000001</v>
      </c>
      <c r="AE44" s="100">
        <v>30.649775000000002</v>
      </c>
      <c r="AF44" s="100">
        <v>50.127443</v>
      </c>
      <c r="AG44" s="100">
        <v>97.011692999999994</v>
      </c>
      <c r="AH44" s="100">
        <v>140.58234999999999</v>
      </c>
      <c r="AI44" s="100">
        <v>249.32102</v>
      </c>
      <c r="AJ44" s="100">
        <v>417.72152</v>
      </c>
      <c r="AK44" s="100">
        <v>732.38255000000004</v>
      </c>
      <c r="AL44" s="100">
        <v>1280.0808999999999</v>
      </c>
      <c r="AM44" s="100">
        <v>2291.0345000000002</v>
      </c>
      <c r="AN44" s="100">
        <v>3951.86</v>
      </c>
      <c r="AO44" s="100">
        <v>5946.8599000000004</v>
      </c>
      <c r="AP44" s="100">
        <v>9910.1124</v>
      </c>
      <c r="AQ44" s="100">
        <v>290.16203999999999</v>
      </c>
      <c r="AR44" s="100">
        <v>561.63192000000004</v>
      </c>
      <c r="AS44" s="127"/>
      <c r="AT44" s="117">
        <v>1937</v>
      </c>
      <c r="AU44" s="100">
        <v>7.4626865999999996</v>
      </c>
      <c r="AV44" s="100">
        <v>9.2008860000000006</v>
      </c>
      <c r="AW44" s="100">
        <v>11.954096</v>
      </c>
      <c r="AX44" s="100">
        <v>15.604680999999999</v>
      </c>
      <c r="AY44" s="100">
        <v>18.057589</v>
      </c>
      <c r="AZ44" s="100">
        <v>22.018671999999999</v>
      </c>
      <c r="BA44" s="100">
        <v>31.879522999999999</v>
      </c>
      <c r="BB44" s="100">
        <v>55.068835999999997</v>
      </c>
      <c r="BC44" s="100">
        <v>101.66886</v>
      </c>
      <c r="BD44" s="100">
        <v>169.10936000000001</v>
      </c>
      <c r="BE44" s="100">
        <v>304.90404999999998</v>
      </c>
      <c r="BF44" s="100">
        <v>533.81484</v>
      </c>
      <c r="BG44" s="100">
        <v>927.36486000000002</v>
      </c>
      <c r="BH44" s="100">
        <v>1557.1502</v>
      </c>
      <c r="BI44" s="100">
        <v>2538.9971999999998</v>
      </c>
      <c r="BJ44" s="100">
        <v>4367.4156999999996</v>
      </c>
      <c r="BK44" s="100">
        <v>6425.9740000000002</v>
      </c>
      <c r="BL44" s="100">
        <v>10542.484</v>
      </c>
      <c r="BM44" s="100">
        <v>318.49435</v>
      </c>
      <c r="BN44" s="100">
        <v>627.88585</v>
      </c>
      <c r="BO44" s="127"/>
      <c r="BP44" s="117">
        <v>1937</v>
      </c>
    </row>
    <row r="45" spans="1:68">
      <c r="A45" s="127"/>
      <c r="B45" s="117">
        <v>1938</v>
      </c>
      <c r="C45" s="100">
        <v>11.519078</v>
      </c>
      <c r="D45" s="100">
        <v>11.375387999999999</v>
      </c>
      <c r="E45" s="100">
        <v>14.649682</v>
      </c>
      <c r="F45" s="100">
        <v>15.051740000000001</v>
      </c>
      <c r="G45" s="100">
        <v>16.883116999999999</v>
      </c>
      <c r="H45" s="100">
        <v>21.636240999999998</v>
      </c>
      <c r="I45" s="100">
        <v>25.311812</v>
      </c>
      <c r="J45" s="100">
        <v>58.134841000000002</v>
      </c>
      <c r="K45" s="100">
        <v>106.90423</v>
      </c>
      <c r="L45" s="100">
        <v>206.77361999999999</v>
      </c>
      <c r="M45" s="100">
        <v>396.45569999999998</v>
      </c>
      <c r="N45" s="100">
        <v>658.90497000000005</v>
      </c>
      <c r="O45" s="100">
        <v>1098.5915</v>
      </c>
      <c r="P45" s="100">
        <v>1864.2487000000001</v>
      </c>
      <c r="Q45" s="100">
        <v>2981.9695000000002</v>
      </c>
      <c r="R45" s="100">
        <v>4795.5555999999997</v>
      </c>
      <c r="S45" s="100">
        <v>7098.9583000000002</v>
      </c>
      <c r="T45" s="100">
        <v>11507.691999999999</v>
      </c>
      <c r="U45" s="100">
        <v>360.15127999999999</v>
      </c>
      <c r="V45" s="100">
        <v>712.45329000000004</v>
      </c>
      <c r="W45" s="127"/>
      <c r="X45" s="117">
        <v>1938</v>
      </c>
      <c r="Y45" s="100">
        <v>8.2273747000000004</v>
      </c>
      <c r="Z45" s="100">
        <v>7.5593952</v>
      </c>
      <c r="AA45" s="100">
        <v>7.7821011999999996</v>
      </c>
      <c r="AB45" s="100">
        <v>16.905072000000001</v>
      </c>
      <c r="AC45" s="100">
        <v>15.506434</v>
      </c>
      <c r="AD45" s="100">
        <v>24.08785</v>
      </c>
      <c r="AE45" s="100">
        <v>29.130088000000001</v>
      </c>
      <c r="AF45" s="100">
        <v>51.271186</v>
      </c>
      <c r="AG45" s="100">
        <v>82.245430999999996</v>
      </c>
      <c r="AH45" s="100">
        <v>152.80898999999999</v>
      </c>
      <c r="AI45" s="100">
        <v>267.36291999999997</v>
      </c>
      <c r="AJ45" s="100">
        <v>439.92248000000001</v>
      </c>
      <c r="AK45" s="100">
        <v>741.61896999999999</v>
      </c>
      <c r="AL45" s="100">
        <v>1301.3013000000001</v>
      </c>
      <c r="AM45" s="100">
        <v>2289.5086000000001</v>
      </c>
      <c r="AN45" s="100">
        <v>4075.7894999999999</v>
      </c>
      <c r="AO45" s="100">
        <v>6185.8406999999997</v>
      </c>
      <c r="AP45" s="100">
        <v>10644.444</v>
      </c>
      <c r="AQ45" s="100">
        <v>304.33634999999998</v>
      </c>
      <c r="AR45" s="100">
        <v>581.53035</v>
      </c>
      <c r="AS45" s="127"/>
      <c r="AT45" s="117">
        <v>1938</v>
      </c>
      <c r="AU45" s="100">
        <v>9.9046222000000004</v>
      </c>
      <c r="AV45" s="100">
        <v>9.5087162999999997</v>
      </c>
      <c r="AW45" s="100">
        <v>11.246786999999999</v>
      </c>
      <c r="AX45" s="100">
        <v>15.961691999999999</v>
      </c>
      <c r="AY45" s="100">
        <v>16.200295000000001</v>
      </c>
      <c r="AZ45" s="100">
        <v>22.83342</v>
      </c>
      <c r="BA45" s="100">
        <v>27.140673</v>
      </c>
      <c r="BB45" s="100">
        <v>54.786023999999998</v>
      </c>
      <c r="BC45" s="100">
        <v>94.430993000000001</v>
      </c>
      <c r="BD45" s="100">
        <v>179.90602000000001</v>
      </c>
      <c r="BE45" s="100">
        <v>332.90487999999999</v>
      </c>
      <c r="BF45" s="100">
        <v>550.84475999999995</v>
      </c>
      <c r="BG45" s="100">
        <v>918.93003999999996</v>
      </c>
      <c r="BH45" s="100">
        <v>1577.9022</v>
      </c>
      <c r="BI45" s="100">
        <v>2628.2224999999999</v>
      </c>
      <c r="BJ45" s="100">
        <v>4425.9458999999997</v>
      </c>
      <c r="BK45" s="100">
        <v>6605.2632000000003</v>
      </c>
      <c r="BL45" s="100">
        <v>11006.451999999999</v>
      </c>
      <c r="BM45" s="100">
        <v>332.57472999999999</v>
      </c>
      <c r="BN45" s="100">
        <v>644.82353999999998</v>
      </c>
      <c r="BO45" s="127"/>
      <c r="BP45" s="117">
        <v>1938</v>
      </c>
    </row>
    <row r="46" spans="1:68">
      <c r="A46" s="127"/>
      <c r="B46" s="117">
        <v>1939</v>
      </c>
      <c r="C46" s="100">
        <v>10.54111</v>
      </c>
      <c r="D46" s="100">
        <v>8.1850533999999993</v>
      </c>
      <c r="E46" s="100">
        <v>11.497923999999999</v>
      </c>
      <c r="F46" s="100">
        <v>17.619783999999999</v>
      </c>
      <c r="G46" s="100">
        <v>14.158709</v>
      </c>
      <c r="H46" s="100">
        <v>21.868787000000001</v>
      </c>
      <c r="I46" s="100">
        <v>26.920316</v>
      </c>
      <c r="J46" s="100">
        <v>47.166072</v>
      </c>
      <c r="K46" s="100">
        <v>104.74921999999999</v>
      </c>
      <c r="L46" s="100">
        <v>204.64700999999999</v>
      </c>
      <c r="M46" s="100">
        <v>401.97044</v>
      </c>
      <c r="N46" s="100">
        <v>674.57420999999999</v>
      </c>
      <c r="O46" s="100">
        <v>1200.6446000000001</v>
      </c>
      <c r="P46" s="100">
        <v>1975.3340000000001</v>
      </c>
      <c r="Q46" s="100">
        <v>3053.7190000000001</v>
      </c>
      <c r="R46" s="100">
        <v>5224.6220000000003</v>
      </c>
      <c r="S46" s="100">
        <v>7995.0495000000001</v>
      </c>
      <c r="T46" s="100">
        <v>13530.303</v>
      </c>
      <c r="U46" s="100">
        <v>386.88887999999997</v>
      </c>
      <c r="V46" s="100">
        <v>777.04259000000002</v>
      </c>
      <c r="W46" s="127"/>
      <c r="X46" s="117">
        <v>1939</v>
      </c>
      <c r="Y46" s="100">
        <v>8.0174927</v>
      </c>
      <c r="Z46" s="100">
        <v>9.6439169000000007</v>
      </c>
      <c r="AA46" s="100">
        <v>12.083605</v>
      </c>
      <c r="AB46" s="100">
        <v>14.372405000000001</v>
      </c>
      <c r="AC46" s="100">
        <v>15.787706</v>
      </c>
      <c r="AD46" s="100">
        <v>18.861453999999998</v>
      </c>
      <c r="AE46" s="100">
        <v>27.615714000000001</v>
      </c>
      <c r="AF46" s="100">
        <v>51.054851999999997</v>
      </c>
      <c r="AG46" s="100">
        <v>82.677165000000002</v>
      </c>
      <c r="AH46" s="100">
        <v>163.55556000000001</v>
      </c>
      <c r="AI46" s="100">
        <v>266.16162000000003</v>
      </c>
      <c r="AJ46" s="100">
        <v>392.74547000000001</v>
      </c>
      <c r="AK46" s="100">
        <v>769.65845999999999</v>
      </c>
      <c r="AL46" s="100">
        <v>1383.6292000000001</v>
      </c>
      <c r="AM46" s="100">
        <v>2346.2532000000001</v>
      </c>
      <c r="AN46" s="100">
        <v>4210.5263000000004</v>
      </c>
      <c r="AO46" s="100">
        <v>6385.8921</v>
      </c>
      <c r="AP46" s="100">
        <v>12663.043</v>
      </c>
      <c r="AQ46" s="100">
        <v>322.38216999999997</v>
      </c>
      <c r="AR46" s="100">
        <v>620.07960000000003</v>
      </c>
      <c r="AS46" s="127"/>
      <c r="AT46" s="117">
        <v>1939</v>
      </c>
      <c r="AU46" s="100">
        <v>9.3023255999999996</v>
      </c>
      <c r="AV46" s="100">
        <v>8.8993824999999998</v>
      </c>
      <c r="AW46" s="100">
        <v>11.787502</v>
      </c>
      <c r="AX46" s="100">
        <v>16.02262</v>
      </c>
      <c r="AY46" s="100">
        <v>14.965081</v>
      </c>
      <c r="AZ46" s="100">
        <v>20.390967</v>
      </c>
      <c r="BA46" s="100">
        <v>27.254059999999999</v>
      </c>
      <c r="BB46" s="100">
        <v>49.049663000000002</v>
      </c>
      <c r="BC46" s="100">
        <v>93.632959</v>
      </c>
      <c r="BD46" s="100">
        <v>184.04634999999999</v>
      </c>
      <c r="BE46" s="100">
        <v>334.91271999999998</v>
      </c>
      <c r="BF46" s="100">
        <v>535.61517000000003</v>
      </c>
      <c r="BG46" s="100">
        <v>983.6</v>
      </c>
      <c r="BH46" s="100">
        <v>1673.377</v>
      </c>
      <c r="BI46" s="100">
        <v>2688.6667000000002</v>
      </c>
      <c r="BJ46" s="100">
        <v>4701.1494000000002</v>
      </c>
      <c r="BK46" s="100">
        <v>7119.6387999999997</v>
      </c>
      <c r="BL46" s="100">
        <v>13025.316000000001</v>
      </c>
      <c r="BM46" s="100">
        <v>354.99009999999998</v>
      </c>
      <c r="BN46" s="100">
        <v>695.43606</v>
      </c>
      <c r="BO46" s="127"/>
      <c r="BP46" s="117">
        <v>1939</v>
      </c>
    </row>
    <row r="47" spans="1:68">
      <c r="A47" s="127"/>
      <c r="B47" s="118">
        <v>1940</v>
      </c>
      <c r="C47" s="100">
        <v>6.1686085999999998</v>
      </c>
      <c r="D47" s="100">
        <v>11.342847000000001</v>
      </c>
      <c r="E47" s="100">
        <v>12.911555999999999</v>
      </c>
      <c r="F47" s="100">
        <v>13.242993999999999</v>
      </c>
      <c r="G47" s="100">
        <v>18.861681000000001</v>
      </c>
      <c r="H47" s="100">
        <v>20.867297000000001</v>
      </c>
      <c r="I47" s="100">
        <v>30.698658999999999</v>
      </c>
      <c r="J47" s="100">
        <v>57.767369000000002</v>
      </c>
      <c r="K47" s="100">
        <v>111.35182</v>
      </c>
      <c r="L47" s="100">
        <v>218.07553999999999</v>
      </c>
      <c r="M47" s="100">
        <v>422.11538000000002</v>
      </c>
      <c r="N47" s="100">
        <v>738.46154000000001</v>
      </c>
      <c r="O47" s="100">
        <v>1221.3622</v>
      </c>
      <c r="P47" s="100">
        <v>1980.5726</v>
      </c>
      <c r="Q47" s="100">
        <v>2955.163</v>
      </c>
      <c r="R47" s="100">
        <v>4980.8917000000001</v>
      </c>
      <c r="S47" s="100">
        <v>7387.0968000000003</v>
      </c>
      <c r="T47" s="100">
        <v>12188.406000000001</v>
      </c>
      <c r="U47" s="100">
        <v>389.27024</v>
      </c>
      <c r="V47" s="100">
        <v>746.85330999999996</v>
      </c>
      <c r="W47" s="127"/>
      <c r="X47" s="118">
        <v>1940</v>
      </c>
      <c r="Y47" s="100">
        <v>6.0584461999999997</v>
      </c>
      <c r="Z47" s="100">
        <v>9.5020904999999996</v>
      </c>
      <c r="AA47" s="100">
        <v>11.624045000000001</v>
      </c>
      <c r="AB47" s="100">
        <v>10.387157999999999</v>
      </c>
      <c r="AC47" s="100">
        <v>19.367992000000001</v>
      </c>
      <c r="AD47" s="100">
        <v>22</v>
      </c>
      <c r="AE47" s="100">
        <v>23.583110999999999</v>
      </c>
      <c r="AF47" s="100">
        <v>46.658259999999999</v>
      </c>
      <c r="AG47" s="100">
        <v>80.449826999999999</v>
      </c>
      <c r="AH47" s="100">
        <v>156.52556999999999</v>
      </c>
      <c r="AI47" s="100">
        <v>268.79606999999999</v>
      </c>
      <c r="AJ47" s="100">
        <v>416.91843</v>
      </c>
      <c r="AK47" s="100">
        <v>748.28896999999995</v>
      </c>
      <c r="AL47" s="100">
        <v>1320.6996999999999</v>
      </c>
      <c r="AM47" s="100">
        <v>2319.0954999999999</v>
      </c>
      <c r="AN47" s="100">
        <v>4200.7874000000002</v>
      </c>
      <c r="AO47" s="100">
        <v>6200.7722000000003</v>
      </c>
      <c r="AP47" s="100">
        <v>11718.75</v>
      </c>
      <c r="AQ47" s="100">
        <v>322.50567000000001</v>
      </c>
      <c r="AR47" s="100">
        <v>599.90700000000004</v>
      </c>
      <c r="AS47" s="127"/>
      <c r="AT47" s="118">
        <v>1940</v>
      </c>
      <c r="AU47" s="100">
        <v>6.1146051999999997</v>
      </c>
      <c r="AV47" s="100">
        <v>10.439970000000001</v>
      </c>
      <c r="AW47" s="100">
        <v>12.276968</v>
      </c>
      <c r="AX47" s="100">
        <v>11.830634999999999</v>
      </c>
      <c r="AY47" s="100">
        <v>19.111484000000001</v>
      </c>
      <c r="AZ47" s="100">
        <v>21.427394</v>
      </c>
      <c r="BA47" s="100">
        <v>27.274391000000001</v>
      </c>
      <c r="BB47" s="100">
        <v>52.418539000000003</v>
      </c>
      <c r="BC47" s="100">
        <v>95.887445999999997</v>
      </c>
      <c r="BD47" s="100">
        <v>186.99911</v>
      </c>
      <c r="BE47" s="100">
        <v>346.29405000000003</v>
      </c>
      <c r="BF47" s="100">
        <v>579.37220000000002</v>
      </c>
      <c r="BG47" s="100">
        <v>982.73878000000002</v>
      </c>
      <c r="BH47" s="100">
        <v>1642.2520999999999</v>
      </c>
      <c r="BI47" s="100">
        <v>2624.6736000000001</v>
      </c>
      <c r="BJ47" s="100">
        <v>4576.0981000000002</v>
      </c>
      <c r="BK47" s="100">
        <v>6741.5965999999999</v>
      </c>
      <c r="BL47" s="100">
        <v>11915.152</v>
      </c>
      <c r="BM47" s="100">
        <v>356.21848</v>
      </c>
      <c r="BN47" s="100">
        <v>670.92795999999998</v>
      </c>
      <c r="BO47" s="127"/>
      <c r="BP47" s="118">
        <v>1940</v>
      </c>
    </row>
    <row r="48" spans="1:68">
      <c r="A48" s="127"/>
      <c r="B48" s="118">
        <v>1941</v>
      </c>
      <c r="C48" s="100">
        <v>9.0030009999999994</v>
      </c>
      <c r="D48" s="100">
        <v>8.9153046000000007</v>
      </c>
      <c r="E48" s="100">
        <v>10.4541</v>
      </c>
      <c r="F48" s="100">
        <v>9.9812850999999991</v>
      </c>
      <c r="G48" s="100">
        <v>13.992841</v>
      </c>
      <c r="H48" s="100">
        <v>21.138210999999998</v>
      </c>
      <c r="I48" s="100">
        <v>34.916201000000001</v>
      </c>
      <c r="J48" s="100">
        <v>61.059908</v>
      </c>
      <c r="K48" s="100">
        <v>106.5365</v>
      </c>
      <c r="L48" s="100">
        <v>223.63059999999999</v>
      </c>
      <c r="M48" s="100">
        <v>430.26004999999998</v>
      </c>
      <c r="N48" s="100">
        <v>716.42651000000001</v>
      </c>
      <c r="O48" s="100">
        <v>1276.6592000000001</v>
      </c>
      <c r="P48" s="100">
        <v>2004.0650000000001</v>
      </c>
      <c r="Q48" s="100">
        <v>3207.4967000000001</v>
      </c>
      <c r="R48" s="100">
        <v>4968.6192000000001</v>
      </c>
      <c r="S48" s="100">
        <v>7350.6494000000002</v>
      </c>
      <c r="T48" s="100">
        <v>12746.666999999999</v>
      </c>
      <c r="U48" s="100">
        <v>404.21258</v>
      </c>
      <c r="V48" s="100">
        <v>764.30454999999995</v>
      </c>
      <c r="W48" s="127"/>
      <c r="X48" s="118">
        <v>1941</v>
      </c>
      <c r="Y48" s="100">
        <v>5.8884654999999997</v>
      </c>
      <c r="Z48" s="100">
        <v>11.978362000000001</v>
      </c>
      <c r="AA48" s="100">
        <v>10.094213</v>
      </c>
      <c r="AB48" s="100">
        <v>15.516149</v>
      </c>
      <c r="AC48" s="100">
        <v>19.725843999999999</v>
      </c>
      <c r="AD48" s="100">
        <v>19.756338</v>
      </c>
      <c r="AE48" s="100">
        <v>27.818991</v>
      </c>
      <c r="AF48" s="100">
        <v>49.645389999999999</v>
      </c>
      <c r="AG48" s="100">
        <v>83.548665</v>
      </c>
      <c r="AH48" s="100">
        <v>184.48729</v>
      </c>
      <c r="AI48" s="100">
        <v>284.82229000000001</v>
      </c>
      <c r="AJ48" s="100">
        <v>428.65496999999999</v>
      </c>
      <c r="AK48" s="100">
        <v>799.41435000000001</v>
      </c>
      <c r="AL48" s="100">
        <v>1412.6074000000001</v>
      </c>
      <c r="AM48" s="100">
        <v>2446.7564000000002</v>
      </c>
      <c r="AN48" s="100">
        <v>4434.0343999999996</v>
      </c>
      <c r="AO48" s="100">
        <v>6923.3576999999996</v>
      </c>
      <c r="AP48" s="100">
        <v>12228.571</v>
      </c>
      <c r="AQ48" s="100">
        <v>353.17977999999999</v>
      </c>
      <c r="AR48" s="100">
        <v>639.69096999999999</v>
      </c>
      <c r="AS48" s="127"/>
      <c r="AT48" s="118">
        <v>1941</v>
      </c>
      <c r="AU48" s="100">
        <v>7.4753653</v>
      </c>
      <c r="AV48" s="100">
        <v>10.416667</v>
      </c>
      <c r="AW48" s="100">
        <v>10.276811</v>
      </c>
      <c r="AX48" s="100">
        <v>12.727843999999999</v>
      </c>
      <c r="AY48" s="100">
        <v>16.82058</v>
      </c>
      <c r="AZ48" s="100">
        <v>20.451571000000001</v>
      </c>
      <c r="BA48" s="100">
        <v>31.474820000000001</v>
      </c>
      <c r="BB48" s="100">
        <v>55.588881999999998</v>
      </c>
      <c r="BC48" s="100">
        <v>95.126121999999995</v>
      </c>
      <c r="BD48" s="100">
        <v>203.74081000000001</v>
      </c>
      <c r="BE48" s="100">
        <v>358.11293999999998</v>
      </c>
      <c r="BF48" s="100">
        <v>573.58491000000004</v>
      </c>
      <c r="BG48" s="100">
        <v>1035.8330000000001</v>
      </c>
      <c r="BH48" s="100">
        <v>1699.163</v>
      </c>
      <c r="BI48" s="100">
        <v>2810.1023</v>
      </c>
      <c r="BJ48" s="100">
        <v>4689.3107</v>
      </c>
      <c r="BK48" s="100">
        <v>7118.8118999999997</v>
      </c>
      <c r="BL48" s="100">
        <v>12444.444</v>
      </c>
      <c r="BM48" s="100">
        <v>378.90827999999999</v>
      </c>
      <c r="BN48" s="100">
        <v>699.90072999999995</v>
      </c>
      <c r="BO48" s="127"/>
      <c r="BP48" s="118">
        <v>1941</v>
      </c>
    </row>
    <row r="49" spans="1:68">
      <c r="A49" s="127"/>
      <c r="B49" s="118">
        <v>1942</v>
      </c>
      <c r="C49" s="100">
        <v>9.6432015</v>
      </c>
      <c r="D49" s="100">
        <v>8.8041085999999993</v>
      </c>
      <c r="E49" s="100">
        <v>11.690047</v>
      </c>
      <c r="F49" s="100">
        <v>18.100984</v>
      </c>
      <c r="G49" s="100">
        <v>12.919897000000001</v>
      </c>
      <c r="H49" s="100">
        <v>19.928128000000001</v>
      </c>
      <c r="I49" s="100">
        <v>30.700240999999998</v>
      </c>
      <c r="J49" s="100">
        <v>48.411498000000002</v>
      </c>
      <c r="K49" s="100">
        <v>114.89009</v>
      </c>
      <c r="L49" s="100">
        <v>250.34325000000001</v>
      </c>
      <c r="M49" s="100">
        <v>463.22160000000002</v>
      </c>
      <c r="N49" s="100">
        <v>757.28700000000003</v>
      </c>
      <c r="O49" s="100">
        <v>1354.0014000000001</v>
      </c>
      <c r="P49" s="100">
        <v>2233.1658000000002</v>
      </c>
      <c r="Q49" s="100">
        <v>3414.8935999999999</v>
      </c>
      <c r="R49" s="100">
        <v>5400.8351000000002</v>
      </c>
      <c r="S49" s="100">
        <v>8405.0632999999998</v>
      </c>
      <c r="T49" s="100">
        <v>13886.075999999999</v>
      </c>
      <c r="U49" s="100">
        <v>442.23372000000001</v>
      </c>
      <c r="V49" s="100">
        <v>833.58448999999996</v>
      </c>
      <c r="W49" s="127"/>
      <c r="X49" s="118">
        <v>1942</v>
      </c>
      <c r="Y49" s="100">
        <v>9.3614175999999993</v>
      </c>
      <c r="Z49" s="100">
        <v>11.035007999999999</v>
      </c>
      <c r="AA49" s="100">
        <v>11.764706</v>
      </c>
      <c r="AB49" s="100">
        <v>11.84379</v>
      </c>
      <c r="AC49" s="100">
        <v>12.867041</v>
      </c>
      <c r="AD49" s="100">
        <v>21.262675999999999</v>
      </c>
      <c r="AE49" s="100">
        <v>31.080593</v>
      </c>
      <c r="AF49" s="100">
        <v>50.102668999999999</v>
      </c>
      <c r="AG49" s="100">
        <v>90.831191000000004</v>
      </c>
      <c r="AH49" s="100">
        <v>169.31217000000001</v>
      </c>
      <c r="AI49" s="100">
        <v>303.51288</v>
      </c>
      <c r="AJ49" s="100">
        <v>476.78368999999998</v>
      </c>
      <c r="AK49" s="100">
        <v>833.92226000000005</v>
      </c>
      <c r="AL49" s="100">
        <v>1500.4685999999999</v>
      </c>
      <c r="AM49" s="100">
        <v>2750.3015999999998</v>
      </c>
      <c r="AN49" s="100">
        <v>4805.9700999999995</v>
      </c>
      <c r="AO49" s="100">
        <v>7084.5069999999996</v>
      </c>
      <c r="AP49" s="100">
        <v>12672.566000000001</v>
      </c>
      <c r="AQ49" s="100">
        <v>381.46902</v>
      </c>
      <c r="AR49" s="100">
        <v>676.18005000000005</v>
      </c>
      <c r="AS49" s="127"/>
      <c r="AT49" s="118">
        <v>1942</v>
      </c>
      <c r="AU49" s="100">
        <v>9.5050802999999995</v>
      </c>
      <c r="AV49" s="100">
        <v>9.8991407999999996</v>
      </c>
      <c r="AW49" s="100">
        <v>11.726717000000001</v>
      </c>
      <c r="AX49" s="100">
        <v>14.984856000000001</v>
      </c>
      <c r="AY49" s="100">
        <v>12.893749</v>
      </c>
      <c r="AZ49" s="100">
        <v>20.594965999999999</v>
      </c>
      <c r="BA49" s="100">
        <v>30.885987</v>
      </c>
      <c r="BB49" s="100">
        <v>49.222287999999999</v>
      </c>
      <c r="BC49" s="100">
        <v>103.05585000000001</v>
      </c>
      <c r="BD49" s="100">
        <v>209.07254</v>
      </c>
      <c r="BE49" s="100">
        <v>383.60962000000001</v>
      </c>
      <c r="BF49" s="100">
        <v>617.74648000000002</v>
      </c>
      <c r="BG49" s="100">
        <v>1091.3633</v>
      </c>
      <c r="BH49" s="100">
        <v>1854.0252</v>
      </c>
      <c r="BI49" s="100">
        <v>3066.4137000000001</v>
      </c>
      <c r="BJ49" s="100">
        <v>5086.6994999999997</v>
      </c>
      <c r="BK49" s="100">
        <v>7685.2206999999999</v>
      </c>
      <c r="BL49" s="100">
        <v>13171.875</v>
      </c>
      <c r="BM49" s="100">
        <v>412.04896000000002</v>
      </c>
      <c r="BN49" s="100">
        <v>750.87458000000004</v>
      </c>
      <c r="BO49" s="127"/>
      <c r="BP49" s="118">
        <v>1942</v>
      </c>
    </row>
    <row r="50" spans="1:68">
      <c r="A50" s="127"/>
      <c r="B50" s="118">
        <v>1943</v>
      </c>
      <c r="C50" s="100">
        <v>8.1658290999999998</v>
      </c>
      <c r="D50" s="100">
        <v>10.111954000000001</v>
      </c>
      <c r="E50" s="100">
        <v>14.807162999999999</v>
      </c>
      <c r="F50" s="100">
        <v>13.136815</v>
      </c>
      <c r="G50" s="100">
        <v>12.16</v>
      </c>
      <c r="H50" s="100">
        <v>20.965057999999999</v>
      </c>
      <c r="I50" s="100">
        <v>25.649795000000001</v>
      </c>
      <c r="J50" s="100">
        <v>49.052396999999999</v>
      </c>
      <c r="K50" s="100">
        <v>113.84111</v>
      </c>
      <c r="L50" s="100">
        <v>248.3989</v>
      </c>
      <c r="M50" s="100">
        <v>447.49070999999998</v>
      </c>
      <c r="N50" s="100">
        <v>772.60422000000005</v>
      </c>
      <c r="O50" s="100">
        <v>1360.5060000000001</v>
      </c>
      <c r="P50" s="100">
        <v>2217.3058000000001</v>
      </c>
      <c r="Q50" s="100">
        <v>3408</v>
      </c>
      <c r="R50" s="100">
        <v>5406.25</v>
      </c>
      <c r="S50" s="100">
        <v>7991.7695000000003</v>
      </c>
      <c r="T50" s="100">
        <v>14444.444</v>
      </c>
      <c r="U50" s="100">
        <v>443.34690999999998</v>
      </c>
      <c r="V50" s="100">
        <v>832.90535999999997</v>
      </c>
      <c r="W50" s="127"/>
      <c r="X50" s="118">
        <v>1943</v>
      </c>
      <c r="Y50" s="100">
        <v>9.4678419999999992</v>
      </c>
      <c r="Z50" s="100">
        <v>12.354922999999999</v>
      </c>
      <c r="AA50" s="100">
        <v>13.252148999999999</v>
      </c>
      <c r="AB50" s="100">
        <v>14.525499999999999</v>
      </c>
      <c r="AC50" s="100">
        <v>17.498380000000001</v>
      </c>
      <c r="AD50" s="100">
        <v>21.731971999999999</v>
      </c>
      <c r="AE50" s="100">
        <v>28.348689</v>
      </c>
      <c r="AF50" s="100">
        <v>45.728039000000003</v>
      </c>
      <c r="AG50" s="100">
        <v>94.097519000000005</v>
      </c>
      <c r="AH50" s="100">
        <v>172.71922000000001</v>
      </c>
      <c r="AI50" s="100">
        <v>296.89670999999998</v>
      </c>
      <c r="AJ50" s="100">
        <v>471.42079000000001</v>
      </c>
      <c r="AK50" s="100">
        <v>794.09745999999996</v>
      </c>
      <c r="AL50" s="100">
        <v>1504.1170999999999</v>
      </c>
      <c r="AM50" s="100">
        <v>2645.8582999999999</v>
      </c>
      <c r="AN50" s="100">
        <v>4507.2201999999997</v>
      </c>
      <c r="AO50" s="100">
        <v>6979.5918000000001</v>
      </c>
      <c r="AP50" s="100">
        <v>12858.333000000001</v>
      </c>
      <c r="AQ50" s="100">
        <v>379.72503999999998</v>
      </c>
      <c r="AR50" s="100">
        <v>663.90641000000005</v>
      </c>
      <c r="AS50" s="127"/>
      <c r="AT50" s="118">
        <v>1943</v>
      </c>
      <c r="AU50" s="100">
        <v>8.8042259999999999</v>
      </c>
      <c r="AV50" s="100">
        <v>11.213234999999999</v>
      </c>
      <c r="AW50" s="100">
        <v>14.044943999999999</v>
      </c>
      <c r="AX50" s="100">
        <v>13.82859</v>
      </c>
      <c r="AY50" s="100">
        <v>14.812430000000001</v>
      </c>
      <c r="AZ50" s="100">
        <v>21.350546000000001</v>
      </c>
      <c r="BA50" s="100">
        <v>26.975287000000002</v>
      </c>
      <c r="BB50" s="100">
        <v>47.453704000000002</v>
      </c>
      <c r="BC50" s="100">
        <v>104.1841</v>
      </c>
      <c r="BD50" s="100">
        <v>209.94598999999999</v>
      </c>
      <c r="BE50" s="100">
        <v>372.07145000000003</v>
      </c>
      <c r="BF50" s="100">
        <v>622.42128000000002</v>
      </c>
      <c r="BG50" s="100">
        <v>1073.9583</v>
      </c>
      <c r="BH50" s="100">
        <v>1847.8672999999999</v>
      </c>
      <c r="BI50" s="100">
        <v>3006.9488000000001</v>
      </c>
      <c r="BJ50" s="100">
        <v>4924.5648000000001</v>
      </c>
      <c r="BK50" s="100">
        <v>7437.6163999999999</v>
      </c>
      <c r="BL50" s="100">
        <v>13497.512000000001</v>
      </c>
      <c r="BM50" s="100">
        <v>411.68502999999998</v>
      </c>
      <c r="BN50" s="100">
        <v>743.36283000000003</v>
      </c>
      <c r="BO50" s="127"/>
      <c r="BP50" s="118">
        <v>1943</v>
      </c>
    </row>
    <row r="51" spans="1:68">
      <c r="A51" s="127"/>
      <c r="B51" s="118">
        <v>1944</v>
      </c>
      <c r="C51" s="100">
        <v>6.5809153</v>
      </c>
      <c r="D51" s="100">
        <v>9.8800281999999999</v>
      </c>
      <c r="E51" s="100">
        <v>14.229811</v>
      </c>
      <c r="F51" s="100">
        <v>16.103059999999999</v>
      </c>
      <c r="G51" s="100">
        <v>14.603175</v>
      </c>
      <c r="H51" s="100">
        <v>16.057397000000002</v>
      </c>
      <c r="I51" s="100">
        <v>24.974688</v>
      </c>
      <c r="J51" s="100">
        <v>49.671292999999999</v>
      </c>
      <c r="K51" s="100">
        <v>98.546042</v>
      </c>
      <c r="L51" s="100">
        <v>208.75113999999999</v>
      </c>
      <c r="M51" s="100">
        <v>426.09915999999998</v>
      </c>
      <c r="N51" s="100">
        <v>747.62908000000004</v>
      </c>
      <c r="O51" s="100">
        <v>1309.7826</v>
      </c>
      <c r="P51" s="100">
        <v>2122.8407000000002</v>
      </c>
      <c r="Q51" s="100">
        <v>3153.8462</v>
      </c>
      <c r="R51" s="100">
        <v>5058.0913</v>
      </c>
      <c r="S51" s="100">
        <v>7709.1633000000002</v>
      </c>
      <c r="T51" s="100">
        <v>13011.764999999999</v>
      </c>
      <c r="U51" s="100">
        <v>422.11493999999999</v>
      </c>
      <c r="V51" s="100">
        <v>778.56506000000002</v>
      </c>
      <c r="W51" s="127"/>
      <c r="X51" s="118">
        <v>1944</v>
      </c>
      <c r="Y51" s="100">
        <v>13.059701</v>
      </c>
      <c r="Z51" s="100">
        <v>9.1274187999999992</v>
      </c>
      <c r="AA51" s="100">
        <v>13.668267</v>
      </c>
      <c r="AB51" s="100">
        <v>10.413277000000001</v>
      </c>
      <c r="AC51" s="100">
        <v>12.448133</v>
      </c>
      <c r="AD51" s="100">
        <v>20.140986999999999</v>
      </c>
      <c r="AE51" s="100">
        <v>27.157098999999999</v>
      </c>
      <c r="AF51" s="100">
        <v>45.098039</v>
      </c>
      <c r="AG51" s="100">
        <v>92.814370999999994</v>
      </c>
      <c r="AH51" s="100">
        <v>147.63604000000001</v>
      </c>
      <c r="AI51" s="100">
        <v>274.56382000000002</v>
      </c>
      <c r="AJ51" s="100">
        <v>450.60750000000002</v>
      </c>
      <c r="AK51" s="100">
        <v>798.80079999999998</v>
      </c>
      <c r="AL51" s="100">
        <v>1430.3461</v>
      </c>
      <c r="AM51" s="100">
        <v>2590.2613000000001</v>
      </c>
      <c r="AN51" s="100">
        <v>4364.9123</v>
      </c>
      <c r="AO51" s="100">
        <v>6815.5339999999997</v>
      </c>
      <c r="AP51" s="100">
        <v>11687.5</v>
      </c>
      <c r="AQ51" s="100">
        <v>370.80748999999997</v>
      </c>
      <c r="AR51" s="100">
        <v>631.82213000000002</v>
      </c>
      <c r="AS51" s="127"/>
      <c r="AT51" s="118">
        <v>1944</v>
      </c>
      <c r="AU51" s="100">
        <v>9.7575850000000006</v>
      </c>
      <c r="AV51" s="100">
        <v>9.5101382000000001</v>
      </c>
      <c r="AW51" s="100">
        <v>13.954331</v>
      </c>
      <c r="AX51" s="100">
        <v>13.272904</v>
      </c>
      <c r="AY51" s="100">
        <v>13.528568999999999</v>
      </c>
      <c r="AZ51" s="100">
        <v>18.117169000000001</v>
      </c>
      <c r="BA51" s="100">
        <v>26.055858000000001</v>
      </c>
      <c r="BB51" s="100">
        <v>47.465961</v>
      </c>
      <c r="BC51" s="100">
        <v>95.762360000000001</v>
      </c>
      <c r="BD51" s="100">
        <v>177.86294000000001</v>
      </c>
      <c r="BE51" s="100">
        <v>349.62929000000003</v>
      </c>
      <c r="BF51" s="100">
        <v>599.31416999999999</v>
      </c>
      <c r="BG51" s="100">
        <v>1051.7995000000001</v>
      </c>
      <c r="BH51" s="100">
        <v>1763.0244</v>
      </c>
      <c r="BI51" s="100">
        <v>2856.5162999999998</v>
      </c>
      <c r="BJ51" s="100">
        <v>4682.5095000000001</v>
      </c>
      <c r="BK51" s="100">
        <v>7216.0713999999998</v>
      </c>
      <c r="BL51" s="100">
        <v>12215.962</v>
      </c>
      <c r="BM51" s="100">
        <v>396.54158000000001</v>
      </c>
      <c r="BN51" s="100">
        <v>700.66236000000004</v>
      </c>
      <c r="BO51" s="127"/>
      <c r="BP51" s="118">
        <v>1944</v>
      </c>
    </row>
    <row r="52" spans="1:68">
      <c r="A52" s="127"/>
      <c r="B52" s="118">
        <v>1945</v>
      </c>
      <c r="C52" s="100">
        <v>5.1121840000000001</v>
      </c>
      <c r="D52" s="100">
        <v>9.6585029000000002</v>
      </c>
      <c r="E52" s="100">
        <v>12.80644</v>
      </c>
      <c r="F52" s="100">
        <v>17.606781999999999</v>
      </c>
      <c r="G52" s="100">
        <v>10.783381</v>
      </c>
      <c r="H52" s="100">
        <v>12.123310999999999</v>
      </c>
      <c r="I52" s="100">
        <v>24.096385999999999</v>
      </c>
      <c r="J52" s="100">
        <v>53.030303000000004</v>
      </c>
      <c r="K52" s="100">
        <v>123.15074</v>
      </c>
      <c r="L52" s="100">
        <v>232.41318000000001</v>
      </c>
      <c r="M52" s="100">
        <v>468.36637999999999</v>
      </c>
      <c r="N52" s="100">
        <v>776.91911000000005</v>
      </c>
      <c r="O52" s="100">
        <v>1321.2161000000001</v>
      </c>
      <c r="P52" s="100">
        <v>2208.4870999999998</v>
      </c>
      <c r="Q52" s="100">
        <v>3248.0210999999999</v>
      </c>
      <c r="R52" s="100">
        <v>5175.7575999999999</v>
      </c>
      <c r="S52" s="100">
        <v>7907.3359</v>
      </c>
      <c r="T52" s="100">
        <v>12762.887000000001</v>
      </c>
      <c r="U52" s="100">
        <v>444.39944000000003</v>
      </c>
      <c r="V52" s="100">
        <v>795.70232999999996</v>
      </c>
      <c r="W52" s="127"/>
      <c r="X52" s="118">
        <v>1945</v>
      </c>
      <c r="Y52" s="100">
        <v>3.5408675000000001</v>
      </c>
      <c r="Z52" s="100">
        <v>8.938148</v>
      </c>
      <c r="AA52" s="100">
        <v>14.031096</v>
      </c>
      <c r="AB52" s="100">
        <v>10.923534999999999</v>
      </c>
      <c r="AC52" s="100">
        <v>11.041009000000001</v>
      </c>
      <c r="AD52" s="100">
        <v>20.401223999999999</v>
      </c>
      <c r="AE52" s="100">
        <v>29.785810000000001</v>
      </c>
      <c r="AF52" s="100">
        <v>46.189376000000003</v>
      </c>
      <c r="AG52" s="100">
        <v>87.366167000000004</v>
      </c>
      <c r="AH52" s="100">
        <v>172.64276000000001</v>
      </c>
      <c r="AI52" s="100">
        <v>281.46453000000002</v>
      </c>
      <c r="AJ52" s="100">
        <v>429.82456000000002</v>
      </c>
      <c r="AK52" s="100">
        <v>778.78395999999998</v>
      </c>
      <c r="AL52" s="100">
        <v>1415.6063999999999</v>
      </c>
      <c r="AM52" s="100">
        <v>2497.0623000000001</v>
      </c>
      <c r="AN52" s="100">
        <v>4296.6102000000001</v>
      </c>
      <c r="AO52" s="100">
        <v>7009.4044000000004</v>
      </c>
      <c r="AP52" s="100">
        <v>11415.493</v>
      </c>
      <c r="AQ52" s="100">
        <v>375.30160999999998</v>
      </c>
      <c r="AR52" s="100">
        <v>625.48721</v>
      </c>
      <c r="AS52" s="127"/>
      <c r="AT52" s="118">
        <v>1945</v>
      </c>
      <c r="AU52" s="100">
        <v>4.3415340000000002</v>
      </c>
      <c r="AV52" s="100">
        <v>9.3047752999999993</v>
      </c>
      <c r="AW52" s="100">
        <v>13.407821</v>
      </c>
      <c r="AX52" s="100">
        <v>14.290407</v>
      </c>
      <c r="AY52" s="100">
        <v>10.912542</v>
      </c>
      <c r="AZ52" s="100">
        <v>16.300618</v>
      </c>
      <c r="BA52" s="100">
        <v>26.941098</v>
      </c>
      <c r="BB52" s="100">
        <v>49.720669999999998</v>
      </c>
      <c r="BC52" s="100">
        <v>105.87262</v>
      </c>
      <c r="BD52" s="100">
        <v>202.44173000000001</v>
      </c>
      <c r="BE52" s="100">
        <v>373.46037999999999</v>
      </c>
      <c r="BF52" s="100">
        <v>603.50606000000005</v>
      </c>
      <c r="BG52" s="100">
        <v>1047.0742</v>
      </c>
      <c r="BH52" s="100">
        <v>1795.4042999999999</v>
      </c>
      <c r="BI52" s="100">
        <v>2850.8389999999999</v>
      </c>
      <c r="BJ52" s="100">
        <v>4697.6958999999997</v>
      </c>
      <c r="BK52" s="100">
        <v>7411.7646999999997</v>
      </c>
      <c r="BL52" s="100">
        <v>11962.343000000001</v>
      </c>
      <c r="BM52" s="100">
        <v>409.91923000000003</v>
      </c>
      <c r="BN52" s="100">
        <v>705.58105</v>
      </c>
      <c r="BO52" s="127"/>
      <c r="BP52" s="118">
        <v>1945</v>
      </c>
    </row>
    <row r="53" spans="1:68">
      <c r="A53" s="127"/>
      <c r="B53" s="118">
        <v>1946</v>
      </c>
      <c r="C53" s="100">
        <v>6.2910284000000001</v>
      </c>
      <c r="D53" s="100">
        <v>8.0862534000000004</v>
      </c>
      <c r="E53" s="100">
        <v>7.4515647999999999</v>
      </c>
      <c r="F53" s="100">
        <v>13.214404</v>
      </c>
      <c r="G53" s="100">
        <v>9.6030730000000002</v>
      </c>
      <c r="H53" s="100">
        <v>18.739353000000001</v>
      </c>
      <c r="I53" s="100">
        <v>31.155778999999999</v>
      </c>
      <c r="J53" s="100">
        <v>52.161485999999996</v>
      </c>
      <c r="K53" s="100">
        <v>106.38298</v>
      </c>
      <c r="L53" s="100">
        <v>255.02182999999999</v>
      </c>
      <c r="M53" s="100">
        <v>456.96624000000003</v>
      </c>
      <c r="N53" s="100">
        <v>842.87886000000003</v>
      </c>
      <c r="O53" s="100">
        <v>1368.0824</v>
      </c>
      <c r="P53" s="100">
        <v>2365.0088999999998</v>
      </c>
      <c r="Q53" s="100">
        <v>3525.6242000000002</v>
      </c>
      <c r="R53" s="100">
        <v>5521.8253999999997</v>
      </c>
      <c r="S53" s="100">
        <v>8202.2901000000002</v>
      </c>
      <c r="T53" s="100">
        <v>14254.717000000001</v>
      </c>
      <c r="U53" s="100">
        <v>476.77497</v>
      </c>
      <c r="V53" s="100">
        <v>850.09757999999999</v>
      </c>
      <c r="W53" s="127"/>
      <c r="X53" s="118">
        <v>1946</v>
      </c>
      <c r="Y53" s="100">
        <v>6.8493151000000001</v>
      </c>
      <c r="Z53" s="100">
        <v>5.5788006000000001</v>
      </c>
      <c r="AA53" s="100">
        <v>9.2843327000000002</v>
      </c>
      <c r="AB53" s="100">
        <v>8.4175083999999991</v>
      </c>
      <c r="AC53" s="100">
        <v>8.3014048999999996</v>
      </c>
      <c r="AD53" s="100">
        <v>15.115888</v>
      </c>
      <c r="AE53" s="100">
        <v>27.823782999999999</v>
      </c>
      <c r="AF53" s="100">
        <v>47.475509000000002</v>
      </c>
      <c r="AG53" s="100">
        <v>87.569415000000006</v>
      </c>
      <c r="AH53" s="100">
        <v>169.91149999999999</v>
      </c>
      <c r="AI53" s="100">
        <v>298.81387000000001</v>
      </c>
      <c r="AJ53" s="100">
        <v>446.41052000000002</v>
      </c>
      <c r="AK53" s="100">
        <v>802.25989000000004</v>
      </c>
      <c r="AL53" s="100">
        <v>1373.1706999999999</v>
      </c>
      <c r="AM53" s="100">
        <v>2653.1792</v>
      </c>
      <c r="AN53" s="100">
        <v>4320.1319999999996</v>
      </c>
      <c r="AO53" s="100">
        <v>6984.7094999999999</v>
      </c>
      <c r="AP53" s="100">
        <v>11851.612999999999</v>
      </c>
      <c r="AQ53" s="100">
        <v>389.17221000000001</v>
      </c>
      <c r="AR53" s="100">
        <v>637.00262999999995</v>
      </c>
      <c r="AS53" s="127"/>
      <c r="AT53" s="118">
        <v>1946</v>
      </c>
      <c r="AU53" s="100">
        <v>6.5642458000000001</v>
      </c>
      <c r="AV53" s="100">
        <v>6.8540096000000004</v>
      </c>
      <c r="AW53" s="100">
        <v>8.3507306999999997</v>
      </c>
      <c r="AX53" s="100">
        <v>10.838753000000001</v>
      </c>
      <c r="AY53" s="100">
        <v>8.9514066000000003</v>
      </c>
      <c r="AZ53" s="100">
        <v>16.914750000000002</v>
      </c>
      <c r="BA53" s="100">
        <v>29.480346000000001</v>
      </c>
      <c r="BB53" s="100">
        <v>49.880800000000001</v>
      </c>
      <c r="BC53" s="100">
        <v>97.356015999999997</v>
      </c>
      <c r="BD53" s="100">
        <v>212.74725000000001</v>
      </c>
      <c r="BE53" s="100">
        <v>376.25146000000001</v>
      </c>
      <c r="BF53" s="100">
        <v>644.39382000000001</v>
      </c>
      <c r="BG53" s="100">
        <v>1081.6650999999999</v>
      </c>
      <c r="BH53" s="100">
        <v>1847.1985999999999</v>
      </c>
      <c r="BI53" s="100">
        <v>3061.5005999999998</v>
      </c>
      <c r="BJ53" s="100">
        <v>4865.7658000000001</v>
      </c>
      <c r="BK53" s="100">
        <v>7526.3158000000003</v>
      </c>
      <c r="BL53" s="100">
        <v>12827.585999999999</v>
      </c>
      <c r="BM53" s="100">
        <v>433.05515000000003</v>
      </c>
      <c r="BN53" s="100">
        <v>735.94356000000005</v>
      </c>
      <c r="BO53" s="127"/>
      <c r="BP53" s="118">
        <v>1946</v>
      </c>
    </row>
    <row r="54" spans="1:68">
      <c r="A54" s="127"/>
      <c r="B54" s="118">
        <v>1947</v>
      </c>
      <c r="C54" s="100">
        <v>6.3694268000000003</v>
      </c>
      <c r="D54" s="100">
        <v>6.5189047999999996</v>
      </c>
      <c r="E54" s="100">
        <v>6.2661261000000001</v>
      </c>
      <c r="F54" s="100">
        <v>12.137559</v>
      </c>
      <c r="G54" s="100">
        <v>11.049723999999999</v>
      </c>
      <c r="H54" s="100">
        <v>17.749497999999999</v>
      </c>
      <c r="I54" s="100">
        <v>26.554621999999998</v>
      </c>
      <c r="J54" s="100">
        <v>55.633803</v>
      </c>
      <c r="K54" s="100">
        <v>122.33837</v>
      </c>
      <c r="L54" s="100">
        <v>236.65100000000001</v>
      </c>
      <c r="M54" s="100">
        <v>517.78845999999999</v>
      </c>
      <c r="N54" s="100">
        <v>816.09195</v>
      </c>
      <c r="O54" s="100">
        <v>1402.6298999999999</v>
      </c>
      <c r="P54" s="100">
        <v>2212.0171999999998</v>
      </c>
      <c r="Q54" s="100">
        <v>3365.4096</v>
      </c>
      <c r="R54" s="100">
        <v>5377.2102000000004</v>
      </c>
      <c r="S54" s="100">
        <v>7763.3588</v>
      </c>
      <c r="T54" s="100">
        <v>12811.966</v>
      </c>
      <c r="U54" s="100">
        <v>465.60804999999999</v>
      </c>
      <c r="V54" s="100">
        <v>812.16683</v>
      </c>
      <c r="W54" s="127"/>
      <c r="X54" s="118">
        <v>1947</v>
      </c>
      <c r="Y54" s="100">
        <v>3.4611288999999998</v>
      </c>
      <c r="Z54" s="100">
        <v>3.7162161999999999</v>
      </c>
      <c r="AA54" s="100">
        <v>6.8702290000000001</v>
      </c>
      <c r="AB54" s="100">
        <v>8.6745315999999999</v>
      </c>
      <c r="AC54" s="100">
        <v>8.7520258999999996</v>
      </c>
      <c r="AD54" s="100">
        <v>18.302828999999999</v>
      </c>
      <c r="AE54" s="100">
        <v>28.373474000000002</v>
      </c>
      <c r="AF54" s="100">
        <v>42.631385999999999</v>
      </c>
      <c r="AG54" s="100">
        <v>86.075948999999994</v>
      </c>
      <c r="AH54" s="100">
        <v>156.05659</v>
      </c>
      <c r="AI54" s="100">
        <v>302.38970999999998</v>
      </c>
      <c r="AJ54" s="100">
        <v>424.55621000000002</v>
      </c>
      <c r="AK54" s="100">
        <v>787.97083999999995</v>
      </c>
      <c r="AL54" s="100">
        <v>1386.8442</v>
      </c>
      <c r="AM54" s="100">
        <v>2446.3276999999998</v>
      </c>
      <c r="AN54" s="100">
        <v>4309.4462999999996</v>
      </c>
      <c r="AO54" s="100">
        <v>6982.0896000000002</v>
      </c>
      <c r="AP54" s="100">
        <v>11449.102000000001</v>
      </c>
      <c r="AQ54" s="100">
        <v>384.92860999999999</v>
      </c>
      <c r="AR54" s="100">
        <v>621.69358</v>
      </c>
      <c r="AS54" s="127"/>
      <c r="AT54" s="118">
        <v>1947</v>
      </c>
      <c r="AU54" s="100">
        <v>4.9472725000000004</v>
      </c>
      <c r="AV54" s="100">
        <v>5.1426676000000002</v>
      </c>
      <c r="AW54" s="100">
        <v>6.5629102000000001</v>
      </c>
      <c r="AX54" s="100">
        <v>10.430917000000001</v>
      </c>
      <c r="AY54" s="100">
        <v>9.8993833000000002</v>
      </c>
      <c r="AZ54" s="100">
        <v>18.027041000000001</v>
      </c>
      <c r="BA54" s="100">
        <v>27.472526999999999</v>
      </c>
      <c r="BB54" s="100">
        <v>49.271714000000003</v>
      </c>
      <c r="BC54" s="100">
        <v>104.98688</v>
      </c>
      <c r="BD54" s="100">
        <v>197.04541</v>
      </c>
      <c r="BE54" s="100">
        <v>407.65976999999998</v>
      </c>
      <c r="BF54" s="100">
        <v>619.01215999999999</v>
      </c>
      <c r="BG54" s="100">
        <v>1090.6568</v>
      </c>
      <c r="BH54" s="100">
        <v>1780.5078000000001</v>
      </c>
      <c r="BI54" s="100">
        <v>2873.6397000000002</v>
      </c>
      <c r="BJ54" s="100">
        <v>4793.4105</v>
      </c>
      <c r="BK54" s="100">
        <v>7324.9580999999998</v>
      </c>
      <c r="BL54" s="100">
        <v>12010.563</v>
      </c>
      <c r="BM54" s="100">
        <v>425.35028999999997</v>
      </c>
      <c r="BN54" s="100">
        <v>711.11526000000003</v>
      </c>
      <c r="BO54" s="127"/>
      <c r="BP54" s="118">
        <v>1947</v>
      </c>
    </row>
    <row r="55" spans="1:68">
      <c r="A55" s="127"/>
      <c r="B55" s="118">
        <v>1948</v>
      </c>
      <c r="C55" s="100">
        <v>5.5448408999999996</v>
      </c>
      <c r="D55" s="100">
        <v>4.4402157000000004</v>
      </c>
      <c r="E55" s="100">
        <v>8.6736538000000003</v>
      </c>
      <c r="F55" s="100">
        <v>11.072664</v>
      </c>
      <c r="G55" s="100">
        <v>13.1242</v>
      </c>
      <c r="H55" s="100">
        <v>13.662979999999999</v>
      </c>
      <c r="I55" s="100">
        <v>26.716266000000001</v>
      </c>
      <c r="J55" s="100">
        <v>56.284529999999997</v>
      </c>
      <c r="K55" s="100">
        <v>119.00264</v>
      </c>
      <c r="L55" s="100">
        <v>247.89562000000001</v>
      </c>
      <c r="M55" s="100">
        <v>500.71805000000001</v>
      </c>
      <c r="N55" s="100">
        <v>901.19759999999997</v>
      </c>
      <c r="O55" s="100">
        <v>1437.6513</v>
      </c>
      <c r="P55" s="100">
        <v>2308.7865999999999</v>
      </c>
      <c r="Q55" s="100">
        <v>3565.4384</v>
      </c>
      <c r="R55" s="100">
        <v>5598.4251999999997</v>
      </c>
      <c r="S55" s="100">
        <v>8443.1818000000003</v>
      </c>
      <c r="T55" s="100">
        <v>12793.388000000001</v>
      </c>
      <c r="U55" s="100">
        <v>485.02017999999998</v>
      </c>
      <c r="V55" s="100">
        <v>844.46276999999998</v>
      </c>
      <c r="W55" s="127"/>
      <c r="X55" s="118">
        <v>1948</v>
      </c>
      <c r="Y55" s="100">
        <v>5.2963430000000002</v>
      </c>
      <c r="Z55" s="100">
        <v>3.6172312</v>
      </c>
      <c r="AA55" s="100">
        <v>6.3622753999999997</v>
      </c>
      <c r="AB55" s="100">
        <v>5.7286071999999999</v>
      </c>
      <c r="AC55" s="100">
        <v>8.4718149</v>
      </c>
      <c r="AD55" s="100">
        <v>18.276762000000002</v>
      </c>
      <c r="AE55" s="100">
        <v>20.536601999999998</v>
      </c>
      <c r="AF55" s="100">
        <v>40.501792000000002</v>
      </c>
      <c r="AG55" s="100">
        <v>84.426230000000004</v>
      </c>
      <c r="AH55" s="100">
        <v>165.42015000000001</v>
      </c>
      <c r="AI55" s="100">
        <v>289.92176999999998</v>
      </c>
      <c r="AJ55" s="100">
        <v>485.86745000000002</v>
      </c>
      <c r="AK55" s="100">
        <v>797.43141000000003</v>
      </c>
      <c r="AL55" s="100">
        <v>1420.0913</v>
      </c>
      <c r="AM55" s="100">
        <v>2639.7379999999998</v>
      </c>
      <c r="AN55" s="100">
        <v>4606.7960999999996</v>
      </c>
      <c r="AO55" s="100">
        <v>7155.6196</v>
      </c>
      <c r="AP55" s="100">
        <v>12159.091</v>
      </c>
      <c r="AQ55" s="100">
        <v>407.31103999999999</v>
      </c>
      <c r="AR55" s="100">
        <v>652.20591999999999</v>
      </c>
      <c r="AS55" s="127"/>
      <c r="AT55" s="118">
        <v>1948</v>
      </c>
      <c r="AU55" s="100">
        <v>5.4233946</v>
      </c>
      <c r="AV55" s="100">
        <v>4.0361640000000003</v>
      </c>
      <c r="AW55" s="100">
        <v>7.5381504000000001</v>
      </c>
      <c r="AX55" s="100">
        <v>8.4462431999999996</v>
      </c>
      <c r="AY55" s="100">
        <v>10.818666</v>
      </c>
      <c r="AZ55" s="100">
        <v>15.966113</v>
      </c>
      <c r="BA55" s="100">
        <v>23.594377999999999</v>
      </c>
      <c r="BB55" s="100">
        <v>48.540273999999997</v>
      </c>
      <c r="BC55" s="100">
        <v>102.41793</v>
      </c>
      <c r="BD55" s="100">
        <v>207.57151999999999</v>
      </c>
      <c r="BE55" s="100">
        <v>393.24261000000001</v>
      </c>
      <c r="BF55" s="100">
        <v>691.07494999999994</v>
      </c>
      <c r="BG55" s="100">
        <v>1111.7384999999999</v>
      </c>
      <c r="BH55" s="100">
        <v>1843.3639000000001</v>
      </c>
      <c r="BI55" s="100">
        <v>3067.5279</v>
      </c>
      <c r="BJ55" s="100">
        <v>5054.1741000000002</v>
      </c>
      <c r="BK55" s="100">
        <v>7711.9476000000004</v>
      </c>
      <c r="BL55" s="100">
        <v>12417.508</v>
      </c>
      <c r="BM55" s="100">
        <v>446.27499</v>
      </c>
      <c r="BN55" s="100">
        <v>742.47567000000004</v>
      </c>
      <c r="BO55" s="127"/>
      <c r="BP55" s="118">
        <v>1948</v>
      </c>
    </row>
    <row r="56" spans="1:68">
      <c r="A56" s="127"/>
      <c r="B56" s="118">
        <v>1949</v>
      </c>
      <c r="C56" s="100">
        <v>6.5025545999999999</v>
      </c>
      <c r="D56" s="100">
        <v>2.9877501999999998</v>
      </c>
      <c r="E56" s="100">
        <v>7.6976906999999999</v>
      </c>
      <c r="F56" s="100">
        <v>8.8090203999999996</v>
      </c>
      <c r="G56" s="100">
        <v>12.172285</v>
      </c>
      <c r="H56" s="100">
        <v>15.731030000000001</v>
      </c>
      <c r="I56" s="100">
        <v>28.225805999999999</v>
      </c>
      <c r="J56" s="100">
        <v>52.038449</v>
      </c>
      <c r="K56" s="100">
        <v>119.81063</v>
      </c>
      <c r="L56" s="100">
        <v>272.24272000000002</v>
      </c>
      <c r="M56" s="100">
        <v>495.02605</v>
      </c>
      <c r="N56" s="100">
        <v>869.10731999999996</v>
      </c>
      <c r="O56" s="100">
        <v>1457.0588</v>
      </c>
      <c r="P56" s="100">
        <v>2303.4704999999999</v>
      </c>
      <c r="Q56" s="100">
        <v>3568.7732000000001</v>
      </c>
      <c r="R56" s="100">
        <v>5324.2187999999996</v>
      </c>
      <c r="S56" s="100">
        <v>8249.0565999999999</v>
      </c>
      <c r="T56" s="100">
        <v>12768</v>
      </c>
      <c r="U56" s="100">
        <v>476.08618999999999</v>
      </c>
      <c r="V56" s="100">
        <v>833.55088000000001</v>
      </c>
      <c r="W56" s="127"/>
      <c r="X56" s="118">
        <v>1949</v>
      </c>
      <c r="Y56" s="100">
        <v>6.3275736</v>
      </c>
      <c r="Z56" s="100">
        <v>3.7220844</v>
      </c>
      <c r="AA56" s="100">
        <v>5.7824359000000003</v>
      </c>
      <c r="AB56" s="100">
        <v>8.0527086000000008</v>
      </c>
      <c r="AC56" s="100">
        <v>8.0775444000000007</v>
      </c>
      <c r="AD56" s="100">
        <v>14.204545</v>
      </c>
      <c r="AE56" s="100">
        <v>16.983017</v>
      </c>
      <c r="AF56" s="100">
        <v>40.697673999999999</v>
      </c>
      <c r="AG56" s="100">
        <v>83.300433999999996</v>
      </c>
      <c r="AH56" s="100">
        <v>175.08711</v>
      </c>
      <c r="AI56" s="100">
        <v>304.04784000000001</v>
      </c>
      <c r="AJ56" s="100">
        <v>454.06445000000002</v>
      </c>
      <c r="AK56" s="100">
        <v>778.21669999999995</v>
      </c>
      <c r="AL56" s="100">
        <v>1367.2565999999999</v>
      </c>
      <c r="AM56" s="100">
        <v>2497.3766999999998</v>
      </c>
      <c r="AN56" s="100">
        <v>4335.9872999999998</v>
      </c>
      <c r="AO56" s="100">
        <v>7011.1732000000002</v>
      </c>
      <c r="AP56" s="100">
        <v>11945.652</v>
      </c>
      <c r="AQ56" s="100">
        <v>395.88362000000001</v>
      </c>
      <c r="AR56" s="100">
        <v>631.74321999999995</v>
      </c>
      <c r="AS56" s="127"/>
      <c r="AT56" s="118">
        <v>1949</v>
      </c>
      <c r="AU56" s="100">
        <v>6.4171123000000003</v>
      </c>
      <c r="AV56" s="100">
        <v>3.3480444</v>
      </c>
      <c r="AW56" s="100">
        <v>6.7555556000000001</v>
      </c>
      <c r="AX56" s="100">
        <v>8.4380609999999994</v>
      </c>
      <c r="AY56" s="100">
        <v>10.160342999999999</v>
      </c>
      <c r="AZ56" s="100">
        <v>14.976599</v>
      </c>
      <c r="BA56" s="100">
        <v>22.579027</v>
      </c>
      <c r="BB56" s="100">
        <v>46.456825000000002</v>
      </c>
      <c r="BC56" s="100">
        <v>102.2921</v>
      </c>
      <c r="BD56" s="100">
        <v>225.13200000000001</v>
      </c>
      <c r="BE56" s="100">
        <v>398.13301999999999</v>
      </c>
      <c r="BF56" s="100">
        <v>657.25509</v>
      </c>
      <c r="BG56" s="100">
        <v>1110.5990999999999</v>
      </c>
      <c r="BH56" s="100">
        <v>1814.2582</v>
      </c>
      <c r="BI56" s="100">
        <v>2988.6363999999999</v>
      </c>
      <c r="BJ56" s="100">
        <v>4779.8245999999999</v>
      </c>
      <c r="BK56" s="100">
        <v>7537.7206999999999</v>
      </c>
      <c r="BL56" s="100">
        <v>12278.316999999999</v>
      </c>
      <c r="BM56" s="100">
        <v>436.17304000000001</v>
      </c>
      <c r="BN56" s="100">
        <v>726.00599999999997</v>
      </c>
      <c r="BO56" s="127"/>
      <c r="BP56" s="118">
        <v>1949</v>
      </c>
    </row>
    <row r="57" spans="1:68">
      <c r="A57" s="127"/>
      <c r="B57" s="119">
        <v>1950</v>
      </c>
      <c r="C57" s="100">
        <v>3.0769231000000001</v>
      </c>
      <c r="D57" s="100">
        <v>3.6262203999999998</v>
      </c>
      <c r="E57" s="100">
        <v>3.0343898</v>
      </c>
      <c r="F57" s="100">
        <v>8.8746893999999994</v>
      </c>
      <c r="G57" s="100">
        <v>10.641532</v>
      </c>
      <c r="H57" s="100">
        <v>17.908722999999998</v>
      </c>
      <c r="I57" s="100">
        <v>33.127639000000002</v>
      </c>
      <c r="J57" s="100">
        <v>54.258674999999997</v>
      </c>
      <c r="K57" s="100">
        <v>128.70596</v>
      </c>
      <c r="L57" s="100">
        <v>273.92344000000003</v>
      </c>
      <c r="M57" s="100">
        <v>507.57227999999998</v>
      </c>
      <c r="N57" s="100">
        <v>898.43354999999997</v>
      </c>
      <c r="O57" s="100">
        <v>1531.7687000000001</v>
      </c>
      <c r="P57" s="100">
        <v>2412.7357999999999</v>
      </c>
      <c r="Q57" s="100">
        <v>3782.6603</v>
      </c>
      <c r="R57" s="100">
        <v>5873.2942999999996</v>
      </c>
      <c r="S57" s="100">
        <v>8869.0908999999992</v>
      </c>
      <c r="T57" s="100">
        <v>13992.248</v>
      </c>
      <c r="U57" s="100">
        <v>498.79939000000002</v>
      </c>
      <c r="V57" s="100">
        <v>892.80006000000003</v>
      </c>
      <c r="W57" s="127"/>
      <c r="X57" s="119">
        <v>1950</v>
      </c>
      <c r="Y57" s="100">
        <v>3.455425</v>
      </c>
      <c r="Z57" s="100">
        <v>4.9246812999999996</v>
      </c>
      <c r="AA57" s="100">
        <v>8.0279232</v>
      </c>
      <c r="AB57" s="100">
        <v>6.2962962999999998</v>
      </c>
      <c r="AC57" s="100">
        <v>11.214354</v>
      </c>
      <c r="AD57" s="100">
        <v>14.492754</v>
      </c>
      <c r="AE57" s="100">
        <v>17.509084999999999</v>
      </c>
      <c r="AF57" s="100">
        <v>50.293925999999999</v>
      </c>
      <c r="AG57" s="100">
        <v>91.012946999999997</v>
      </c>
      <c r="AH57" s="100">
        <v>170.18526</v>
      </c>
      <c r="AI57" s="100">
        <v>315.24196999999998</v>
      </c>
      <c r="AJ57" s="100">
        <v>464.21755999999999</v>
      </c>
      <c r="AK57" s="100">
        <v>841.75824</v>
      </c>
      <c r="AL57" s="100">
        <v>1489.6206</v>
      </c>
      <c r="AM57" s="100">
        <v>2669.6516999999999</v>
      </c>
      <c r="AN57" s="100">
        <v>4772.7272999999996</v>
      </c>
      <c r="AO57" s="100">
        <v>7541.5550000000003</v>
      </c>
      <c r="AP57" s="100">
        <v>13717.277</v>
      </c>
      <c r="AQ57" s="100">
        <v>430.1001</v>
      </c>
      <c r="AR57" s="100">
        <v>691.76603999999998</v>
      </c>
      <c r="AS57" s="127"/>
      <c r="AT57" s="119">
        <v>1950</v>
      </c>
      <c r="AU57" s="100">
        <v>3.2617253000000002</v>
      </c>
      <c r="AV57" s="100">
        <v>4.2631803000000001</v>
      </c>
      <c r="AW57" s="100">
        <v>5.4879094000000004</v>
      </c>
      <c r="AX57" s="100">
        <v>7.6128330999999996</v>
      </c>
      <c r="AY57" s="100">
        <v>10.920437</v>
      </c>
      <c r="AZ57" s="100">
        <v>16.238558999999999</v>
      </c>
      <c r="BA57" s="100">
        <v>25.384867</v>
      </c>
      <c r="BB57" s="100">
        <v>52.310654999999997</v>
      </c>
      <c r="BC57" s="100">
        <v>110.68633</v>
      </c>
      <c r="BD57" s="100">
        <v>224.06295</v>
      </c>
      <c r="BE57" s="100">
        <v>410.70614999999998</v>
      </c>
      <c r="BF57" s="100">
        <v>675.09202000000005</v>
      </c>
      <c r="BG57" s="100">
        <v>1179.7028</v>
      </c>
      <c r="BH57" s="100">
        <v>1929.5616</v>
      </c>
      <c r="BI57" s="100">
        <v>3177.0439000000001</v>
      </c>
      <c r="BJ57" s="100">
        <v>5263.2493000000004</v>
      </c>
      <c r="BK57" s="100">
        <v>8104.9382999999998</v>
      </c>
      <c r="BL57" s="100">
        <v>13828.125</v>
      </c>
      <c r="BM57" s="100">
        <v>464.73156</v>
      </c>
      <c r="BN57" s="100">
        <v>785.78004999999996</v>
      </c>
      <c r="BO57" s="127"/>
      <c r="BP57" s="119">
        <v>1950</v>
      </c>
    </row>
    <row r="58" spans="1:68">
      <c r="A58" s="127"/>
      <c r="B58" s="119">
        <v>1951</v>
      </c>
      <c r="C58" s="100">
        <v>4.6015477999999996</v>
      </c>
      <c r="D58" s="100">
        <v>3.6764706</v>
      </c>
      <c r="E58" s="100">
        <v>4.2207792</v>
      </c>
      <c r="F58" s="100">
        <v>7.4893010000000002</v>
      </c>
      <c r="G58" s="100">
        <v>11.796733</v>
      </c>
      <c r="H58" s="100">
        <v>19.821328999999999</v>
      </c>
      <c r="I58" s="100">
        <v>32.387414999999997</v>
      </c>
      <c r="J58" s="100">
        <v>66.503218000000004</v>
      </c>
      <c r="K58" s="100">
        <v>135.50773000000001</v>
      </c>
      <c r="L58" s="100">
        <v>273.07841000000002</v>
      </c>
      <c r="M58" s="100">
        <v>518.96474999999998</v>
      </c>
      <c r="N58" s="100">
        <v>967.08861000000002</v>
      </c>
      <c r="O58" s="100">
        <v>1572.0695000000001</v>
      </c>
      <c r="P58" s="100">
        <v>2527.5650999999998</v>
      </c>
      <c r="Q58" s="100">
        <v>3906.3926999999999</v>
      </c>
      <c r="R58" s="100">
        <v>6165.692</v>
      </c>
      <c r="S58" s="100">
        <v>9000</v>
      </c>
      <c r="T58" s="100">
        <v>15244.275</v>
      </c>
      <c r="U58" s="100">
        <v>515.50414999999998</v>
      </c>
      <c r="V58" s="100">
        <v>935.74820999999997</v>
      </c>
      <c r="W58" s="127"/>
      <c r="X58" s="119">
        <v>1951</v>
      </c>
      <c r="Y58" s="100">
        <v>4.6012269999999997</v>
      </c>
      <c r="Z58" s="100">
        <v>3.5606683000000001</v>
      </c>
      <c r="AA58" s="100">
        <v>8.7336244999999995</v>
      </c>
      <c r="AB58" s="100">
        <v>5.2238806000000002</v>
      </c>
      <c r="AC58" s="100">
        <v>8.6677368000000001</v>
      </c>
      <c r="AD58" s="100">
        <v>14.535746</v>
      </c>
      <c r="AE58" s="100">
        <v>23.870145999999998</v>
      </c>
      <c r="AF58" s="100">
        <v>46.711153000000003</v>
      </c>
      <c r="AG58" s="100">
        <v>82.783883000000003</v>
      </c>
      <c r="AH58" s="100">
        <v>175.37155000000001</v>
      </c>
      <c r="AI58" s="100">
        <v>312.91908999999998</v>
      </c>
      <c r="AJ58" s="100">
        <v>496.69186999999999</v>
      </c>
      <c r="AK58" s="100">
        <v>853.24049000000002</v>
      </c>
      <c r="AL58" s="100">
        <v>1513.5323000000001</v>
      </c>
      <c r="AM58" s="100">
        <v>2716.4605000000001</v>
      </c>
      <c r="AN58" s="100">
        <v>4935.8779000000004</v>
      </c>
      <c r="AO58" s="100">
        <v>7815.5843999999997</v>
      </c>
      <c r="AP58" s="100">
        <v>14443.878000000001</v>
      </c>
      <c r="AQ58" s="100">
        <v>443.16219000000001</v>
      </c>
      <c r="AR58" s="100">
        <v>714.84334000000001</v>
      </c>
      <c r="AS58" s="127"/>
      <c r="AT58" s="119">
        <v>1951</v>
      </c>
      <c r="AU58" s="100">
        <v>4.6013910999999998</v>
      </c>
      <c r="AV58" s="100">
        <v>3.6197881999999999</v>
      </c>
      <c r="AW58" s="100">
        <v>6.4388310999999998</v>
      </c>
      <c r="AX58" s="100">
        <v>6.3822028</v>
      </c>
      <c r="AY58" s="100">
        <v>10.278772999999999</v>
      </c>
      <c r="AZ58" s="100">
        <v>17.258737</v>
      </c>
      <c r="BA58" s="100">
        <v>28.195488999999998</v>
      </c>
      <c r="BB58" s="100">
        <v>56.786270999999999</v>
      </c>
      <c r="BC58" s="100">
        <v>110.27349</v>
      </c>
      <c r="BD58" s="100">
        <v>226.53721999999999</v>
      </c>
      <c r="BE58" s="100">
        <v>416.03393999999997</v>
      </c>
      <c r="BF58" s="100">
        <v>723.78391999999997</v>
      </c>
      <c r="BG58" s="100">
        <v>1204.3835999999999</v>
      </c>
      <c r="BH58" s="100">
        <v>1995.6315999999999</v>
      </c>
      <c r="BI58" s="100">
        <v>3257.3948999999998</v>
      </c>
      <c r="BJ58" s="100">
        <v>5476.0273999999999</v>
      </c>
      <c r="BK58" s="100">
        <v>8317.3652999999995</v>
      </c>
      <c r="BL58" s="100">
        <v>14764.526</v>
      </c>
      <c r="BM58" s="100">
        <v>479.70125000000002</v>
      </c>
      <c r="BN58" s="100">
        <v>817.52815999999996</v>
      </c>
      <c r="BO58" s="127"/>
      <c r="BP58" s="119">
        <v>1951</v>
      </c>
    </row>
    <row r="59" spans="1:68">
      <c r="A59" s="127"/>
      <c r="B59" s="119">
        <v>1952</v>
      </c>
      <c r="C59" s="100">
        <v>5.0114846999999996</v>
      </c>
      <c r="D59" s="100">
        <v>2.1624219</v>
      </c>
      <c r="E59" s="100">
        <v>5.8914729000000001</v>
      </c>
      <c r="F59" s="100">
        <v>6.9735006999999998</v>
      </c>
      <c r="G59" s="100">
        <v>10.602848</v>
      </c>
      <c r="H59" s="100">
        <v>15.578027000000001</v>
      </c>
      <c r="I59" s="100">
        <v>32.039976000000003</v>
      </c>
      <c r="J59" s="100">
        <v>59.534602999999997</v>
      </c>
      <c r="K59" s="100">
        <v>128.44631999999999</v>
      </c>
      <c r="L59" s="100">
        <v>281.12150000000003</v>
      </c>
      <c r="M59" s="100">
        <v>559.51346999999998</v>
      </c>
      <c r="N59" s="100">
        <v>975.52269000000001</v>
      </c>
      <c r="O59" s="100">
        <v>1619.337</v>
      </c>
      <c r="P59" s="100">
        <v>2627.1439</v>
      </c>
      <c r="Q59" s="100">
        <v>3854.1435999999999</v>
      </c>
      <c r="R59" s="100">
        <v>6077.0712999999996</v>
      </c>
      <c r="S59" s="100">
        <v>9316.9014000000006</v>
      </c>
      <c r="T59" s="100">
        <v>15068.701999999999</v>
      </c>
      <c r="U59" s="100">
        <v>515.45991000000004</v>
      </c>
      <c r="V59" s="100">
        <v>942.38320999999996</v>
      </c>
      <c r="W59" s="127"/>
      <c r="X59" s="119">
        <v>1952</v>
      </c>
      <c r="Y59" s="100">
        <v>3.9352863999999999</v>
      </c>
      <c r="Z59" s="100">
        <v>5.2710843000000001</v>
      </c>
      <c r="AA59" s="100">
        <v>8.6984536000000006</v>
      </c>
      <c r="AB59" s="100">
        <v>6.2111801</v>
      </c>
      <c r="AC59" s="100">
        <v>6.2541145</v>
      </c>
      <c r="AD59" s="100">
        <v>14.209591</v>
      </c>
      <c r="AE59" s="100">
        <v>25.925926</v>
      </c>
      <c r="AF59" s="100">
        <v>45.042226999999997</v>
      </c>
      <c r="AG59" s="100">
        <v>86.358829999999998</v>
      </c>
      <c r="AH59" s="100">
        <v>180.76284999999999</v>
      </c>
      <c r="AI59" s="100">
        <v>313.82979</v>
      </c>
      <c r="AJ59" s="100">
        <v>498.10606000000001</v>
      </c>
      <c r="AK59" s="100">
        <v>893.97089000000005</v>
      </c>
      <c r="AL59" s="100">
        <v>1550.8701000000001</v>
      </c>
      <c r="AM59" s="100">
        <v>2583.1037999999999</v>
      </c>
      <c r="AN59" s="100">
        <v>4855.6548000000003</v>
      </c>
      <c r="AO59" s="100">
        <v>8107.4169000000002</v>
      </c>
      <c r="AP59" s="100">
        <v>14500</v>
      </c>
      <c r="AQ59" s="100">
        <v>445.69526000000002</v>
      </c>
      <c r="AR59" s="100">
        <v>717.84466999999995</v>
      </c>
      <c r="AS59" s="127"/>
      <c r="AT59" s="119">
        <v>1952</v>
      </c>
      <c r="AU59" s="100">
        <v>4.4857417000000002</v>
      </c>
      <c r="AV59" s="100">
        <v>3.6827890999999999</v>
      </c>
      <c r="AW59" s="100">
        <v>7.2681307999999998</v>
      </c>
      <c r="AX59" s="100">
        <v>6.6012488999999999</v>
      </c>
      <c r="AY59" s="100">
        <v>8.5186937999999994</v>
      </c>
      <c r="AZ59" s="100">
        <v>14.921131000000001</v>
      </c>
      <c r="BA59" s="100">
        <v>29.057513</v>
      </c>
      <c r="BB59" s="100">
        <v>52.413156999999998</v>
      </c>
      <c r="BC59" s="100">
        <v>108.27703</v>
      </c>
      <c r="BD59" s="100">
        <v>233.53647000000001</v>
      </c>
      <c r="BE59" s="100">
        <v>437.91136</v>
      </c>
      <c r="BF59" s="100">
        <v>727.96465000000001</v>
      </c>
      <c r="BG59" s="100">
        <v>1245.5811000000001</v>
      </c>
      <c r="BH59" s="100">
        <v>2059.9647</v>
      </c>
      <c r="BI59" s="100">
        <v>3159.9798999999998</v>
      </c>
      <c r="BJ59" s="100">
        <v>5387.9093000000003</v>
      </c>
      <c r="BK59" s="100">
        <v>8616.2963</v>
      </c>
      <c r="BL59" s="100">
        <v>14725.075999999999</v>
      </c>
      <c r="BM59" s="100">
        <v>481.01661999999999</v>
      </c>
      <c r="BN59" s="100">
        <v>822.04894999999999</v>
      </c>
      <c r="BO59" s="127"/>
      <c r="BP59" s="119">
        <v>1952</v>
      </c>
    </row>
    <row r="60" spans="1:68">
      <c r="A60" s="127"/>
      <c r="B60" s="119">
        <v>1953</v>
      </c>
      <c r="C60" s="100">
        <v>5.3245955</v>
      </c>
      <c r="D60" s="100">
        <v>3.8262434999999999</v>
      </c>
      <c r="E60" s="100">
        <v>6.8903534999999998</v>
      </c>
      <c r="F60" s="100">
        <v>8.1883315999999997</v>
      </c>
      <c r="G60" s="100">
        <v>12.176085</v>
      </c>
      <c r="H60" s="100">
        <v>12.520414000000001</v>
      </c>
      <c r="I60" s="100">
        <v>27.126307000000001</v>
      </c>
      <c r="J60" s="100">
        <v>62.119366999999997</v>
      </c>
      <c r="K60" s="100">
        <v>131.75354999999999</v>
      </c>
      <c r="L60" s="100">
        <v>258.69565</v>
      </c>
      <c r="M60" s="100">
        <v>540.29850999999996</v>
      </c>
      <c r="N60" s="100">
        <v>937.34208999999998</v>
      </c>
      <c r="O60" s="100">
        <v>1570.5623000000001</v>
      </c>
      <c r="P60" s="100">
        <v>2413.3717000000001</v>
      </c>
      <c r="Q60" s="100">
        <v>3868.2505000000001</v>
      </c>
      <c r="R60" s="100">
        <v>5983.1460999999999</v>
      </c>
      <c r="S60" s="100">
        <v>8907.8014000000003</v>
      </c>
      <c r="T60" s="100">
        <v>14874.074000000001</v>
      </c>
      <c r="U60" s="100">
        <v>498.25214</v>
      </c>
      <c r="V60" s="100">
        <v>916.55236000000002</v>
      </c>
      <c r="W60" s="127"/>
      <c r="X60" s="119">
        <v>1953</v>
      </c>
      <c r="Y60" s="100">
        <v>5.1336898</v>
      </c>
      <c r="Z60" s="100">
        <v>4.2392839999999996</v>
      </c>
      <c r="AA60" s="100">
        <v>2.8072363999999999</v>
      </c>
      <c r="AB60" s="100">
        <v>8.9190152999999999</v>
      </c>
      <c r="AC60" s="100">
        <v>9.8405158000000004</v>
      </c>
      <c r="AD60" s="100">
        <v>10.395009999999999</v>
      </c>
      <c r="AE60" s="100">
        <v>20.914252000000001</v>
      </c>
      <c r="AF60" s="100">
        <v>44.402752</v>
      </c>
      <c r="AG60" s="100">
        <v>70.133425000000003</v>
      </c>
      <c r="AH60" s="100">
        <v>171.01566</v>
      </c>
      <c r="AI60" s="100">
        <v>298.76434</v>
      </c>
      <c r="AJ60" s="100">
        <v>477.35849000000002</v>
      </c>
      <c r="AK60" s="100">
        <v>839.13933999999995</v>
      </c>
      <c r="AL60" s="100">
        <v>1434.8942</v>
      </c>
      <c r="AM60" s="100">
        <v>2608.5790999999999</v>
      </c>
      <c r="AN60" s="100">
        <v>4624.8217000000004</v>
      </c>
      <c r="AO60" s="100">
        <v>7832.4872999999998</v>
      </c>
      <c r="AP60" s="100">
        <v>13943.662</v>
      </c>
      <c r="AQ60" s="100">
        <v>431.18065000000001</v>
      </c>
      <c r="AR60" s="100">
        <v>689.14832999999999</v>
      </c>
      <c r="AS60" s="127"/>
      <c r="AT60" s="119">
        <v>1953</v>
      </c>
      <c r="AU60" s="100">
        <v>5.2312199000000001</v>
      </c>
      <c r="AV60" s="100">
        <v>4.0280814999999999</v>
      </c>
      <c r="AW60" s="100">
        <v>4.8899755999999996</v>
      </c>
      <c r="AX60" s="100">
        <v>8.5455179999999995</v>
      </c>
      <c r="AY60" s="100">
        <v>11.056910999999999</v>
      </c>
      <c r="AZ60" s="100">
        <v>11.504047999999999</v>
      </c>
      <c r="BA60" s="100">
        <v>24.106884000000001</v>
      </c>
      <c r="BB60" s="100">
        <v>53.378587000000003</v>
      </c>
      <c r="BC60" s="100">
        <v>102.1682</v>
      </c>
      <c r="BD60" s="100">
        <v>217.10149999999999</v>
      </c>
      <c r="BE60" s="100">
        <v>421.60052000000002</v>
      </c>
      <c r="BF60" s="100">
        <v>699.43889000000001</v>
      </c>
      <c r="BG60" s="100">
        <v>1191.4498000000001</v>
      </c>
      <c r="BH60" s="100">
        <v>1896.2711999999999</v>
      </c>
      <c r="BI60" s="100">
        <v>3178.9731000000002</v>
      </c>
      <c r="BJ60" s="100">
        <v>5212.1457</v>
      </c>
      <c r="BK60" s="100">
        <v>8281.0650999999998</v>
      </c>
      <c r="BL60" s="100">
        <v>14304.598</v>
      </c>
      <c r="BM60" s="100">
        <v>465.13448</v>
      </c>
      <c r="BN60" s="100">
        <v>793.95504000000005</v>
      </c>
      <c r="BO60" s="127"/>
      <c r="BP60" s="119">
        <v>1953</v>
      </c>
    </row>
    <row r="61" spans="1:68">
      <c r="A61" s="127"/>
      <c r="B61" s="119">
        <v>1954</v>
      </c>
      <c r="C61" s="100">
        <v>7.2289156999999999</v>
      </c>
      <c r="D61" s="100">
        <v>1.3012362</v>
      </c>
      <c r="E61" s="100">
        <v>3.3927057</v>
      </c>
      <c r="F61" s="100">
        <v>5.9642147000000003</v>
      </c>
      <c r="G61" s="100">
        <v>8.6677368000000001</v>
      </c>
      <c r="H61" s="100">
        <v>13.646288</v>
      </c>
      <c r="I61" s="100">
        <v>29.532404</v>
      </c>
      <c r="J61" s="100">
        <v>57.823129000000002</v>
      </c>
      <c r="K61" s="100">
        <v>129.08195000000001</v>
      </c>
      <c r="L61" s="100">
        <v>262.39886999999999</v>
      </c>
      <c r="M61" s="100">
        <v>524.16666999999995</v>
      </c>
      <c r="N61" s="100">
        <v>910.45523000000003</v>
      </c>
      <c r="O61" s="100">
        <v>1480.8013000000001</v>
      </c>
      <c r="P61" s="100">
        <v>2421.3092000000001</v>
      </c>
      <c r="Q61" s="100">
        <v>3992.6702</v>
      </c>
      <c r="R61" s="100">
        <v>6210.6226999999999</v>
      </c>
      <c r="S61" s="100">
        <v>9204.9470000000001</v>
      </c>
      <c r="T61" s="100">
        <v>15278.571</v>
      </c>
      <c r="U61" s="100">
        <v>501.08884999999998</v>
      </c>
      <c r="V61" s="100">
        <v>930.61244999999997</v>
      </c>
      <c r="W61" s="127"/>
      <c r="X61" s="119">
        <v>1954</v>
      </c>
      <c r="Y61" s="100">
        <v>5.6544502999999997</v>
      </c>
      <c r="Z61" s="100">
        <v>2.2737607999999998</v>
      </c>
      <c r="AA61" s="100">
        <v>4.1273584999999997</v>
      </c>
      <c r="AB61" s="100">
        <v>4.4843048999999997</v>
      </c>
      <c r="AC61" s="100">
        <v>7.6521739000000002</v>
      </c>
      <c r="AD61" s="100">
        <v>11.631375</v>
      </c>
      <c r="AE61" s="100">
        <v>21.177835999999999</v>
      </c>
      <c r="AF61" s="100">
        <v>46.173307999999999</v>
      </c>
      <c r="AG61" s="100">
        <v>80.867850000000004</v>
      </c>
      <c r="AH61" s="100">
        <v>161.41578999999999</v>
      </c>
      <c r="AI61" s="100">
        <v>292.49011999999999</v>
      </c>
      <c r="AJ61" s="100">
        <v>457.54716999999999</v>
      </c>
      <c r="AK61" s="100">
        <v>811.04357000000005</v>
      </c>
      <c r="AL61" s="100">
        <v>1449.8141000000001</v>
      </c>
      <c r="AM61" s="100">
        <v>2675.9582</v>
      </c>
      <c r="AN61" s="100">
        <v>4572.9876999999997</v>
      </c>
      <c r="AO61" s="100">
        <v>8087.5</v>
      </c>
      <c r="AP61" s="100">
        <v>14227.679</v>
      </c>
      <c r="AQ61" s="100">
        <v>437.64075000000003</v>
      </c>
      <c r="AR61" s="100">
        <v>696.00370999999996</v>
      </c>
      <c r="AS61" s="127"/>
      <c r="AT61" s="119">
        <v>1954</v>
      </c>
      <c r="AU61" s="100">
        <v>6.4582265999999997</v>
      </c>
      <c r="AV61" s="100">
        <v>1.7760018</v>
      </c>
      <c r="AW61" s="100">
        <v>3.7523452000000002</v>
      </c>
      <c r="AX61" s="100">
        <v>5.2391414999999997</v>
      </c>
      <c r="AY61" s="100">
        <v>8.1803004999999995</v>
      </c>
      <c r="AZ61" s="100">
        <v>12.683483000000001</v>
      </c>
      <c r="BA61" s="100">
        <v>25.478604000000001</v>
      </c>
      <c r="BB61" s="100">
        <v>52.063789999999997</v>
      </c>
      <c r="BC61" s="100">
        <v>105.75700000000001</v>
      </c>
      <c r="BD61" s="100">
        <v>214.44403</v>
      </c>
      <c r="BE61" s="100">
        <v>411.37481000000002</v>
      </c>
      <c r="BF61" s="100">
        <v>677.34887000000003</v>
      </c>
      <c r="BG61" s="100">
        <v>1130.2041999999999</v>
      </c>
      <c r="BH61" s="100">
        <v>1907.2130999999999</v>
      </c>
      <c r="BI61" s="100">
        <v>3273.8944000000001</v>
      </c>
      <c r="BJ61" s="100">
        <v>5272.0875999999998</v>
      </c>
      <c r="BK61" s="100">
        <v>8550.5123999999996</v>
      </c>
      <c r="BL61" s="100">
        <v>14631.868</v>
      </c>
      <c r="BM61" s="100">
        <v>469.73793999999998</v>
      </c>
      <c r="BN61" s="100">
        <v>803.28769999999997</v>
      </c>
      <c r="BO61" s="127"/>
      <c r="BP61" s="119">
        <v>1954</v>
      </c>
    </row>
    <row r="62" spans="1:68">
      <c r="A62" s="127"/>
      <c r="B62" s="119">
        <v>1955</v>
      </c>
      <c r="C62" s="100">
        <v>4.5382794000000004</v>
      </c>
      <c r="D62" s="100">
        <v>2.4937656000000001</v>
      </c>
      <c r="E62" s="100">
        <v>3.1813362000000001</v>
      </c>
      <c r="F62" s="100">
        <v>8.2828926000000003</v>
      </c>
      <c r="G62" s="100">
        <v>9.3911917000000003</v>
      </c>
      <c r="H62" s="100">
        <v>10.606472999999999</v>
      </c>
      <c r="I62" s="100">
        <v>31.880977999999999</v>
      </c>
      <c r="J62" s="100">
        <v>55.521472000000003</v>
      </c>
      <c r="K62" s="100">
        <v>114.62094</v>
      </c>
      <c r="L62" s="100">
        <v>265.57153</v>
      </c>
      <c r="M62" s="100">
        <v>517.92990999999995</v>
      </c>
      <c r="N62" s="100">
        <v>905.06329000000005</v>
      </c>
      <c r="O62" s="100">
        <v>1466.8166000000001</v>
      </c>
      <c r="P62" s="100">
        <v>2506.4319999999998</v>
      </c>
      <c r="Q62" s="100">
        <v>3960.2040999999999</v>
      </c>
      <c r="R62" s="100">
        <v>5853.6154999999999</v>
      </c>
      <c r="S62" s="100">
        <v>9221.8310000000001</v>
      </c>
      <c r="T62" s="100">
        <v>15524.476000000001</v>
      </c>
      <c r="U62" s="100">
        <v>495.71548000000001</v>
      </c>
      <c r="V62" s="100">
        <v>924.34409000000005</v>
      </c>
      <c r="W62" s="127"/>
      <c r="X62" s="119">
        <v>1955</v>
      </c>
      <c r="Y62" s="100">
        <v>3.7029418000000001</v>
      </c>
      <c r="Z62" s="100">
        <v>2.8340964</v>
      </c>
      <c r="AA62" s="100">
        <v>4.4260028</v>
      </c>
      <c r="AB62" s="100">
        <v>4.6744573999999997</v>
      </c>
      <c r="AC62" s="100">
        <v>8.4477297</v>
      </c>
      <c r="AD62" s="100">
        <v>7.2158749000000002</v>
      </c>
      <c r="AE62" s="100">
        <v>18.073989999999998</v>
      </c>
      <c r="AF62" s="100">
        <v>36.639291999999998</v>
      </c>
      <c r="AG62" s="100">
        <v>72.87706</v>
      </c>
      <c r="AH62" s="100">
        <v>138.71089000000001</v>
      </c>
      <c r="AI62" s="100">
        <v>255.7835</v>
      </c>
      <c r="AJ62" s="100">
        <v>415.62063999999998</v>
      </c>
      <c r="AK62" s="100">
        <v>810.55276000000003</v>
      </c>
      <c r="AL62" s="100">
        <v>1448.7952</v>
      </c>
      <c r="AM62" s="100">
        <v>2568.1817999999998</v>
      </c>
      <c r="AN62" s="100">
        <v>4578.4695000000002</v>
      </c>
      <c r="AO62" s="100">
        <v>7794.6210000000001</v>
      </c>
      <c r="AP62" s="100">
        <v>14094.421</v>
      </c>
      <c r="AQ62" s="100">
        <v>427.91741999999999</v>
      </c>
      <c r="AR62" s="100">
        <v>677.62383999999997</v>
      </c>
      <c r="AS62" s="127"/>
      <c r="AT62" s="119">
        <v>1955</v>
      </c>
      <c r="AU62" s="100">
        <v>4.1293182000000002</v>
      </c>
      <c r="AV62" s="100">
        <v>2.6598573999999999</v>
      </c>
      <c r="AW62" s="100">
        <v>3.7904426999999998</v>
      </c>
      <c r="AX62" s="100">
        <v>6.5210302999999996</v>
      </c>
      <c r="AY62" s="100">
        <v>8.9391128000000002</v>
      </c>
      <c r="AZ62" s="100">
        <v>8.9961444999999998</v>
      </c>
      <c r="BA62" s="100">
        <v>25.188227000000001</v>
      </c>
      <c r="BB62" s="100">
        <v>46.218487000000003</v>
      </c>
      <c r="BC62" s="100">
        <v>94.290122999999994</v>
      </c>
      <c r="BD62" s="100">
        <v>205.20178999999999</v>
      </c>
      <c r="BE62" s="100">
        <v>391.35933</v>
      </c>
      <c r="BF62" s="100">
        <v>654.69678999999996</v>
      </c>
      <c r="BG62" s="100">
        <v>1120.2229</v>
      </c>
      <c r="BH62" s="100">
        <v>1946.7644</v>
      </c>
      <c r="BI62" s="100">
        <v>3197.4169999999999</v>
      </c>
      <c r="BJ62" s="100">
        <v>5118.8341</v>
      </c>
      <c r="BK62" s="100">
        <v>8379.5094000000008</v>
      </c>
      <c r="BL62" s="100">
        <v>14638.298000000001</v>
      </c>
      <c r="BM62" s="100">
        <v>462.23246</v>
      </c>
      <c r="BN62" s="100">
        <v>790.09464000000003</v>
      </c>
      <c r="BO62" s="127"/>
      <c r="BP62" s="119">
        <v>1955</v>
      </c>
    </row>
    <row r="63" spans="1:68">
      <c r="A63" s="127"/>
      <c r="B63" s="119">
        <v>1956</v>
      </c>
      <c r="C63" s="100">
        <v>5.4179567000000004</v>
      </c>
      <c r="D63" s="100">
        <v>0.99860199999999999</v>
      </c>
      <c r="E63" s="100">
        <v>4.0090203000000004</v>
      </c>
      <c r="F63" s="100">
        <v>7.9779073</v>
      </c>
      <c r="G63" s="100">
        <v>11.545863000000001</v>
      </c>
      <c r="H63" s="100">
        <v>14.084507</v>
      </c>
      <c r="I63" s="100">
        <v>25.045656000000001</v>
      </c>
      <c r="J63" s="100">
        <v>61.965181000000001</v>
      </c>
      <c r="K63" s="100">
        <v>129.60760999999999</v>
      </c>
      <c r="L63" s="100">
        <v>256</v>
      </c>
      <c r="M63" s="100">
        <v>500.99167</v>
      </c>
      <c r="N63" s="100">
        <v>920.81555000000003</v>
      </c>
      <c r="O63" s="100">
        <v>1577.3137999999999</v>
      </c>
      <c r="P63" s="100">
        <v>2483.3777</v>
      </c>
      <c r="Q63" s="100">
        <v>4012.8712999999998</v>
      </c>
      <c r="R63" s="100">
        <v>6291.5254000000004</v>
      </c>
      <c r="S63" s="100">
        <v>9884.6154000000006</v>
      </c>
      <c r="T63" s="100">
        <v>16319.727999999999</v>
      </c>
      <c r="U63" s="100">
        <v>511.01339999999999</v>
      </c>
      <c r="V63" s="100">
        <v>964.31467999999995</v>
      </c>
      <c r="W63" s="127"/>
      <c r="X63" s="119">
        <v>1956</v>
      </c>
      <c r="Y63" s="100">
        <v>4.2501518000000003</v>
      </c>
      <c r="Z63" s="100">
        <v>1.4644351</v>
      </c>
      <c r="AA63" s="100">
        <v>2.6232948999999999</v>
      </c>
      <c r="AB63" s="100">
        <v>5.1513200000000001</v>
      </c>
      <c r="AC63" s="100">
        <v>8.1071553999999999</v>
      </c>
      <c r="AD63" s="100">
        <v>12.394196000000001</v>
      </c>
      <c r="AE63" s="100">
        <v>18.243054000000001</v>
      </c>
      <c r="AF63" s="100">
        <v>40.085678999999999</v>
      </c>
      <c r="AG63" s="100">
        <v>62.965260999999998</v>
      </c>
      <c r="AH63" s="100">
        <v>142.23354</v>
      </c>
      <c r="AI63" s="100">
        <v>247.73804000000001</v>
      </c>
      <c r="AJ63" s="100">
        <v>412.03491000000002</v>
      </c>
      <c r="AK63" s="100">
        <v>757.34928000000002</v>
      </c>
      <c r="AL63" s="100">
        <v>1447.4457</v>
      </c>
      <c r="AM63" s="100">
        <v>2651.7494000000002</v>
      </c>
      <c r="AN63" s="100">
        <v>4669.5545000000002</v>
      </c>
      <c r="AO63" s="100">
        <v>8568.7204000000002</v>
      </c>
      <c r="AP63" s="100">
        <v>15175</v>
      </c>
      <c r="AQ63" s="100">
        <v>444.28433000000001</v>
      </c>
      <c r="AR63" s="100">
        <v>707.67691000000002</v>
      </c>
      <c r="AS63" s="127"/>
      <c r="AT63" s="119">
        <v>1956</v>
      </c>
      <c r="AU63" s="100">
        <v>4.8471659000000002</v>
      </c>
      <c r="AV63" s="100">
        <v>1.2261162999999999</v>
      </c>
      <c r="AW63" s="100">
        <v>3.3320517999999999</v>
      </c>
      <c r="AX63" s="100">
        <v>6.5985860000000001</v>
      </c>
      <c r="AY63" s="100">
        <v>9.9076406000000006</v>
      </c>
      <c r="AZ63" s="100">
        <v>13.285714</v>
      </c>
      <c r="BA63" s="100">
        <v>21.768523999999999</v>
      </c>
      <c r="BB63" s="100">
        <v>51.224274999999999</v>
      </c>
      <c r="BC63" s="100">
        <v>96.994535999999997</v>
      </c>
      <c r="BD63" s="100">
        <v>201.60028</v>
      </c>
      <c r="BE63" s="100">
        <v>379.59521000000001</v>
      </c>
      <c r="BF63" s="100">
        <v>662.38917000000004</v>
      </c>
      <c r="BG63" s="100">
        <v>1141.8364999999999</v>
      </c>
      <c r="BH63" s="100">
        <v>1933.271</v>
      </c>
      <c r="BI63" s="100">
        <v>3265.7435999999998</v>
      </c>
      <c r="BJ63" s="100">
        <v>5354.0772999999999</v>
      </c>
      <c r="BK63" s="100">
        <v>9100.2824999999993</v>
      </c>
      <c r="BL63" s="100">
        <v>15609.819</v>
      </c>
      <c r="BM63" s="100">
        <v>478.09665000000001</v>
      </c>
      <c r="BN63" s="100">
        <v>824.59208000000001</v>
      </c>
      <c r="BO63" s="127"/>
      <c r="BP63" s="119">
        <v>1956</v>
      </c>
    </row>
    <row r="64" spans="1:68">
      <c r="A64" s="127"/>
      <c r="B64" s="119">
        <v>1957</v>
      </c>
      <c r="C64" s="100">
        <v>4.9420261999999999</v>
      </c>
      <c r="D64" s="100">
        <v>2.1986808</v>
      </c>
      <c r="E64" s="100">
        <v>2.9878189000000002</v>
      </c>
      <c r="F64" s="100">
        <v>4.9955920999999996</v>
      </c>
      <c r="G64" s="100">
        <v>11.320755</v>
      </c>
      <c r="H64" s="100">
        <v>15.68088</v>
      </c>
      <c r="I64" s="100">
        <v>26.915113999999999</v>
      </c>
      <c r="J64" s="100">
        <v>54.230550999999998</v>
      </c>
      <c r="K64" s="100">
        <v>112.16616999999999</v>
      </c>
      <c r="L64" s="100">
        <v>253.48008999999999</v>
      </c>
      <c r="M64" s="100">
        <v>489.03424000000001</v>
      </c>
      <c r="N64" s="100">
        <v>904.34380999999996</v>
      </c>
      <c r="O64" s="100">
        <v>1478.4580000000001</v>
      </c>
      <c r="P64" s="100">
        <v>2444.1541000000002</v>
      </c>
      <c r="Q64" s="100">
        <v>3770.6334000000002</v>
      </c>
      <c r="R64" s="100">
        <v>5770.1148999999996</v>
      </c>
      <c r="S64" s="100">
        <v>8814.4330000000009</v>
      </c>
      <c r="T64" s="100">
        <v>15386.207</v>
      </c>
      <c r="U64" s="100">
        <v>480.16304000000002</v>
      </c>
      <c r="V64" s="100">
        <v>902.14413000000002</v>
      </c>
      <c r="W64" s="127"/>
      <c r="X64" s="119">
        <v>1957</v>
      </c>
      <c r="Y64" s="100">
        <v>5.5743580000000001</v>
      </c>
      <c r="Z64" s="100">
        <v>0.83682009999999996</v>
      </c>
      <c r="AA64" s="100">
        <v>4.0904715999999999</v>
      </c>
      <c r="AB64" s="100">
        <v>4.6324892000000002</v>
      </c>
      <c r="AC64" s="100">
        <v>6.1496412999999999</v>
      </c>
      <c r="AD64" s="100">
        <v>10.122699000000001</v>
      </c>
      <c r="AE64" s="100">
        <v>19.602352</v>
      </c>
      <c r="AF64" s="100">
        <v>32.908389999999997</v>
      </c>
      <c r="AG64" s="100">
        <v>69.282649000000006</v>
      </c>
      <c r="AH64" s="100">
        <v>135.99719999999999</v>
      </c>
      <c r="AI64" s="100">
        <v>230.86626999999999</v>
      </c>
      <c r="AJ64" s="100">
        <v>397.8152</v>
      </c>
      <c r="AK64" s="100">
        <v>710.09447999999998</v>
      </c>
      <c r="AL64" s="100">
        <v>1386.8032000000001</v>
      </c>
      <c r="AM64" s="100">
        <v>2532.0814</v>
      </c>
      <c r="AN64" s="100">
        <v>4442.0550000000003</v>
      </c>
      <c r="AO64" s="100">
        <v>7866.0508</v>
      </c>
      <c r="AP64" s="100">
        <v>14311.475</v>
      </c>
      <c r="AQ64" s="100">
        <v>421.53050999999999</v>
      </c>
      <c r="AR64" s="100">
        <v>667.31880999999998</v>
      </c>
      <c r="AS64" s="127"/>
      <c r="AT64" s="119">
        <v>1957</v>
      </c>
      <c r="AU64" s="100">
        <v>5.2508751</v>
      </c>
      <c r="AV64" s="100">
        <v>1.533272</v>
      </c>
      <c r="AW64" s="100">
        <v>3.5265076</v>
      </c>
      <c r="AX64" s="100">
        <v>4.8185513999999996</v>
      </c>
      <c r="AY64" s="100">
        <v>8.8423120999999991</v>
      </c>
      <c r="AZ64" s="100">
        <v>13.052937</v>
      </c>
      <c r="BA64" s="100">
        <v>23.402823999999999</v>
      </c>
      <c r="BB64" s="100">
        <v>43.799855000000001</v>
      </c>
      <c r="BC64" s="100">
        <v>91.073582999999999</v>
      </c>
      <c r="BD64" s="100">
        <v>197.07168999999999</v>
      </c>
      <c r="BE64" s="100">
        <v>365.68214</v>
      </c>
      <c r="BF64" s="100">
        <v>649.16304000000002</v>
      </c>
      <c r="BG64" s="100">
        <v>1069.1391000000001</v>
      </c>
      <c r="BH64" s="100">
        <v>1878.9906000000001</v>
      </c>
      <c r="BI64" s="100">
        <v>3088.3620999999998</v>
      </c>
      <c r="BJ64" s="100">
        <v>5001.3831</v>
      </c>
      <c r="BK64" s="100">
        <v>8247.2376000000004</v>
      </c>
      <c r="BL64" s="100">
        <v>14712.082</v>
      </c>
      <c r="BM64" s="100">
        <v>451.22507999999999</v>
      </c>
      <c r="BN64" s="100">
        <v>774.58312999999998</v>
      </c>
      <c r="BO64" s="127"/>
      <c r="BP64" s="119">
        <v>1957</v>
      </c>
    </row>
    <row r="65" spans="1:68">
      <c r="A65" s="127"/>
      <c r="B65" s="120">
        <v>1958</v>
      </c>
      <c r="C65" s="100">
        <v>5.2307117999999999</v>
      </c>
      <c r="D65" s="100">
        <v>1.9623234000000001</v>
      </c>
      <c r="E65" s="100">
        <v>2.3671186</v>
      </c>
      <c r="F65" s="100">
        <v>3.9942939000000002</v>
      </c>
      <c r="G65" s="100">
        <v>13.3292</v>
      </c>
      <c r="H65" s="100">
        <v>11.624610000000001</v>
      </c>
      <c r="I65" s="100">
        <v>31.161473000000001</v>
      </c>
      <c r="J65" s="100">
        <v>53.980370999999998</v>
      </c>
      <c r="K65" s="100">
        <v>125.26221</v>
      </c>
      <c r="L65" s="100">
        <v>266.96118999999999</v>
      </c>
      <c r="M65" s="100">
        <v>507.08427</v>
      </c>
      <c r="N65" s="100">
        <v>868.93424000000005</v>
      </c>
      <c r="O65" s="100">
        <v>1475.6029000000001</v>
      </c>
      <c r="P65" s="100">
        <v>2352.0209</v>
      </c>
      <c r="Q65" s="100">
        <v>3701.7543999999998</v>
      </c>
      <c r="R65" s="100">
        <v>5826.3666000000003</v>
      </c>
      <c r="S65" s="100">
        <v>8772.2772000000004</v>
      </c>
      <c r="T65" s="100">
        <v>15615.385</v>
      </c>
      <c r="U65" s="100">
        <v>477.79608999999999</v>
      </c>
      <c r="V65" s="100">
        <v>901.78106000000002</v>
      </c>
      <c r="W65" s="127"/>
      <c r="X65" s="120">
        <v>1958</v>
      </c>
      <c r="Y65" s="100">
        <v>5.0970398000000001</v>
      </c>
      <c r="Z65" s="100">
        <v>1.8442623</v>
      </c>
      <c r="AA65" s="100">
        <v>2.7045300999999999</v>
      </c>
      <c r="AB65" s="100">
        <v>3.2894736999999998</v>
      </c>
      <c r="AC65" s="100">
        <v>4.9603175000000004</v>
      </c>
      <c r="AD65" s="100">
        <v>12.496095</v>
      </c>
      <c r="AE65" s="100">
        <v>12.590935</v>
      </c>
      <c r="AF65" s="100">
        <v>32.285713999999999</v>
      </c>
      <c r="AG65" s="100">
        <v>72.370439000000005</v>
      </c>
      <c r="AH65" s="100">
        <v>128.73641000000001</v>
      </c>
      <c r="AI65" s="100">
        <v>226.7371</v>
      </c>
      <c r="AJ65" s="100">
        <v>402.71492999999998</v>
      </c>
      <c r="AK65" s="100">
        <v>743.33662000000004</v>
      </c>
      <c r="AL65" s="100">
        <v>1299.5521000000001</v>
      </c>
      <c r="AM65" s="100">
        <v>2427.2930999999999</v>
      </c>
      <c r="AN65" s="100">
        <v>4339.1405000000004</v>
      </c>
      <c r="AO65" s="100">
        <v>7594.2982000000002</v>
      </c>
      <c r="AP65" s="100">
        <v>14231.075999999999</v>
      </c>
      <c r="AQ65" s="100">
        <v>414.97800999999998</v>
      </c>
      <c r="AR65" s="100">
        <v>652.80942000000005</v>
      </c>
      <c r="AS65" s="127"/>
      <c r="AT65" s="120">
        <v>1958</v>
      </c>
      <c r="AU65" s="100">
        <v>5.1654869000000003</v>
      </c>
      <c r="AV65" s="100">
        <v>1.904571</v>
      </c>
      <c r="AW65" s="100">
        <v>2.5319243</v>
      </c>
      <c r="AX65" s="100">
        <v>3.6501679</v>
      </c>
      <c r="AY65" s="100">
        <v>9.2799999999999994</v>
      </c>
      <c r="AZ65" s="100">
        <v>12.039239</v>
      </c>
      <c r="BA65" s="100">
        <v>22.260963</v>
      </c>
      <c r="BB65" s="100">
        <v>43.387276999999997</v>
      </c>
      <c r="BC65" s="100">
        <v>99.120946000000004</v>
      </c>
      <c r="BD65" s="100">
        <v>200.39260999999999</v>
      </c>
      <c r="BE65" s="100">
        <v>372.93409000000003</v>
      </c>
      <c r="BF65" s="100">
        <v>635.56059000000005</v>
      </c>
      <c r="BG65" s="100">
        <v>1086.1117999999999</v>
      </c>
      <c r="BH65" s="100">
        <v>1785.8434</v>
      </c>
      <c r="BI65" s="100">
        <v>2996.6997000000001</v>
      </c>
      <c r="BJ65" s="100">
        <v>4962.9129999999996</v>
      </c>
      <c r="BK65" s="100">
        <v>8064.5586000000003</v>
      </c>
      <c r="BL65" s="100">
        <v>14733.503000000001</v>
      </c>
      <c r="BM65" s="100">
        <v>446.74063000000001</v>
      </c>
      <c r="BN65" s="100">
        <v>765.50259000000005</v>
      </c>
      <c r="BO65" s="127"/>
      <c r="BP65" s="120">
        <v>1958</v>
      </c>
    </row>
    <row r="66" spans="1:68">
      <c r="A66" s="127"/>
      <c r="B66" s="120">
        <v>1959</v>
      </c>
      <c r="C66" s="100">
        <v>3.2882718</v>
      </c>
      <c r="D66" s="100">
        <v>1.1554015</v>
      </c>
      <c r="E66" s="100">
        <v>2.0703933999999999</v>
      </c>
      <c r="F66" s="100">
        <v>5.4010262000000004</v>
      </c>
      <c r="G66" s="100">
        <v>9.3429777000000005</v>
      </c>
      <c r="H66" s="100">
        <v>12.735166</v>
      </c>
      <c r="I66" s="100">
        <v>27.435897000000001</v>
      </c>
      <c r="J66" s="100">
        <v>62.039957999999999</v>
      </c>
      <c r="K66" s="100">
        <v>129.16918999999999</v>
      </c>
      <c r="L66" s="100">
        <v>277.64127999999999</v>
      </c>
      <c r="M66" s="100">
        <v>503.06970000000001</v>
      </c>
      <c r="N66" s="100">
        <v>970.80938000000003</v>
      </c>
      <c r="O66" s="100">
        <v>1493.9092000000001</v>
      </c>
      <c r="P66" s="100">
        <v>2610.8179</v>
      </c>
      <c r="Q66" s="100">
        <v>3856.634</v>
      </c>
      <c r="R66" s="100">
        <v>6287.7138000000004</v>
      </c>
      <c r="S66" s="100">
        <v>8911.7646999999997</v>
      </c>
      <c r="T66" s="100">
        <v>15176.870999999999</v>
      </c>
      <c r="U66" s="100">
        <v>499.60631000000001</v>
      </c>
      <c r="V66" s="100">
        <v>931.58426999999995</v>
      </c>
      <c r="W66" s="127"/>
      <c r="X66" s="120">
        <v>1959</v>
      </c>
      <c r="Y66" s="100">
        <v>5.7493292</v>
      </c>
      <c r="Z66" s="100">
        <v>2.6125402000000002</v>
      </c>
      <c r="AA66" s="100">
        <v>3.2601608</v>
      </c>
      <c r="AB66" s="100">
        <v>5.9372349</v>
      </c>
      <c r="AC66" s="100">
        <v>5.7179161000000001</v>
      </c>
      <c r="AD66" s="100">
        <v>9.8225601999999999</v>
      </c>
      <c r="AE66" s="100">
        <v>17.627307999999999</v>
      </c>
      <c r="AF66" s="100">
        <v>32.918396000000001</v>
      </c>
      <c r="AG66" s="100">
        <v>67.513161999999994</v>
      </c>
      <c r="AH66" s="100">
        <v>143.41591</v>
      </c>
      <c r="AI66" s="100">
        <v>224.70588000000001</v>
      </c>
      <c r="AJ66" s="100">
        <v>402.33497999999997</v>
      </c>
      <c r="AK66" s="100">
        <v>734.38269000000003</v>
      </c>
      <c r="AL66" s="100">
        <v>1338.1057000000001</v>
      </c>
      <c r="AM66" s="100">
        <v>2485.2836000000002</v>
      </c>
      <c r="AN66" s="100">
        <v>4409.7065000000002</v>
      </c>
      <c r="AO66" s="100">
        <v>7803.3473000000004</v>
      </c>
      <c r="AP66" s="100">
        <v>14929.960999999999</v>
      </c>
      <c r="AQ66" s="100">
        <v>428.01736</v>
      </c>
      <c r="AR66" s="100">
        <v>671.79048999999998</v>
      </c>
      <c r="AS66" s="127"/>
      <c r="AT66" s="120">
        <v>1959</v>
      </c>
      <c r="AU66" s="100">
        <v>4.4893378000000004</v>
      </c>
      <c r="AV66" s="100">
        <v>1.8684236000000001</v>
      </c>
      <c r="AW66" s="100">
        <v>2.6508324000000001</v>
      </c>
      <c r="AX66" s="100">
        <v>5.6629833999999999</v>
      </c>
      <c r="AY66" s="100">
        <v>7.5781007999999996</v>
      </c>
      <c r="AZ66" s="100">
        <v>11.344728</v>
      </c>
      <c r="BA66" s="100">
        <v>22.745518000000001</v>
      </c>
      <c r="BB66" s="100">
        <v>47.850115000000002</v>
      </c>
      <c r="BC66" s="100">
        <v>98.667074999999997</v>
      </c>
      <c r="BD66" s="100">
        <v>212.52372</v>
      </c>
      <c r="BE66" s="100">
        <v>369.61835000000002</v>
      </c>
      <c r="BF66" s="100">
        <v>688.72549000000004</v>
      </c>
      <c r="BG66" s="100">
        <v>1091.6904999999999</v>
      </c>
      <c r="BH66" s="100">
        <v>1917.1668999999999</v>
      </c>
      <c r="BI66" s="100">
        <v>3097.3768</v>
      </c>
      <c r="BJ66" s="100">
        <v>5199.4768000000004</v>
      </c>
      <c r="BK66" s="100">
        <v>8235.9694</v>
      </c>
      <c r="BL66" s="100">
        <v>15019.802</v>
      </c>
      <c r="BM66" s="100">
        <v>464.18200999999999</v>
      </c>
      <c r="BN66" s="100">
        <v>790.4923</v>
      </c>
      <c r="BO66" s="127"/>
      <c r="BP66" s="120">
        <v>1959</v>
      </c>
    </row>
    <row r="67" spans="1:68">
      <c r="A67" s="127"/>
      <c r="B67" s="120">
        <v>1960</v>
      </c>
      <c r="C67" s="100">
        <v>4.6428570999999996</v>
      </c>
      <c r="D67" s="100">
        <v>1.7100512999999999</v>
      </c>
      <c r="E67" s="100">
        <v>3.7818470999999998</v>
      </c>
      <c r="F67" s="100">
        <v>4.5731707000000004</v>
      </c>
      <c r="G67" s="100">
        <v>7.5275043000000004</v>
      </c>
      <c r="H67" s="100">
        <v>14.348463000000001</v>
      </c>
      <c r="I67" s="100">
        <v>26.728346999999999</v>
      </c>
      <c r="J67" s="100">
        <v>51.848049000000003</v>
      </c>
      <c r="K67" s="100">
        <v>143.88921999999999</v>
      </c>
      <c r="L67" s="100">
        <v>275.78946999999999</v>
      </c>
      <c r="M67" s="100">
        <v>533.89532999999994</v>
      </c>
      <c r="N67" s="100">
        <v>939.47254999999996</v>
      </c>
      <c r="O67" s="100">
        <v>1537.7562</v>
      </c>
      <c r="P67" s="100">
        <v>2538.4614999999999</v>
      </c>
      <c r="Q67" s="100">
        <v>3918.4027999999998</v>
      </c>
      <c r="R67" s="100">
        <v>5948.7951999999996</v>
      </c>
      <c r="S67" s="100">
        <v>9206.8966</v>
      </c>
      <c r="T67" s="100">
        <v>15169.934999999999</v>
      </c>
      <c r="U67" s="100">
        <v>499.14296000000002</v>
      </c>
      <c r="V67" s="100">
        <v>929.56122000000005</v>
      </c>
      <c r="W67" s="127"/>
      <c r="X67" s="120">
        <v>1960</v>
      </c>
      <c r="Y67" s="100">
        <v>4.3176272000000004</v>
      </c>
      <c r="Z67" s="100">
        <v>1.1900040000000001</v>
      </c>
      <c r="AA67" s="100">
        <v>2.7196653</v>
      </c>
      <c r="AB67" s="100">
        <v>3.7293554000000002</v>
      </c>
      <c r="AC67" s="100">
        <v>8.3230579999999996</v>
      </c>
      <c r="AD67" s="100">
        <v>8.3120204999999991</v>
      </c>
      <c r="AE67" s="100">
        <v>20.604008</v>
      </c>
      <c r="AF67" s="100">
        <v>35.116152999999997</v>
      </c>
      <c r="AG67" s="100">
        <v>68.933538999999996</v>
      </c>
      <c r="AH67" s="100">
        <v>135.11811</v>
      </c>
      <c r="AI67" s="100">
        <v>233.16851</v>
      </c>
      <c r="AJ67" s="100">
        <v>402.41179</v>
      </c>
      <c r="AK67" s="100">
        <v>761.02763000000004</v>
      </c>
      <c r="AL67" s="100">
        <v>1385.8311000000001</v>
      </c>
      <c r="AM67" s="100">
        <v>2436.9337999999998</v>
      </c>
      <c r="AN67" s="100">
        <v>4291.3042999999998</v>
      </c>
      <c r="AO67" s="100">
        <v>7575.6385</v>
      </c>
      <c r="AP67" s="100">
        <v>14674.156999999999</v>
      </c>
      <c r="AQ67" s="100">
        <v>429.10264000000001</v>
      </c>
      <c r="AR67" s="100">
        <v>662.64535000000001</v>
      </c>
      <c r="AS67" s="127"/>
      <c r="AT67" s="120">
        <v>1960</v>
      </c>
      <c r="AU67" s="100">
        <v>4.4843048999999997</v>
      </c>
      <c r="AV67" s="100">
        <v>1.4556041</v>
      </c>
      <c r="AW67" s="100">
        <v>3.2639738999999999</v>
      </c>
      <c r="AX67" s="100">
        <v>4.1612483999999998</v>
      </c>
      <c r="AY67" s="100">
        <v>7.9128097999999998</v>
      </c>
      <c r="AZ67" s="100">
        <v>11.462631999999999</v>
      </c>
      <c r="BA67" s="100">
        <v>23.809524</v>
      </c>
      <c r="BB67" s="100">
        <v>43.695709000000001</v>
      </c>
      <c r="BC67" s="100">
        <v>106.90864999999999</v>
      </c>
      <c r="BD67" s="100">
        <v>207.07692</v>
      </c>
      <c r="BE67" s="100">
        <v>389.5179</v>
      </c>
      <c r="BF67" s="100">
        <v>675.30755999999997</v>
      </c>
      <c r="BG67" s="100">
        <v>1128.6699000000001</v>
      </c>
      <c r="BH67" s="100">
        <v>1903.3033</v>
      </c>
      <c r="BI67" s="100">
        <v>3096.6370000000002</v>
      </c>
      <c r="BJ67" s="100">
        <v>4986.1111000000001</v>
      </c>
      <c r="BK67" s="100">
        <v>8204.1062999999995</v>
      </c>
      <c r="BL67" s="100">
        <v>14854.762000000001</v>
      </c>
      <c r="BM67" s="100">
        <v>464.49635000000001</v>
      </c>
      <c r="BN67" s="100">
        <v>783.62571000000003</v>
      </c>
      <c r="BO67" s="127"/>
      <c r="BP67" s="120">
        <v>1960</v>
      </c>
    </row>
    <row r="68" spans="1:68">
      <c r="A68" s="127"/>
      <c r="B68" s="120">
        <v>1961</v>
      </c>
      <c r="C68" s="100">
        <v>5.2292139000000004</v>
      </c>
      <c r="D68" s="100">
        <v>0.93353249999999999</v>
      </c>
      <c r="E68" s="100">
        <v>3.8387715999999998</v>
      </c>
      <c r="F68" s="100">
        <v>5.5288462000000003</v>
      </c>
      <c r="G68" s="100">
        <v>6.9425160000000004</v>
      </c>
      <c r="H68" s="100">
        <v>13.485780999999999</v>
      </c>
      <c r="I68" s="100">
        <v>28.431118999999999</v>
      </c>
      <c r="J68" s="100">
        <v>58.107078999999999</v>
      </c>
      <c r="K68" s="100">
        <v>149.79639</v>
      </c>
      <c r="L68" s="100">
        <v>281.58521999999999</v>
      </c>
      <c r="M68" s="100">
        <v>526.35181</v>
      </c>
      <c r="N68" s="100">
        <v>897.81329000000005</v>
      </c>
      <c r="O68" s="100">
        <v>1509.4737</v>
      </c>
      <c r="P68" s="100">
        <v>2436.7046</v>
      </c>
      <c r="Q68" s="100">
        <v>3851.2820999999999</v>
      </c>
      <c r="R68" s="100">
        <v>5901.4493000000002</v>
      </c>
      <c r="S68" s="100">
        <v>9024.0239999999994</v>
      </c>
      <c r="T68" s="100">
        <v>14974.683999999999</v>
      </c>
      <c r="U68" s="100">
        <v>490.95495</v>
      </c>
      <c r="V68" s="100">
        <v>914.28431</v>
      </c>
      <c r="W68" s="127"/>
      <c r="X68" s="120">
        <v>1961</v>
      </c>
      <c r="Y68" s="100">
        <v>3.8433381999999998</v>
      </c>
      <c r="Z68" s="100">
        <v>0.97732600000000003</v>
      </c>
      <c r="AA68" s="100">
        <v>3.0199315000000002</v>
      </c>
      <c r="AB68" s="100">
        <v>4.5650519999999997</v>
      </c>
      <c r="AC68" s="100">
        <v>8.0597014999999992</v>
      </c>
      <c r="AD68" s="100">
        <v>10.253124</v>
      </c>
      <c r="AE68" s="100">
        <v>15.895543999999999</v>
      </c>
      <c r="AF68" s="100">
        <v>31.207962999999999</v>
      </c>
      <c r="AG68" s="100">
        <v>55.622010000000003</v>
      </c>
      <c r="AH68" s="100">
        <v>127.93572</v>
      </c>
      <c r="AI68" s="100">
        <v>214.62698</v>
      </c>
      <c r="AJ68" s="100">
        <v>355.94713999999999</v>
      </c>
      <c r="AK68" s="100">
        <v>693.52517999999998</v>
      </c>
      <c r="AL68" s="100">
        <v>1302.8017</v>
      </c>
      <c r="AM68" s="100">
        <v>2378.9830999999999</v>
      </c>
      <c r="AN68" s="100">
        <v>4321.8391000000001</v>
      </c>
      <c r="AO68" s="100">
        <v>7229.9065000000001</v>
      </c>
      <c r="AP68" s="100">
        <v>14329.749</v>
      </c>
      <c r="AQ68" s="100">
        <v>416.82864999999998</v>
      </c>
      <c r="AR68" s="100">
        <v>639.52193999999997</v>
      </c>
      <c r="AS68" s="127"/>
      <c r="AT68" s="120">
        <v>1961</v>
      </c>
      <c r="AU68" s="100">
        <v>4.5531648999999996</v>
      </c>
      <c r="AV68" s="100">
        <v>0.95492739999999998</v>
      </c>
      <c r="AW68" s="100">
        <v>3.4391273999999998</v>
      </c>
      <c r="AX68" s="100">
        <v>5.0598543999999999</v>
      </c>
      <c r="AY68" s="100">
        <v>7.4809380000000001</v>
      </c>
      <c r="AZ68" s="100">
        <v>11.941212</v>
      </c>
      <c r="BA68" s="100">
        <v>22.456710000000001</v>
      </c>
      <c r="BB68" s="100">
        <v>45.050927000000001</v>
      </c>
      <c r="BC68" s="100">
        <v>103.36184</v>
      </c>
      <c r="BD68" s="100">
        <v>206.15898000000001</v>
      </c>
      <c r="BE68" s="100">
        <v>376.04111</v>
      </c>
      <c r="BF68" s="100">
        <v>633.17556000000002</v>
      </c>
      <c r="BG68" s="100">
        <v>1082.5596</v>
      </c>
      <c r="BH68" s="100">
        <v>1808.3009999999999</v>
      </c>
      <c r="BI68" s="100">
        <v>3030.2456999999999</v>
      </c>
      <c r="BJ68" s="100">
        <v>4983.6066000000001</v>
      </c>
      <c r="BK68" s="100">
        <v>7918.2028</v>
      </c>
      <c r="BL68" s="100">
        <v>14562.929</v>
      </c>
      <c r="BM68" s="100">
        <v>454.30234999999999</v>
      </c>
      <c r="BN68" s="100">
        <v>763.86044000000004</v>
      </c>
      <c r="BO68" s="127"/>
      <c r="BP68" s="120">
        <v>1961</v>
      </c>
    </row>
    <row r="69" spans="1:68">
      <c r="A69" s="127"/>
      <c r="B69" s="120">
        <v>1962</v>
      </c>
      <c r="C69" s="100">
        <v>2.5693731</v>
      </c>
      <c r="D69" s="100">
        <v>1.840265</v>
      </c>
      <c r="E69" s="100">
        <v>3.6665380000000001</v>
      </c>
      <c r="F69" s="100">
        <v>5.7726464999999996</v>
      </c>
      <c r="G69" s="100">
        <v>7.8633405999999999</v>
      </c>
      <c r="H69" s="100">
        <v>12.536443</v>
      </c>
      <c r="I69" s="100">
        <v>26.190476</v>
      </c>
      <c r="J69" s="100">
        <v>64.278454999999994</v>
      </c>
      <c r="K69" s="100">
        <v>138.56099</v>
      </c>
      <c r="L69" s="100">
        <v>293.39706999999999</v>
      </c>
      <c r="M69" s="100">
        <v>554.33333000000005</v>
      </c>
      <c r="N69" s="100">
        <v>953.87755000000004</v>
      </c>
      <c r="O69" s="100">
        <v>1550.5907</v>
      </c>
      <c r="P69" s="100">
        <v>2493.6199000000001</v>
      </c>
      <c r="Q69" s="100">
        <v>3969.7732999999998</v>
      </c>
      <c r="R69" s="100">
        <v>6036.5168999999996</v>
      </c>
      <c r="S69" s="100">
        <v>9411.0787</v>
      </c>
      <c r="T69" s="100">
        <v>15613.496999999999</v>
      </c>
      <c r="U69" s="100">
        <v>509.50141000000002</v>
      </c>
      <c r="V69" s="100">
        <v>945.79367000000002</v>
      </c>
      <c r="W69" s="127"/>
      <c r="X69" s="120">
        <v>1962</v>
      </c>
      <c r="Y69" s="100">
        <v>2.8725314000000002</v>
      </c>
      <c r="Z69" s="100">
        <v>1.1576306999999999</v>
      </c>
      <c r="AA69" s="100">
        <v>1.8192843999999999</v>
      </c>
      <c r="AB69" s="100">
        <v>3.7313432999999998</v>
      </c>
      <c r="AC69" s="100">
        <v>8.0598732999999996</v>
      </c>
      <c r="AD69" s="100">
        <v>9.0738423000000008</v>
      </c>
      <c r="AE69" s="100">
        <v>17.071759</v>
      </c>
      <c r="AF69" s="100">
        <v>33.738191999999998</v>
      </c>
      <c r="AG69" s="100">
        <v>60.104529999999997</v>
      </c>
      <c r="AH69" s="100">
        <v>120.71078</v>
      </c>
      <c r="AI69" s="100">
        <v>225.88651999999999</v>
      </c>
      <c r="AJ69" s="100">
        <v>374.62365999999997</v>
      </c>
      <c r="AK69" s="100">
        <v>754.16071999999997</v>
      </c>
      <c r="AL69" s="100">
        <v>1292.7879</v>
      </c>
      <c r="AM69" s="100">
        <v>2487.5817000000002</v>
      </c>
      <c r="AN69" s="100">
        <v>4433.8676999999998</v>
      </c>
      <c r="AO69" s="100">
        <v>7455.0360000000001</v>
      </c>
      <c r="AP69" s="100">
        <v>14648.648999999999</v>
      </c>
      <c r="AQ69" s="100">
        <v>435.74218000000002</v>
      </c>
      <c r="AR69" s="100">
        <v>658.05551000000003</v>
      </c>
      <c r="AS69" s="127"/>
      <c r="AT69" s="120">
        <v>1962</v>
      </c>
      <c r="AU69" s="100">
        <v>2.7173913000000001</v>
      </c>
      <c r="AV69" s="100">
        <v>1.5070170000000001</v>
      </c>
      <c r="AW69" s="100">
        <v>2.7643399999999998</v>
      </c>
      <c r="AX69" s="100">
        <v>4.7770701000000004</v>
      </c>
      <c r="AY69" s="100">
        <v>7.9586708000000002</v>
      </c>
      <c r="AZ69" s="100">
        <v>10.866284</v>
      </c>
      <c r="BA69" s="100">
        <v>21.835267999999999</v>
      </c>
      <c r="BB69" s="100">
        <v>49.469965000000002</v>
      </c>
      <c r="BC69" s="100">
        <v>99.971436999999995</v>
      </c>
      <c r="BD69" s="100">
        <v>208.13794999999999</v>
      </c>
      <c r="BE69" s="100">
        <v>395.18900000000002</v>
      </c>
      <c r="BF69" s="100">
        <v>671.83245999999997</v>
      </c>
      <c r="BG69" s="100">
        <v>1137.037</v>
      </c>
      <c r="BH69" s="100">
        <v>1827.0092999999999</v>
      </c>
      <c r="BI69" s="100">
        <v>3136.3469</v>
      </c>
      <c r="BJ69" s="100">
        <v>5101.1696000000002</v>
      </c>
      <c r="BK69" s="100">
        <v>8201.3348000000005</v>
      </c>
      <c r="BL69" s="100">
        <v>14991.285</v>
      </c>
      <c r="BM69" s="100">
        <v>472.95920999999998</v>
      </c>
      <c r="BN69" s="100">
        <v>787.39436000000001</v>
      </c>
      <c r="BO69" s="127"/>
      <c r="BP69" s="120">
        <v>1962</v>
      </c>
    </row>
    <row r="70" spans="1:68">
      <c r="A70" s="127"/>
      <c r="B70" s="120">
        <v>1963</v>
      </c>
      <c r="C70" s="100">
        <v>2.5363544</v>
      </c>
      <c r="D70" s="100">
        <v>1.8106101999999999</v>
      </c>
      <c r="E70" s="100">
        <v>1.5203344999999999</v>
      </c>
      <c r="F70" s="100">
        <v>2.4973985000000001</v>
      </c>
      <c r="G70" s="100">
        <v>10.055569999999999</v>
      </c>
      <c r="H70" s="100">
        <v>10.580498</v>
      </c>
      <c r="I70" s="100">
        <v>22.739578000000002</v>
      </c>
      <c r="J70" s="100">
        <v>67.137809000000004</v>
      </c>
      <c r="K70" s="100">
        <v>135.76248000000001</v>
      </c>
      <c r="L70" s="100">
        <v>302.08647999999999</v>
      </c>
      <c r="M70" s="100">
        <v>558.84265000000005</v>
      </c>
      <c r="N70" s="100">
        <v>942.77822000000003</v>
      </c>
      <c r="O70" s="100">
        <v>1588.7097000000001</v>
      </c>
      <c r="P70" s="100">
        <v>2539.3258000000001</v>
      </c>
      <c r="Q70" s="100">
        <v>3886.6498999999999</v>
      </c>
      <c r="R70" s="100">
        <v>6173.4417000000003</v>
      </c>
      <c r="S70" s="100">
        <v>9461.0951000000005</v>
      </c>
      <c r="T70" s="100">
        <v>15422.619000000001</v>
      </c>
      <c r="U70" s="100">
        <v>511.57294000000002</v>
      </c>
      <c r="V70" s="100">
        <v>947.88936000000001</v>
      </c>
      <c r="W70" s="127"/>
      <c r="X70" s="120">
        <v>1963</v>
      </c>
      <c r="Y70" s="100">
        <v>3.372382</v>
      </c>
      <c r="Z70" s="100">
        <v>0.76016720000000004</v>
      </c>
      <c r="AA70" s="100">
        <v>1.7874876</v>
      </c>
      <c r="AB70" s="100">
        <v>3.9378692000000002</v>
      </c>
      <c r="AC70" s="100">
        <v>5.3161724000000001</v>
      </c>
      <c r="AD70" s="100">
        <v>9.4541018999999995</v>
      </c>
      <c r="AE70" s="100">
        <v>16.233765999999999</v>
      </c>
      <c r="AF70" s="100">
        <v>33.802055000000003</v>
      </c>
      <c r="AG70" s="100">
        <v>67.003084000000001</v>
      </c>
      <c r="AH70" s="100">
        <v>106.81399999999999</v>
      </c>
      <c r="AI70" s="100">
        <v>220.77028999999999</v>
      </c>
      <c r="AJ70" s="100">
        <v>394.26672000000002</v>
      </c>
      <c r="AK70" s="100">
        <v>753.30813000000001</v>
      </c>
      <c r="AL70" s="100">
        <v>1319.3188</v>
      </c>
      <c r="AM70" s="100">
        <v>2417.4695000000002</v>
      </c>
      <c r="AN70" s="100">
        <v>4312.4405999999999</v>
      </c>
      <c r="AO70" s="100">
        <v>7569.9300999999996</v>
      </c>
      <c r="AP70" s="100">
        <v>14746.795</v>
      </c>
      <c r="AQ70" s="100">
        <v>439.55982999999998</v>
      </c>
      <c r="AR70" s="100">
        <v>656.72604000000001</v>
      </c>
      <c r="AS70" s="127"/>
      <c r="AT70" s="120">
        <v>1963</v>
      </c>
      <c r="AU70" s="100">
        <v>2.9442328</v>
      </c>
      <c r="AV70" s="100">
        <v>1.2980992</v>
      </c>
      <c r="AW70" s="100">
        <v>1.6509663000000001</v>
      </c>
      <c r="AX70" s="100">
        <v>3.1996587000000001</v>
      </c>
      <c r="AY70" s="100">
        <v>7.751938</v>
      </c>
      <c r="AZ70" s="100">
        <v>10.035418999999999</v>
      </c>
      <c r="BA70" s="100">
        <v>19.627223999999998</v>
      </c>
      <c r="BB70" s="100">
        <v>51.044386000000003</v>
      </c>
      <c r="BC70" s="100">
        <v>102.0352</v>
      </c>
      <c r="BD70" s="100">
        <v>205.17898</v>
      </c>
      <c r="BE70" s="100">
        <v>394.55214000000001</v>
      </c>
      <c r="BF70" s="100">
        <v>675.57174999999995</v>
      </c>
      <c r="BG70" s="100">
        <v>1157.5609999999999</v>
      </c>
      <c r="BH70" s="100">
        <v>1863.5024000000001</v>
      </c>
      <c r="BI70" s="100">
        <v>3054.2213000000002</v>
      </c>
      <c r="BJ70" s="100">
        <v>5079.2852999999996</v>
      </c>
      <c r="BK70" s="100">
        <v>8284.0043999999998</v>
      </c>
      <c r="BL70" s="100">
        <v>14983.333000000001</v>
      </c>
      <c r="BM70" s="100">
        <v>475.87306999999998</v>
      </c>
      <c r="BN70" s="100">
        <v>787.35203000000001</v>
      </c>
      <c r="BO70" s="127"/>
      <c r="BP70" s="120">
        <v>1963</v>
      </c>
    </row>
    <row r="71" spans="1:68">
      <c r="A71" s="127"/>
      <c r="B71" s="120">
        <v>1964</v>
      </c>
      <c r="C71" s="100">
        <v>3.6875629000000001</v>
      </c>
      <c r="D71" s="100">
        <v>0.70783929999999995</v>
      </c>
      <c r="E71" s="100">
        <v>2.0526217999999998</v>
      </c>
      <c r="F71" s="100">
        <v>3.8053275000000002</v>
      </c>
      <c r="G71" s="100">
        <v>10.81761</v>
      </c>
      <c r="H71" s="100">
        <v>8.8963024999999991</v>
      </c>
      <c r="I71" s="100">
        <v>30.344828</v>
      </c>
      <c r="J71" s="100">
        <v>58.498618999999998</v>
      </c>
      <c r="K71" s="100">
        <v>156.59197</v>
      </c>
      <c r="L71" s="100">
        <v>298.31547</v>
      </c>
      <c r="M71" s="100">
        <v>556.43627000000004</v>
      </c>
      <c r="N71" s="100">
        <v>975.13388999999995</v>
      </c>
      <c r="O71" s="100">
        <v>1683.5381</v>
      </c>
      <c r="P71" s="100">
        <v>2536.2507999999998</v>
      </c>
      <c r="Q71" s="100">
        <v>4207.1611000000003</v>
      </c>
      <c r="R71" s="100">
        <v>6264.7443999999996</v>
      </c>
      <c r="S71" s="100">
        <v>9655.5555999999997</v>
      </c>
      <c r="T71" s="100">
        <v>16217.647000000001</v>
      </c>
      <c r="U71" s="100">
        <v>528.38436000000002</v>
      </c>
      <c r="V71" s="100">
        <v>981.75746000000004</v>
      </c>
      <c r="W71" s="127"/>
      <c r="X71" s="120">
        <v>1964</v>
      </c>
      <c r="Y71" s="100">
        <v>2.9977076</v>
      </c>
      <c r="Z71" s="100">
        <v>1.1142061000000001</v>
      </c>
      <c r="AA71" s="100">
        <v>2.5341130999999999</v>
      </c>
      <c r="AB71" s="100">
        <v>4.4294453000000003</v>
      </c>
      <c r="AC71" s="100">
        <v>6.6436354</v>
      </c>
      <c r="AD71" s="100">
        <v>9.4089974000000005</v>
      </c>
      <c r="AE71" s="100">
        <v>17.958694999999999</v>
      </c>
      <c r="AF71" s="100">
        <v>33.838656999999998</v>
      </c>
      <c r="AG71" s="100">
        <v>69.040499999999994</v>
      </c>
      <c r="AH71" s="100">
        <v>132.05207999999999</v>
      </c>
      <c r="AI71" s="100">
        <v>220.82644999999999</v>
      </c>
      <c r="AJ71" s="100">
        <v>410.18444</v>
      </c>
      <c r="AK71" s="100">
        <v>784.50703999999996</v>
      </c>
      <c r="AL71" s="100">
        <v>1340.9331999999999</v>
      </c>
      <c r="AM71" s="100">
        <v>2523.0574999999999</v>
      </c>
      <c r="AN71" s="100">
        <v>4506.8368</v>
      </c>
      <c r="AO71" s="100">
        <v>7977.8535000000002</v>
      </c>
      <c r="AP71" s="100">
        <v>14906.343999999999</v>
      </c>
      <c r="AQ71" s="100">
        <v>460.98905000000002</v>
      </c>
      <c r="AR71" s="100">
        <v>679.65234999999996</v>
      </c>
      <c r="AS71" s="127"/>
      <c r="AT71" s="120">
        <v>1964</v>
      </c>
      <c r="AU71" s="100">
        <v>3.3513791999999998</v>
      </c>
      <c r="AV71" s="100">
        <v>0.90612539999999997</v>
      </c>
      <c r="AW71" s="100">
        <v>2.2881114</v>
      </c>
      <c r="AX71" s="100">
        <v>4.1093076000000002</v>
      </c>
      <c r="AY71" s="100">
        <v>8.7878004999999995</v>
      </c>
      <c r="AZ71" s="100">
        <v>9.1454701000000007</v>
      </c>
      <c r="BA71" s="100">
        <v>24.404249</v>
      </c>
      <c r="BB71" s="100">
        <v>46.632798999999999</v>
      </c>
      <c r="BC71" s="100">
        <v>113.74218</v>
      </c>
      <c r="BD71" s="100">
        <v>215.68324999999999</v>
      </c>
      <c r="BE71" s="100">
        <v>392.13465000000002</v>
      </c>
      <c r="BF71" s="100">
        <v>699.29521999999997</v>
      </c>
      <c r="BG71" s="100">
        <v>1223.7695000000001</v>
      </c>
      <c r="BH71" s="100">
        <v>1876.4999</v>
      </c>
      <c r="BI71" s="100">
        <v>3239.8402999999998</v>
      </c>
      <c r="BJ71" s="100">
        <v>5227.9570000000003</v>
      </c>
      <c r="BK71" s="100">
        <v>8615.6283000000003</v>
      </c>
      <c r="BL71" s="100">
        <v>15351.297</v>
      </c>
      <c r="BM71" s="100">
        <v>494.95576</v>
      </c>
      <c r="BN71" s="100">
        <v>814.19122000000004</v>
      </c>
      <c r="BO71" s="127"/>
      <c r="BP71" s="120">
        <v>1964</v>
      </c>
    </row>
    <row r="72" spans="1:68">
      <c r="A72" s="127"/>
      <c r="B72" s="120">
        <v>1965</v>
      </c>
      <c r="C72" s="100">
        <v>2.5129836999999999</v>
      </c>
      <c r="D72" s="100">
        <v>1.2068966000000001</v>
      </c>
      <c r="E72" s="100">
        <v>1.6553245999999999</v>
      </c>
      <c r="F72" s="100">
        <v>4.4239277000000001</v>
      </c>
      <c r="G72" s="100">
        <v>6.6666667000000004</v>
      </c>
      <c r="H72" s="100">
        <v>13.728128999999999</v>
      </c>
      <c r="I72" s="100">
        <v>19.306100000000001</v>
      </c>
      <c r="J72" s="100">
        <v>62.782521000000003</v>
      </c>
      <c r="K72" s="100">
        <v>152.63292000000001</v>
      </c>
      <c r="L72" s="100">
        <v>283.58663000000001</v>
      </c>
      <c r="M72" s="100">
        <v>578.84914000000003</v>
      </c>
      <c r="N72" s="100">
        <v>971.35416999999995</v>
      </c>
      <c r="O72" s="100">
        <v>1633.4928</v>
      </c>
      <c r="P72" s="100">
        <v>2553.6507999999999</v>
      </c>
      <c r="Q72" s="100">
        <v>4135.1819999999998</v>
      </c>
      <c r="R72" s="100">
        <v>6212.2762000000002</v>
      </c>
      <c r="S72" s="100">
        <v>9132.4323999999997</v>
      </c>
      <c r="T72" s="100">
        <v>16011.494000000001</v>
      </c>
      <c r="U72" s="100">
        <v>519.59051999999997</v>
      </c>
      <c r="V72" s="100">
        <v>964.28170999999998</v>
      </c>
      <c r="W72" s="127"/>
      <c r="X72" s="120">
        <v>1965</v>
      </c>
      <c r="Y72" s="100">
        <v>1.9390092999999999</v>
      </c>
      <c r="Z72" s="100">
        <v>0.90661829999999999</v>
      </c>
      <c r="AA72" s="100">
        <v>1.3446024000000001</v>
      </c>
      <c r="AB72" s="100">
        <v>4.4615697000000001</v>
      </c>
      <c r="AC72" s="100">
        <v>4.7762694999999997</v>
      </c>
      <c r="AD72" s="100">
        <v>9.4231867999999999</v>
      </c>
      <c r="AE72" s="100">
        <v>15.954243999999999</v>
      </c>
      <c r="AF72" s="100">
        <v>36.220044000000001</v>
      </c>
      <c r="AG72" s="100">
        <v>65.338645</v>
      </c>
      <c r="AH72" s="100">
        <v>135.35229000000001</v>
      </c>
      <c r="AI72" s="100">
        <v>233.15235000000001</v>
      </c>
      <c r="AJ72" s="100">
        <v>402.79937999999999</v>
      </c>
      <c r="AK72" s="100">
        <v>716.20993999999996</v>
      </c>
      <c r="AL72" s="100">
        <v>1301.5128</v>
      </c>
      <c r="AM72" s="100">
        <v>2445.625</v>
      </c>
      <c r="AN72" s="100">
        <v>4361.0618999999997</v>
      </c>
      <c r="AO72" s="100">
        <v>7872.3404</v>
      </c>
      <c r="AP72" s="100">
        <v>14397.143</v>
      </c>
      <c r="AQ72" s="100">
        <v>452.54514</v>
      </c>
      <c r="AR72" s="100">
        <v>660.31082000000004</v>
      </c>
      <c r="AS72" s="127"/>
      <c r="AT72" s="120">
        <v>1965</v>
      </c>
      <c r="AU72" s="100">
        <v>2.2332931999999999</v>
      </c>
      <c r="AV72" s="100">
        <v>1.0605391</v>
      </c>
      <c r="AW72" s="100">
        <v>1.5033354999999999</v>
      </c>
      <c r="AX72" s="100">
        <v>4.4422506999999998</v>
      </c>
      <c r="AY72" s="100">
        <v>5.7471264</v>
      </c>
      <c r="AZ72" s="100">
        <v>11.639184999999999</v>
      </c>
      <c r="BA72" s="100">
        <v>17.691414999999999</v>
      </c>
      <c r="BB72" s="100">
        <v>50.039194999999999</v>
      </c>
      <c r="BC72" s="100">
        <v>109.92722999999999</v>
      </c>
      <c r="BD72" s="100">
        <v>210.08275</v>
      </c>
      <c r="BE72" s="100">
        <v>408.28868999999997</v>
      </c>
      <c r="BF72" s="100">
        <v>693.34600999999998</v>
      </c>
      <c r="BG72" s="100">
        <v>1168.0415</v>
      </c>
      <c r="BH72" s="100">
        <v>1866.2657999999999</v>
      </c>
      <c r="BI72" s="100">
        <v>3153.5947999999999</v>
      </c>
      <c r="BJ72" s="100">
        <v>5118.2007999999996</v>
      </c>
      <c r="BK72" s="100">
        <v>8347.6044999999995</v>
      </c>
      <c r="BL72" s="100">
        <v>14933.206</v>
      </c>
      <c r="BM72" s="100">
        <v>486.32825000000003</v>
      </c>
      <c r="BN72" s="100">
        <v>795.15785000000005</v>
      </c>
      <c r="BO72" s="127"/>
      <c r="BP72" s="120">
        <v>1965</v>
      </c>
    </row>
    <row r="73" spans="1:68">
      <c r="A73" s="127"/>
      <c r="B73" s="120">
        <v>1966</v>
      </c>
      <c r="C73" s="100">
        <v>2.6897310999999999</v>
      </c>
      <c r="D73" s="100">
        <v>1.1685831</v>
      </c>
      <c r="E73" s="100">
        <v>1.6142426000000001</v>
      </c>
      <c r="F73" s="100">
        <v>4.4374431000000003</v>
      </c>
      <c r="G73" s="100">
        <v>4.767061</v>
      </c>
      <c r="H73" s="100">
        <v>10.404176</v>
      </c>
      <c r="I73" s="100">
        <v>21.287502</v>
      </c>
      <c r="J73" s="100">
        <v>66.443844999999996</v>
      </c>
      <c r="K73" s="100">
        <v>147.01374000000001</v>
      </c>
      <c r="L73" s="100">
        <v>282.15007000000003</v>
      </c>
      <c r="M73" s="100">
        <v>563.62914000000001</v>
      </c>
      <c r="N73" s="100">
        <v>933.57881999999995</v>
      </c>
      <c r="O73" s="100">
        <v>1630.9386999999999</v>
      </c>
      <c r="P73" s="100">
        <v>2645.3292000000001</v>
      </c>
      <c r="Q73" s="100">
        <v>4179.3167999999996</v>
      </c>
      <c r="R73" s="100">
        <v>6425.1761999999999</v>
      </c>
      <c r="S73" s="100">
        <v>9582.6290000000008</v>
      </c>
      <c r="T73" s="100">
        <v>15934.342000000001</v>
      </c>
      <c r="U73" s="100">
        <v>525.06271000000004</v>
      </c>
      <c r="V73" s="100">
        <v>977.70183999999995</v>
      </c>
      <c r="W73" s="127"/>
      <c r="X73" s="120">
        <v>1966</v>
      </c>
      <c r="Y73" s="100">
        <v>2.2992653000000001</v>
      </c>
      <c r="Z73" s="100">
        <v>0.87606640000000002</v>
      </c>
      <c r="AA73" s="100">
        <v>0.56372860000000002</v>
      </c>
      <c r="AB73" s="100">
        <v>3.3036202000000001</v>
      </c>
      <c r="AC73" s="100">
        <v>3.3441939999999999</v>
      </c>
      <c r="AD73" s="100">
        <v>8.5560197999999996</v>
      </c>
      <c r="AE73" s="100">
        <v>19.808814999999999</v>
      </c>
      <c r="AF73" s="100">
        <v>35.650914999999998</v>
      </c>
      <c r="AG73" s="100">
        <v>62.350727999999997</v>
      </c>
      <c r="AH73" s="100">
        <v>126.64603</v>
      </c>
      <c r="AI73" s="100">
        <v>227.80325999999999</v>
      </c>
      <c r="AJ73" s="100">
        <v>414.28399999999999</v>
      </c>
      <c r="AK73" s="100">
        <v>739.34704999999997</v>
      </c>
      <c r="AL73" s="100">
        <v>1400.2616</v>
      </c>
      <c r="AM73" s="100">
        <v>2515.5448000000001</v>
      </c>
      <c r="AN73" s="100">
        <v>4404.7272000000003</v>
      </c>
      <c r="AO73" s="100">
        <v>7839.6310999999996</v>
      </c>
      <c r="AP73" s="100">
        <v>14747.841</v>
      </c>
      <c r="AQ73" s="100">
        <v>464.99511000000001</v>
      </c>
      <c r="AR73" s="100">
        <v>671.84146999999996</v>
      </c>
      <c r="AS73" s="127"/>
      <c r="AT73" s="120">
        <v>1966</v>
      </c>
      <c r="AU73" s="100">
        <v>2.4994548999999999</v>
      </c>
      <c r="AV73" s="100">
        <v>1.0258611</v>
      </c>
      <c r="AW73" s="100">
        <v>1.1012124000000001</v>
      </c>
      <c r="AX73" s="100">
        <v>3.8846395</v>
      </c>
      <c r="AY73" s="100">
        <v>4.0737512000000002</v>
      </c>
      <c r="AZ73" s="100">
        <v>9.5074982000000006</v>
      </c>
      <c r="BA73" s="100">
        <v>20.573687</v>
      </c>
      <c r="BB73" s="100">
        <v>51.64884</v>
      </c>
      <c r="BC73" s="100">
        <v>105.74092</v>
      </c>
      <c r="BD73" s="100">
        <v>205.17677</v>
      </c>
      <c r="BE73" s="100">
        <v>397.09325999999999</v>
      </c>
      <c r="BF73" s="100">
        <v>678.35143000000005</v>
      </c>
      <c r="BG73" s="100">
        <v>1181.7862</v>
      </c>
      <c r="BH73" s="100">
        <v>1966.0183</v>
      </c>
      <c r="BI73" s="100">
        <v>3206.9908</v>
      </c>
      <c r="BJ73" s="100">
        <v>5222.6731</v>
      </c>
      <c r="BK73" s="100">
        <v>8495.4210999999996</v>
      </c>
      <c r="BL73" s="100">
        <v>15135.272999999999</v>
      </c>
      <c r="BM73" s="100">
        <v>495.24556999999999</v>
      </c>
      <c r="BN73" s="100">
        <v>806.90278999999998</v>
      </c>
      <c r="BO73" s="127"/>
      <c r="BP73" s="120">
        <v>1966</v>
      </c>
    </row>
    <row r="74" spans="1:68">
      <c r="A74" s="127"/>
      <c r="B74" s="120">
        <v>1967</v>
      </c>
      <c r="C74" s="100">
        <v>2.3736055</v>
      </c>
      <c r="D74" s="100">
        <v>0.97908030000000001</v>
      </c>
      <c r="E74" s="100">
        <v>2.2927811</v>
      </c>
      <c r="F74" s="100">
        <v>3.9137192999999999</v>
      </c>
      <c r="G74" s="100">
        <v>6.9327731000000004</v>
      </c>
      <c r="H74" s="100">
        <v>14.035721000000001</v>
      </c>
      <c r="I74" s="100">
        <v>20.044536999999998</v>
      </c>
      <c r="J74" s="100">
        <v>58.565154</v>
      </c>
      <c r="K74" s="100">
        <v>143.41421</v>
      </c>
      <c r="L74" s="100">
        <v>317.64447000000001</v>
      </c>
      <c r="M74" s="100">
        <v>546.01342</v>
      </c>
      <c r="N74" s="100">
        <v>991.48386000000005</v>
      </c>
      <c r="O74" s="100">
        <v>1602.9843000000001</v>
      </c>
      <c r="P74" s="100">
        <v>2595.2748999999999</v>
      </c>
      <c r="Q74" s="100">
        <v>4010.5904</v>
      </c>
      <c r="R74" s="100">
        <v>6102.7098999999998</v>
      </c>
      <c r="S74" s="100">
        <v>9309.2788999999993</v>
      </c>
      <c r="T74" s="100">
        <v>14786.311</v>
      </c>
      <c r="U74" s="100">
        <v>512.39864</v>
      </c>
      <c r="V74" s="100">
        <v>943.97495000000004</v>
      </c>
      <c r="W74" s="127"/>
      <c r="X74" s="120">
        <v>1967</v>
      </c>
      <c r="Y74" s="100">
        <v>2.5017556999999999</v>
      </c>
      <c r="Z74" s="100">
        <v>0.85515110000000005</v>
      </c>
      <c r="AA74" s="100">
        <v>1.2931615999999999</v>
      </c>
      <c r="AB74" s="100">
        <v>2.34076</v>
      </c>
      <c r="AC74" s="100">
        <v>3.9662953000000001</v>
      </c>
      <c r="AD74" s="100">
        <v>9.0914681999999996</v>
      </c>
      <c r="AE74" s="100">
        <v>19.859058999999998</v>
      </c>
      <c r="AF74" s="100">
        <v>29.205124999999999</v>
      </c>
      <c r="AG74" s="100">
        <v>63.651538000000002</v>
      </c>
      <c r="AH74" s="100">
        <v>129.00015999999999</v>
      </c>
      <c r="AI74" s="100">
        <v>228.48534000000001</v>
      </c>
      <c r="AJ74" s="100">
        <v>392.23207000000002</v>
      </c>
      <c r="AK74" s="100">
        <v>719.07210999999995</v>
      </c>
      <c r="AL74" s="100">
        <v>1258.5947000000001</v>
      </c>
      <c r="AM74" s="100">
        <v>2393.3472999999999</v>
      </c>
      <c r="AN74" s="100">
        <v>4148.2186000000002</v>
      </c>
      <c r="AO74" s="100">
        <v>7341.0222000000003</v>
      </c>
      <c r="AP74" s="100">
        <v>13819.982</v>
      </c>
      <c r="AQ74" s="100">
        <v>440.75207</v>
      </c>
      <c r="AR74" s="100">
        <v>632.71603000000005</v>
      </c>
      <c r="AS74" s="127"/>
      <c r="AT74" s="120">
        <v>1967</v>
      </c>
      <c r="AU74" s="100">
        <v>2.4359964000000001</v>
      </c>
      <c r="AV74" s="100">
        <v>0.91857120000000003</v>
      </c>
      <c r="AW74" s="100">
        <v>1.8045557999999999</v>
      </c>
      <c r="AX74" s="100">
        <v>3.1451696</v>
      </c>
      <c r="AY74" s="100">
        <v>5.484909</v>
      </c>
      <c r="AZ74" s="100">
        <v>11.643567000000001</v>
      </c>
      <c r="BA74" s="100">
        <v>19.954656</v>
      </c>
      <c r="BB74" s="100">
        <v>44.463558999999997</v>
      </c>
      <c r="BC74" s="100">
        <v>104.60493</v>
      </c>
      <c r="BD74" s="100">
        <v>224.58443</v>
      </c>
      <c r="BE74" s="100">
        <v>388.01296000000002</v>
      </c>
      <c r="BF74" s="100">
        <v>695.09567000000004</v>
      </c>
      <c r="BG74" s="100">
        <v>1158.4213</v>
      </c>
      <c r="BH74" s="100">
        <v>1871.0305000000001</v>
      </c>
      <c r="BI74" s="100">
        <v>3064.7849999999999</v>
      </c>
      <c r="BJ74" s="100">
        <v>4929.2107999999998</v>
      </c>
      <c r="BK74" s="100">
        <v>8074.0594000000001</v>
      </c>
      <c r="BL74" s="100">
        <v>14134.47</v>
      </c>
      <c r="BM74" s="100">
        <v>476.81691999999998</v>
      </c>
      <c r="BN74" s="100">
        <v>770.37914000000001</v>
      </c>
      <c r="BO74" s="127"/>
      <c r="BP74" s="120">
        <v>1967</v>
      </c>
    </row>
    <row r="75" spans="1:68">
      <c r="A75" s="127"/>
      <c r="B75" s="121">
        <v>1968</v>
      </c>
      <c r="C75" s="100">
        <v>4.0869220000000004</v>
      </c>
      <c r="D75" s="100">
        <v>0.48226629999999998</v>
      </c>
      <c r="E75" s="100">
        <v>2.0800111000000001</v>
      </c>
      <c r="F75" s="100">
        <v>3.8599038999999999</v>
      </c>
      <c r="G75" s="100">
        <v>7.6823373000000004</v>
      </c>
      <c r="H75" s="100">
        <v>7.7655954999999999</v>
      </c>
      <c r="I75" s="100">
        <v>22.790158999999999</v>
      </c>
      <c r="J75" s="100">
        <v>64.274848000000006</v>
      </c>
      <c r="K75" s="100">
        <v>145.05884</v>
      </c>
      <c r="L75" s="100">
        <v>283.89580999999998</v>
      </c>
      <c r="M75" s="100">
        <v>561.26257999999996</v>
      </c>
      <c r="N75" s="100">
        <v>1006.5602</v>
      </c>
      <c r="O75" s="100">
        <v>1673.4423999999999</v>
      </c>
      <c r="P75" s="100">
        <v>2652.1790999999998</v>
      </c>
      <c r="Q75" s="100">
        <v>4161.8437000000004</v>
      </c>
      <c r="R75" s="100">
        <v>6560.1876000000002</v>
      </c>
      <c r="S75" s="100">
        <v>10160.022999999999</v>
      </c>
      <c r="T75" s="100">
        <v>17625.472000000002</v>
      </c>
      <c r="U75" s="100">
        <v>538.75117999999998</v>
      </c>
      <c r="V75" s="100">
        <v>1019.2963</v>
      </c>
      <c r="W75" s="127"/>
      <c r="X75" s="121">
        <v>1968</v>
      </c>
      <c r="Y75" s="100">
        <v>2.6906167000000001</v>
      </c>
      <c r="Z75" s="100">
        <v>1.6877495</v>
      </c>
      <c r="AA75" s="100">
        <v>2.3627858000000002</v>
      </c>
      <c r="AB75" s="100">
        <v>2.2988902000000002</v>
      </c>
      <c r="AC75" s="100">
        <v>4.7503976000000003</v>
      </c>
      <c r="AD75" s="100">
        <v>6.2332320000000001</v>
      </c>
      <c r="AE75" s="100">
        <v>17.917936000000001</v>
      </c>
      <c r="AF75" s="100">
        <v>34.914932999999998</v>
      </c>
      <c r="AG75" s="100">
        <v>66.724159999999998</v>
      </c>
      <c r="AH75" s="100">
        <v>116.33875999999999</v>
      </c>
      <c r="AI75" s="100">
        <v>215.31894</v>
      </c>
      <c r="AJ75" s="100">
        <v>404.97510999999997</v>
      </c>
      <c r="AK75" s="100">
        <v>740.11636999999996</v>
      </c>
      <c r="AL75" s="100">
        <v>1371.5229999999999</v>
      </c>
      <c r="AM75" s="100">
        <v>2442.9286000000002</v>
      </c>
      <c r="AN75" s="100">
        <v>4515.6075000000001</v>
      </c>
      <c r="AO75" s="100">
        <v>7849.0843999999997</v>
      </c>
      <c r="AP75" s="100">
        <v>15793.648999999999</v>
      </c>
      <c r="AQ75" s="100">
        <v>475.60935000000001</v>
      </c>
      <c r="AR75" s="100">
        <v>684.04728</v>
      </c>
      <c r="AS75" s="127"/>
      <c r="AT75" s="121">
        <v>1968</v>
      </c>
      <c r="AU75" s="100">
        <v>3.406911</v>
      </c>
      <c r="AV75" s="100">
        <v>1.0703393999999999</v>
      </c>
      <c r="AW75" s="100">
        <v>2.2180464</v>
      </c>
      <c r="AX75" s="100">
        <v>3.0955512000000001</v>
      </c>
      <c r="AY75" s="100">
        <v>6.2510839000000002</v>
      </c>
      <c r="AZ75" s="100">
        <v>7.0254056</v>
      </c>
      <c r="BA75" s="100">
        <v>20.425879999999999</v>
      </c>
      <c r="BB75" s="100">
        <v>50.144114000000002</v>
      </c>
      <c r="BC75" s="100">
        <v>107.13187000000001</v>
      </c>
      <c r="BD75" s="100">
        <v>201.43074999999999</v>
      </c>
      <c r="BE75" s="100">
        <v>388.46516000000003</v>
      </c>
      <c r="BF75" s="100">
        <v>707.97017000000005</v>
      </c>
      <c r="BG75" s="100">
        <v>1202.7103999999999</v>
      </c>
      <c r="BH75" s="100">
        <v>1962.2732000000001</v>
      </c>
      <c r="BI75" s="100">
        <v>3158.2276999999999</v>
      </c>
      <c r="BJ75" s="100">
        <v>5324.3315000000002</v>
      </c>
      <c r="BK75" s="100">
        <v>8698.3415999999997</v>
      </c>
      <c r="BL75" s="100">
        <v>16382.857</v>
      </c>
      <c r="BM75" s="100">
        <v>507.38488999999998</v>
      </c>
      <c r="BN75" s="100">
        <v>829.99845000000005</v>
      </c>
      <c r="BO75" s="127"/>
      <c r="BP75" s="121">
        <v>1968</v>
      </c>
    </row>
    <row r="76" spans="1:68">
      <c r="A76" s="127"/>
      <c r="B76" s="121">
        <v>1969</v>
      </c>
      <c r="C76" s="100">
        <v>2.0172813999999999</v>
      </c>
      <c r="D76" s="100">
        <v>0.79440739999999999</v>
      </c>
      <c r="E76" s="100">
        <v>0.84370100000000003</v>
      </c>
      <c r="F76" s="100">
        <v>3.2500184999999999</v>
      </c>
      <c r="G76" s="100">
        <v>5.4695722</v>
      </c>
      <c r="H76" s="100">
        <v>12.416048</v>
      </c>
      <c r="I76" s="100">
        <v>25.648333000000001</v>
      </c>
      <c r="J76" s="100">
        <v>64.746296999999998</v>
      </c>
      <c r="K76" s="100">
        <v>140.46215000000001</v>
      </c>
      <c r="L76" s="100">
        <v>304.93839000000003</v>
      </c>
      <c r="M76" s="100">
        <v>555.18957999999998</v>
      </c>
      <c r="N76" s="100">
        <v>956.66013999999996</v>
      </c>
      <c r="O76" s="100">
        <v>1586.9563000000001</v>
      </c>
      <c r="P76" s="100">
        <v>2572.1315</v>
      </c>
      <c r="Q76" s="100">
        <v>3889.8395</v>
      </c>
      <c r="R76" s="100">
        <v>6453.1943000000001</v>
      </c>
      <c r="S76" s="100">
        <v>9079.4958999999999</v>
      </c>
      <c r="T76" s="100">
        <v>15852.691000000001</v>
      </c>
      <c r="U76" s="100">
        <v>508.13661999999999</v>
      </c>
      <c r="V76" s="100">
        <v>956.74152000000004</v>
      </c>
      <c r="W76" s="127"/>
      <c r="X76" s="121">
        <v>1969</v>
      </c>
      <c r="Y76" s="100">
        <v>3.8817889000000001</v>
      </c>
      <c r="Z76" s="100">
        <v>1.5055303</v>
      </c>
      <c r="AA76" s="100">
        <v>0.88475530000000002</v>
      </c>
      <c r="AB76" s="100">
        <v>3.7550786999999999</v>
      </c>
      <c r="AC76" s="100">
        <v>3.3666499999999999</v>
      </c>
      <c r="AD76" s="100">
        <v>8.3868612000000002</v>
      </c>
      <c r="AE76" s="100">
        <v>13.953144999999999</v>
      </c>
      <c r="AF76" s="100">
        <v>30.419622</v>
      </c>
      <c r="AG76" s="100">
        <v>58.215001999999998</v>
      </c>
      <c r="AH76" s="100">
        <v>106.54725000000001</v>
      </c>
      <c r="AI76" s="100">
        <v>221.23614000000001</v>
      </c>
      <c r="AJ76" s="100">
        <v>354.35403000000002</v>
      </c>
      <c r="AK76" s="100">
        <v>712.53692000000001</v>
      </c>
      <c r="AL76" s="100">
        <v>1322.2056</v>
      </c>
      <c r="AM76" s="100">
        <v>2383.0848999999998</v>
      </c>
      <c r="AN76" s="100">
        <v>4330.2857999999997</v>
      </c>
      <c r="AO76" s="100">
        <v>7233.2978000000003</v>
      </c>
      <c r="AP76" s="100">
        <v>14154.352999999999</v>
      </c>
      <c r="AQ76" s="100">
        <v>445.96733</v>
      </c>
      <c r="AR76" s="100">
        <v>637.26869999999997</v>
      </c>
      <c r="AS76" s="127"/>
      <c r="AT76" s="121">
        <v>1969</v>
      </c>
      <c r="AU76" s="100">
        <v>2.9269745999999999</v>
      </c>
      <c r="AV76" s="100">
        <v>1.1408121</v>
      </c>
      <c r="AW76" s="100">
        <v>0.86374059999999997</v>
      </c>
      <c r="AX76" s="100">
        <v>3.4976137999999999</v>
      </c>
      <c r="AY76" s="100">
        <v>4.4437617999999999</v>
      </c>
      <c r="AZ76" s="100">
        <v>10.472238000000001</v>
      </c>
      <c r="BA76" s="100">
        <v>19.960106</v>
      </c>
      <c r="BB76" s="100">
        <v>48.199444999999997</v>
      </c>
      <c r="BC76" s="100">
        <v>100.76</v>
      </c>
      <c r="BD76" s="100">
        <v>207.61447999999999</v>
      </c>
      <c r="BE76" s="100">
        <v>388.15893999999997</v>
      </c>
      <c r="BF76" s="100">
        <v>655.96614999999997</v>
      </c>
      <c r="BG76" s="100">
        <v>1143.3915</v>
      </c>
      <c r="BH76" s="100">
        <v>1904.7823000000001</v>
      </c>
      <c r="BI76" s="100">
        <v>3013.0052999999998</v>
      </c>
      <c r="BJ76" s="100">
        <v>5155.2386999999999</v>
      </c>
      <c r="BK76" s="100">
        <v>7908.9727000000003</v>
      </c>
      <c r="BL76" s="100">
        <v>14693.144</v>
      </c>
      <c r="BM76" s="100">
        <v>477.24808999999999</v>
      </c>
      <c r="BN76" s="100">
        <v>776.73528999999996</v>
      </c>
      <c r="BO76" s="127"/>
      <c r="BP76" s="121">
        <v>1969</v>
      </c>
    </row>
    <row r="77" spans="1:68">
      <c r="A77" s="127"/>
      <c r="B77" s="121">
        <v>1970</v>
      </c>
      <c r="C77" s="100">
        <v>3.4557490999999998</v>
      </c>
      <c r="D77" s="100">
        <v>0.79318500000000003</v>
      </c>
      <c r="E77" s="100">
        <v>2.2961661000000002</v>
      </c>
      <c r="F77" s="100">
        <v>3.7405550999999999</v>
      </c>
      <c r="G77" s="100">
        <v>5.9847552000000004</v>
      </c>
      <c r="H77" s="100">
        <v>8.9426514000000008</v>
      </c>
      <c r="I77" s="100">
        <v>24.512808</v>
      </c>
      <c r="J77" s="100">
        <v>62.149746999999998</v>
      </c>
      <c r="K77" s="100">
        <v>131.44046</v>
      </c>
      <c r="L77" s="100">
        <v>284.63046000000003</v>
      </c>
      <c r="M77" s="100">
        <v>534.27030000000002</v>
      </c>
      <c r="N77" s="100">
        <v>962.72163</v>
      </c>
      <c r="O77" s="100">
        <v>1579.269</v>
      </c>
      <c r="P77" s="100">
        <v>2681.5259999999998</v>
      </c>
      <c r="Q77" s="100">
        <v>3980.9719</v>
      </c>
      <c r="R77" s="100">
        <v>6601.3490000000002</v>
      </c>
      <c r="S77" s="100">
        <v>9745.3351000000002</v>
      </c>
      <c r="T77" s="100">
        <v>15989.975</v>
      </c>
      <c r="U77" s="100">
        <v>515.1481</v>
      </c>
      <c r="V77" s="100">
        <v>976.95054000000005</v>
      </c>
      <c r="W77" s="127"/>
      <c r="X77" s="121">
        <v>1970</v>
      </c>
      <c r="Y77" s="100">
        <v>2.7593057999999999</v>
      </c>
      <c r="Z77" s="100">
        <v>0.66827610000000004</v>
      </c>
      <c r="AA77" s="100">
        <v>1.5531969999999999</v>
      </c>
      <c r="AB77" s="100">
        <v>1.6637674</v>
      </c>
      <c r="AC77" s="100">
        <v>4.1965351999999996</v>
      </c>
      <c r="AD77" s="100">
        <v>6.7558594999999997</v>
      </c>
      <c r="AE77" s="100">
        <v>18.801223</v>
      </c>
      <c r="AF77" s="100">
        <v>42.800745999999997</v>
      </c>
      <c r="AG77" s="100">
        <v>64.649770000000004</v>
      </c>
      <c r="AH77" s="100">
        <v>116.29966</v>
      </c>
      <c r="AI77" s="100">
        <v>220.19007999999999</v>
      </c>
      <c r="AJ77" s="100">
        <v>379.41174999999998</v>
      </c>
      <c r="AK77" s="100">
        <v>714.92655999999999</v>
      </c>
      <c r="AL77" s="100">
        <v>1318.7923000000001</v>
      </c>
      <c r="AM77" s="100">
        <v>2533.2040999999999</v>
      </c>
      <c r="AN77" s="100">
        <v>4439.1400000000003</v>
      </c>
      <c r="AO77" s="100">
        <v>7737.9524000000001</v>
      </c>
      <c r="AP77" s="100">
        <v>14520.566999999999</v>
      </c>
      <c r="AQ77" s="100">
        <v>465.98980999999998</v>
      </c>
      <c r="AR77" s="100">
        <v>662.11037999999996</v>
      </c>
      <c r="AS77" s="127"/>
      <c r="AT77" s="121">
        <v>1970</v>
      </c>
      <c r="AU77" s="100">
        <v>3.1156871000000002</v>
      </c>
      <c r="AV77" s="100">
        <v>0.73234739999999998</v>
      </c>
      <c r="AW77" s="100">
        <v>1.9341351</v>
      </c>
      <c r="AX77" s="100">
        <v>2.7214464</v>
      </c>
      <c r="AY77" s="100">
        <v>5.1132207000000003</v>
      </c>
      <c r="AZ77" s="100">
        <v>7.8852449</v>
      </c>
      <c r="BA77" s="100">
        <v>21.738403000000002</v>
      </c>
      <c r="BB77" s="100">
        <v>52.778509</v>
      </c>
      <c r="BC77" s="100">
        <v>99.299695999999997</v>
      </c>
      <c r="BD77" s="100">
        <v>202.04299</v>
      </c>
      <c r="BE77" s="100">
        <v>377.41251</v>
      </c>
      <c r="BF77" s="100">
        <v>671.03800000000001</v>
      </c>
      <c r="BG77" s="100">
        <v>1138.5433</v>
      </c>
      <c r="BH77" s="100">
        <v>1957.6804</v>
      </c>
      <c r="BI77" s="100">
        <v>3142.4204</v>
      </c>
      <c r="BJ77" s="100">
        <v>5270.3109000000004</v>
      </c>
      <c r="BK77" s="100">
        <v>8465.2080000000005</v>
      </c>
      <c r="BL77" s="100">
        <v>14984.414000000001</v>
      </c>
      <c r="BM77" s="100">
        <v>490.71949999999998</v>
      </c>
      <c r="BN77" s="100">
        <v>799.07033999999999</v>
      </c>
      <c r="BO77" s="127"/>
      <c r="BP77" s="121">
        <v>1970</v>
      </c>
    </row>
    <row r="78" spans="1:68">
      <c r="A78" s="127"/>
      <c r="B78" s="121">
        <v>1971</v>
      </c>
      <c r="C78" s="100">
        <v>2.8171615000000001</v>
      </c>
      <c r="D78" s="100">
        <v>0.78259630000000002</v>
      </c>
      <c r="E78" s="100">
        <v>1.2484900999999999</v>
      </c>
      <c r="F78" s="100">
        <v>3.6346579999999999</v>
      </c>
      <c r="G78" s="100">
        <v>7.0501610000000001</v>
      </c>
      <c r="H78" s="100">
        <v>11.054520999999999</v>
      </c>
      <c r="I78" s="100">
        <v>22.309791000000001</v>
      </c>
      <c r="J78" s="100">
        <v>55.568418999999999</v>
      </c>
      <c r="K78" s="100">
        <v>135.58475000000001</v>
      </c>
      <c r="L78" s="100">
        <v>277.98633000000001</v>
      </c>
      <c r="M78" s="100">
        <v>501.95713000000001</v>
      </c>
      <c r="N78" s="100">
        <v>914.31293000000005</v>
      </c>
      <c r="O78" s="100">
        <v>1501.3846000000001</v>
      </c>
      <c r="P78" s="100">
        <v>2359.3189000000002</v>
      </c>
      <c r="Q78" s="100">
        <v>3733.3227999999999</v>
      </c>
      <c r="R78" s="100">
        <v>6064.8891999999996</v>
      </c>
      <c r="S78" s="100">
        <v>9395.4676999999992</v>
      </c>
      <c r="T78" s="100">
        <v>15600.513000000001</v>
      </c>
      <c r="U78" s="100">
        <v>483.37864000000002</v>
      </c>
      <c r="V78" s="100">
        <v>923.15922</v>
      </c>
      <c r="W78" s="127"/>
      <c r="X78" s="121">
        <v>1971</v>
      </c>
      <c r="Y78" s="100">
        <v>3.4379789000000001</v>
      </c>
      <c r="Z78" s="100">
        <v>0.98759419999999998</v>
      </c>
      <c r="AA78" s="100">
        <v>0.65541320000000003</v>
      </c>
      <c r="AB78" s="100">
        <v>3.5808602999999999</v>
      </c>
      <c r="AC78" s="100">
        <v>3.5774335000000002</v>
      </c>
      <c r="AD78" s="100">
        <v>8.6047411999999994</v>
      </c>
      <c r="AE78" s="100">
        <v>14.065156999999999</v>
      </c>
      <c r="AF78" s="100">
        <v>34.412126000000001</v>
      </c>
      <c r="AG78" s="100">
        <v>67.363530999999995</v>
      </c>
      <c r="AH78" s="100">
        <v>117.86712</v>
      </c>
      <c r="AI78" s="100">
        <v>201.63317000000001</v>
      </c>
      <c r="AJ78" s="100">
        <v>352.34104000000002</v>
      </c>
      <c r="AK78" s="100">
        <v>647.08680000000004</v>
      </c>
      <c r="AL78" s="100">
        <v>1177.6504</v>
      </c>
      <c r="AM78" s="100">
        <v>2343.2456000000002</v>
      </c>
      <c r="AN78" s="100">
        <v>4347.2380999999996</v>
      </c>
      <c r="AO78" s="100">
        <v>7429.2302</v>
      </c>
      <c r="AP78" s="100">
        <v>14359.209000000001</v>
      </c>
      <c r="AQ78" s="100">
        <v>444.10737999999998</v>
      </c>
      <c r="AR78" s="100">
        <v>635.01157999999998</v>
      </c>
      <c r="AS78" s="127"/>
      <c r="AT78" s="121">
        <v>1971</v>
      </c>
      <c r="AU78" s="100">
        <v>3.1205867</v>
      </c>
      <c r="AV78" s="100">
        <v>0.88251619999999997</v>
      </c>
      <c r="AW78" s="100">
        <v>0.95917430000000004</v>
      </c>
      <c r="AX78" s="100">
        <v>3.6082147999999998</v>
      </c>
      <c r="AY78" s="100">
        <v>5.3480296000000003</v>
      </c>
      <c r="AZ78" s="100">
        <v>9.8712169999999997</v>
      </c>
      <c r="BA78" s="100">
        <v>18.325932000000002</v>
      </c>
      <c r="BB78" s="100">
        <v>45.306413999999997</v>
      </c>
      <c r="BC78" s="100">
        <v>102.68525</v>
      </c>
      <c r="BD78" s="100">
        <v>199.66309000000001</v>
      </c>
      <c r="BE78" s="100">
        <v>352.02431999999999</v>
      </c>
      <c r="BF78" s="100">
        <v>631.79647999999997</v>
      </c>
      <c r="BG78" s="100">
        <v>1059.4464</v>
      </c>
      <c r="BH78" s="100">
        <v>1739.2131999999999</v>
      </c>
      <c r="BI78" s="100">
        <v>2933.9166</v>
      </c>
      <c r="BJ78" s="100">
        <v>5004.0042000000003</v>
      </c>
      <c r="BK78" s="100">
        <v>8136.0910000000003</v>
      </c>
      <c r="BL78" s="100">
        <v>14749.739</v>
      </c>
      <c r="BM78" s="100">
        <v>463.84611000000001</v>
      </c>
      <c r="BN78" s="100">
        <v>760.94123000000002</v>
      </c>
      <c r="BO78" s="127"/>
      <c r="BP78" s="121">
        <v>1971</v>
      </c>
    </row>
    <row r="79" spans="1:68">
      <c r="A79" s="127"/>
      <c r="B79" s="121">
        <v>1972</v>
      </c>
      <c r="C79" s="100">
        <v>3.9699445</v>
      </c>
      <c r="D79" s="100">
        <v>0.78952149999999999</v>
      </c>
      <c r="E79" s="100">
        <v>1.8363337</v>
      </c>
      <c r="F79" s="100">
        <v>4.2214042000000003</v>
      </c>
      <c r="G79" s="100">
        <v>5.2191340000000004</v>
      </c>
      <c r="H79" s="100">
        <v>6.9373351999999997</v>
      </c>
      <c r="I79" s="100">
        <v>21.338224</v>
      </c>
      <c r="J79" s="100">
        <v>56.204492999999999</v>
      </c>
      <c r="K79" s="100">
        <v>133.19126</v>
      </c>
      <c r="L79" s="100">
        <v>272.67800999999997</v>
      </c>
      <c r="M79" s="100">
        <v>485.83891999999997</v>
      </c>
      <c r="N79" s="100">
        <v>886.62932000000001</v>
      </c>
      <c r="O79" s="100">
        <v>1505.347</v>
      </c>
      <c r="P79" s="100">
        <v>2246.1939000000002</v>
      </c>
      <c r="Q79" s="100">
        <v>3702.7487999999998</v>
      </c>
      <c r="R79" s="100">
        <v>5845.0087999999996</v>
      </c>
      <c r="S79" s="100">
        <v>8969.7106000000003</v>
      </c>
      <c r="T79" s="100">
        <v>15554.529</v>
      </c>
      <c r="U79" s="100">
        <v>472.34521000000001</v>
      </c>
      <c r="V79" s="100">
        <v>901.23569999999995</v>
      </c>
      <c r="W79" s="127"/>
      <c r="X79" s="121">
        <v>1972</v>
      </c>
      <c r="Y79" s="100">
        <v>3.5053895000000002</v>
      </c>
      <c r="Z79" s="100">
        <v>0.66548989999999997</v>
      </c>
      <c r="AA79" s="100">
        <v>1.2854049000000001</v>
      </c>
      <c r="AB79" s="100">
        <v>2.6243367000000002</v>
      </c>
      <c r="AC79" s="100">
        <v>4.1539039000000004</v>
      </c>
      <c r="AD79" s="100">
        <v>6.3899166999999997</v>
      </c>
      <c r="AE79" s="100">
        <v>15.335108999999999</v>
      </c>
      <c r="AF79" s="100">
        <v>34.990068000000001</v>
      </c>
      <c r="AG79" s="100">
        <v>60.254635</v>
      </c>
      <c r="AH79" s="100">
        <v>103.51302</v>
      </c>
      <c r="AI79" s="100">
        <v>194.00307000000001</v>
      </c>
      <c r="AJ79" s="100">
        <v>340.72037</v>
      </c>
      <c r="AK79" s="100">
        <v>607.61893999999995</v>
      </c>
      <c r="AL79" s="100">
        <v>1159.3936000000001</v>
      </c>
      <c r="AM79" s="100">
        <v>2169.0707000000002</v>
      </c>
      <c r="AN79" s="100">
        <v>4018.6790999999998</v>
      </c>
      <c r="AO79" s="100">
        <v>7140.5460999999996</v>
      </c>
      <c r="AP79" s="100">
        <v>13787.803</v>
      </c>
      <c r="AQ79" s="100">
        <v>425.42802</v>
      </c>
      <c r="AR79" s="100">
        <v>602.78273999999999</v>
      </c>
      <c r="AS79" s="127"/>
      <c r="AT79" s="121">
        <v>1972</v>
      </c>
      <c r="AU79" s="100">
        <v>3.7426141999999998</v>
      </c>
      <c r="AV79" s="100">
        <v>0.72912509999999997</v>
      </c>
      <c r="AW79" s="100">
        <v>1.5675848999999999</v>
      </c>
      <c r="AX79" s="100">
        <v>3.4370373000000001</v>
      </c>
      <c r="AY79" s="100">
        <v>4.6964831</v>
      </c>
      <c r="AZ79" s="100">
        <v>6.6722429999999999</v>
      </c>
      <c r="BA79" s="100">
        <v>18.441386000000001</v>
      </c>
      <c r="BB79" s="100">
        <v>45.897891999999999</v>
      </c>
      <c r="BC79" s="100">
        <v>98.077011999999996</v>
      </c>
      <c r="BD79" s="100">
        <v>190.05682999999999</v>
      </c>
      <c r="BE79" s="100">
        <v>340.56675999999999</v>
      </c>
      <c r="BF79" s="100">
        <v>611.00058000000001</v>
      </c>
      <c r="BG79" s="100">
        <v>1041.6863000000001</v>
      </c>
      <c r="BH79" s="100">
        <v>1673.6981000000001</v>
      </c>
      <c r="BI79" s="100">
        <v>2828.9268000000002</v>
      </c>
      <c r="BJ79" s="100">
        <v>4709.5501000000004</v>
      </c>
      <c r="BK79" s="100">
        <v>7791.5727999999999</v>
      </c>
      <c r="BL79" s="100">
        <v>14335.664000000001</v>
      </c>
      <c r="BM79" s="100">
        <v>449.00412</v>
      </c>
      <c r="BN79" s="100">
        <v>732.00914999999998</v>
      </c>
      <c r="BO79" s="127"/>
      <c r="BP79" s="121">
        <v>1972</v>
      </c>
    </row>
    <row r="80" spans="1:68">
      <c r="A80" s="127"/>
      <c r="B80" s="121">
        <v>1973</v>
      </c>
      <c r="C80" s="100">
        <v>2.5672932999999998</v>
      </c>
      <c r="D80" s="100">
        <v>0.15914320000000001</v>
      </c>
      <c r="E80" s="100">
        <v>1.3592579</v>
      </c>
      <c r="F80" s="100">
        <v>2.6536681</v>
      </c>
      <c r="G80" s="100">
        <v>4.8366924999999998</v>
      </c>
      <c r="H80" s="100">
        <v>9.8343889000000004</v>
      </c>
      <c r="I80" s="100">
        <v>18.146411000000001</v>
      </c>
      <c r="J80" s="100">
        <v>54.484879999999997</v>
      </c>
      <c r="K80" s="100">
        <v>136.00656000000001</v>
      </c>
      <c r="L80" s="100">
        <v>271.83731</v>
      </c>
      <c r="M80" s="100">
        <v>499.99318</v>
      </c>
      <c r="N80" s="100">
        <v>845.95601999999997</v>
      </c>
      <c r="O80" s="100">
        <v>1450.4976999999999</v>
      </c>
      <c r="P80" s="100">
        <v>2259.1518000000001</v>
      </c>
      <c r="Q80" s="100">
        <v>3569.3425999999999</v>
      </c>
      <c r="R80" s="100">
        <v>5749.1378999999997</v>
      </c>
      <c r="S80" s="100">
        <v>9003.4671999999991</v>
      </c>
      <c r="T80" s="100">
        <v>14552.239</v>
      </c>
      <c r="U80" s="100">
        <v>465.24705</v>
      </c>
      <c r="V80" s="100">
        <v>877.81958999999995</v>
      </c>
      <c r="W80" s="127"/>
      <c r="X80" s="121">
        <v>1973</v>
      </c>
      <c r="Y80" s="100">
        <v>2.6780974</v>
      </c>
      <c r="Z80" s="100">
        <v>1.5086698000000001</v>
      </c>
      <c r="AA80" s="100">
        <v>1.2723415</v>
      </c>
      <c r="AB80" s="100">
        <v>1.8915066</v>
      </c>
      <c r="AC80" s="100">
        <v>3.5754956999999998</v>
      </c>
      <c r="AD80" s="100">
        <v>5.2986849999999999</v>
      </c>
      <c r="AE80" s="100">
        <v>13.768383</v>
      </c>
      <c r="AF80" s="100">
        <v>30.345970000000001</v>
      </c>
      <c r="AG80" s="100">
        <v>57.748091000000002</v>
      </c>
      <c r="AH80" s="100">
        <v>113.30922</v>
      </c>
      <c r="AI80" s="100">
        <v>167.02062000000001</v>
      </c>
      <c r="AJ80" s="100">
        <v>331.28073999999998</v>
      </c>
      <c r="AK80" s="100">
        <v>581.95204000000001</v>
      </c>
      <c r="AL80" s="100">
        <v>1067.2543000000001</v>
      </c>
      <c r="AM80" s="100">
        <v>2115.8303999999998</v>
      </c>
      <c r="AN80" s="100">
        <v>3916.2091999999998</v>
      </c>
      <c r="AO80" s="100">
        <v>7030.8645999999999</v>
      </c>
      <c r="AP80" s="100">
        <v>14182.307000000001</v>
      </c>
      <c r="AQ80" s="100">
        <v>423.31616000000002</v>
      </c>
      <c r="AR80" s="100">
        <v>595.04465000000005</v>
      </c>
      <c r="AS80" s="127"/>
      <c r="AT80" s="121">
        <v>1973</v>
      </c>
      <c r="AU80" s="100">
        <v>2.6215250000000001</v>
      </c>
      <c r="AV80" s="100">
        <v>0.81638180000000005</v>
      </c>
      <c r="AW80" s="100">
        <v>1.3169229</v>
      </c>
      <c r="AX80" s="100">
        <v>2.2794696999999999</v>
      </c>
      <c r="AY80" s="100">
        <v>4.2169220000000003</v>
      </c>
      <c r="AZ80" s="100">
        <v>7.6308156</v>
      </c>
      <c r="BA80" s="100">
        <v>16.034175999999999</v>
      </c>
      <c r="BB80" s="100">
        <v>42.743051000000001</v>
      </c>
      <c r="BC80" s="100">
        <v>98.277323999999993</v>
      </c>
      <c r="BD80" s="100">
        <v>194.77557999999999</v>
      </c>
      <c r="BE80" s="100">
        <v>334.6438</v>
      </c>
      <c r="BF80" s="100">
        <v>585.00246000000004</v>
      </c>
      <c r="BG80" s="100">
        <v>1002.2439000000001</v>
      </c>
      <c r="BH80" s="100">
        <v>1628.2791999999999</v>
      </c>
      <c r="BI80" s="100">
        <v>2746.7060000000001</v>
      </c>
      <c r="BJ80" s="100">
        <v>4607.2642999999998</v>
      </c>
      <c r="BK80" s="100">
        <v>7720.8356000000003</v>
      </c>
      <c r="BL80" s="100">
        <v>14296.271000000001</v>
      </c>
      <c r="BM80" s="100">
        <v>444.37655000000001</v>
      </c>
      <c r="BN80" s="100">
        <v>719.60572999999999</v>
      </c>
      <c r="BO80" s="127"/>
      <c r="BP80" s="121">
        <v>1973</v>
      </c>
    </row>
    <row r="81" spans="1:68">
      <c r="A81" s="127"/>
      <c r="B81" s="121">
        <v>1974</v>
      </c>
      <c r="C81" s="100">
        <v>1.9656435999999999</v>
      </c>
      <c r="D81" s="100">
        <v>1.2674813</v>
      </c>
      <c r="E81" s="100">
        <v>0.74926680000000001</v>
      </c>
      <c r="F81" s="100">
        <v>2.5898726000000001</v>
      </c>
      <c r="G81" s="100">
        <v>4.7704639999999996</v>
      </c>
      <c r="H81" s="100">
        <v>9.1841527000000003</v>
      </c>
      <c r="I81" s="100">
        <v>20.625351999999999</v>
      </c>
      <c r="J81" s="100">
        <v>57.087054000000002</v>
      </c>
      <c r="K81" s="100">
        <v>121.37607</v>
      </c>
      <c r="L81" s="100">
        <v>260.19038999999998</v>
      </c>
      <c r="M81" s="100">
        <v>484.83325000000002</v>
      </c>
      <c r="N81" s="100">
        <v>852.41358000000002</v>
      </c>
      <c r="O81" s="100">
        <v>1444.2828</v>
      </c>
      <c r="P81" s="100">
        <v>2216.7655</v>
      </c>
      <c r="Q81" s="100">
        <v>3511.1869000000002</v>
      </c>
      <c r="R81" s="100">
        <v>5941.4098999999997</v>
      </c>
      <c r="S81" s="100">
        <v>9082.9732999999997</v>
      </c>
      <c r="T81" s="100">
        <v>16298.331</v>
      </c>
      <c r="U81" s="100">
        <v>472.35948000000002</v>
      </c>
      <c r="V81" s="100">
        <v>902.22154</v>
      </c>
      <c r="W81" s="127"/>
      <c r="X81" s="121">
        <v>1974</v>
      </c>
      <c r="Y81" s="100">
        <v>2.3701812000000002</v>
      </c>
      <c r="Z81" s="100">
        <v>0.99959849999999995</v>
      </c>
      <c r="AA81" s="100">
        <v>1.5840254</v>
      </c>
      <c r="AB81" s="100">
        <v>1.8491124000000001</v>
      </c>
      <c r="AC81" s="100">
        <v>2.8082788000000001</v>
      </c>
      <c r="AD81" s="100">
        <v>6.9368635999999997</v>
      </c>
      <c r="AE81" s="100">
        <v>13.859321</v>
      </c>
      <c r="AF81" s="100">
        <v>30.251367999999999</v>
      </c>
      <c r="AG81" s="100">
        <v>55.671613000000001</v>
      </c>
      <c r="AH81" s="100">
        <v>119.65900000000001</v>
      </c>
      <c r="AI81" s="100">
        <v>191.29807</v>
      </c>
      <c r="AJ81" s="100">
        <v>341.04309000000001</v>
      </c>
      <c r="AK81" s="100">
        <v>624.51691000000005</v>
      </c>
      <c r="AL81" s="100">
        <v>1125.5737999999999</v>
      </c>
      <c r="AM81" s="100">
        <v>2057.9661000000001</v>
      </c>
      <c r="AN81" s="100">
        <v>3948.8427999999999</v>
      </c>
      <c r="AO81" s="100">
        <v>7230.9332000000004</v>
      </c>
      <c r="AP81" s="100">
        <v>14515.674999999999</v>
      </c>
      <c r="AQ81" s="100">
        <v>438.89105000000001</v>
      </c>
      <c r="AR81" s="100">
        <v>608.27365999999995</v>
      </c>
      <c r="AS81" s="127"/>
      <c r="AT81" s="121">
        <v>1974</v>
      </c>
      <c r="AU81" s="100">
        <v>2.1634585999999998</v>
      </c>
      <c r="AV81" s="100">
        <v>1.1369043999999999</v>
      </c>
      <c r="AW81" s="100">
        <v>1.1550704999999999</v>
      </c>
      <c r="AX81" s="100">
        <v>2.2264900999999999</v>
      </c>
      <c r="AY81" s="100">
        <v>3.8039611</v>
      </c>
      <c r="AZ81" s="100">
        <v>8.0897590000000008</v>
      </c>
      <c r="BA81" s="100">
        <v>17.354399000000001</v>
      </c>
      <c r="BB81" s="100">
        <v>44.030500000000004</v>
      </c>
      <c r="BC81" s="100">
        <v>89.649700999999993</v>
      </c>
      <c r="BD81" s="100">
        <v>192.09906000000001</v>
      </c>
      <c r="BE81" s="100">
        <v>339.56036999999998</v>
      </c>
      <c r="BF81" s="100">
        <v>592.56746999999996</v>
      </c>
      <c r="BG81" s="100">
        <v>1020.2474999999999</v>
      </c>
      <c r="BH81" s="100">
        <v>1637.8652</v>
      </c>
      <c r="BI81" s="100">
        <v>2693.3476000000001</v>
      </c>
      <c r="BJ81" s="100">
        <v>4703.4931999999999</v>
      </c>
      <c r="BK81" s="100">
        <v>7867.0603000000001</v>
      </c>
      <c r="BL81" s="100">
        <v>15058.398999999999</v>
      </c>
      <c r="BM81" s="100">
        <v>455.69448999999997</v>
      </c>
      <c r="BN81" s="100">
        <v>734.48265000000004</v>
      </c>
      <c r="BO81" s="127"/>
      <c r="BP81" s="121">
        <v>1974</v>
      </c>
    </row>
    <row r="82" spans="1:68">
      <c r="A82" s="127"/>
      <c r="B82" s="121">
        <v>1975</v>
      </c>
      <c r="C82" s="100">
        <v>1.9860791</v>
      </c>
      <c r="D82" s="100">
        <v>0.15631249999999999</v>
      </c>
      <c r="E82" s="100">
        <v>1.3552298</v>
      </c>
      <c r="F82" s="100">
        <v>2.8595849000000002</v>
      </c>
      <c r="G82" s="100">
        <v>6.2879934999999998</v>
      </c>
      <c r="H82" s="100">
        <v>8.1110813000000004</v>
      </c>
      <c r="I82" s="100">
        <v>19.102627999999999</v>
      </c>
      <c r="J82" s="100">
        <v>56.707484000000001</v>
      </c>
      <c r="K82" s="100">
        <v>112.45323</v>
      </c>
      <c r="L82" s="100">
        <v>267.92757999999998</v>
      </c>
      <c r="M82" s="100">
        <v>475.21328</v>
      </c>
      <c r="N82" s="100">
        <v>802.86150999999995</v>
      </c>
      <c r="O82" s="100">
        <v>1323.8720000000001</v>
      </c>
      <c r="P82" s="100">
        <v>2122.7017000000001</v>
      </c>
      <c r="Q82" s="100">
        <v>3378.5922</v>
      </c>
      <c r="R82" s="100">
        <v>5149.2358999999997</v>
      </c>
      <c r="S82" s="100">
        <v>8199.2145999999993</v>
      </c>
      <c r="T82" s="100">
        <v>14319.151</v>
      </c>
      <c r="U82" s="100">
        <v>441.83096999999998</v>
      </c>
      <c r="V82" s="100">
        <v>822.70407</v>
      </c>
      <c r="W82" s="127"/>
      <c r="X82" s="121">
        <v>1975</v>
      </c>
      <c r="Y82" s="100">
        <v>3.0349498000000001</v>
      </c>
      <c r="Z82" s="100">
        <v>0.98614789999999997</v>
      </c>
      <c r="AA82" s="100">
        <v>1.1168514</v>
      </c>
      <c r="AB82" s="100">
        <v>2.1514345000000001</v>
      </c>
      <c r="AC82" s="100">
        <v>4.1635657000000004</v>
      </c>
      <c r="AD82" s="100">
        <v>5.9886673000000004</v>
      </c>
      <c r="AE82" s="100">
        <v>13.126317</v>
      </c>
      <c r="AF82" s="100">
        <v>30.808219000000001</v>
      </c>
      <c r="AG82" s="100">
        <v>57.573996000000001</v>
      </c>
      <c r="AH82" s="100">
        <v>101.98379</v>
      </c>
      <c r="AI82" s="100">
        <v>187.16112000000001</v>
      </c>
      <c r="AJ82" s="100">
        <v>305.97861999999998</v>
      </c>
      <c r="AK82" s="100">
        <v>559.54223000000002</v>
      </c>
      <c r="AL82" s="100">
        <v>1065.5423000000001</v>
      </c>
      <c r="AM82" s="100">
        <v>1947.2293999999999</v>
      </c>
      <c r="AN82" s="100">
        <v>3492.4605000000001</v>
      </c>
      <c r="AO82" s="100">
        <v>6451.5756000000001</v>
      </c>
      <c r="AP82" s="100">
        <v>12978.191000000001</v>
      </c>
      <c r="AQ82" s="100">
        <v>404.3725</v>
      </c>
      <c r="AR82" s="100">
        <v>550.15471000000002</v>
      </c>
      <c r="AS82" s="127"/>
      <c r="AT82" s="121">
        <v>1975</v>
      </c>
      <c r="AU82" s="100">
        <v>2.4988364999999999</v>
      </c>
      <c r="AV82" s="100">
        <v>0.56082010000000004</v>
      </c>
      <c r="AW82" s="100">
        <v>1.2394875999999999</v>
      </c>
      <c r="AX82" s="100">
        <v>2.5127461000000002</v>
      </c>
      <c r="AY82" s="100">
        <v>5.2367167999999999</v>
      </c>
      <c r="AZ82" s="100">
        <v>7.0718795999999999</v>
      </c>
      <c r="BA82" s="100">
        <v>16.208639999999999</v>
      </c>
      <c r="BB82" s="100">
        <v>44.109934000000003</v>
      </c>
      <c r="BC82" s="100">
        <v>85.882599999999996</v>
      </c>
      <c r="BD82" s="100">
        <v>187.79203000000001</v>
      </c>
      <c r="BE82" s="100">
        <v>332.80128999999999</v>
      </c>
      <c r="BF82" s="100">
        <v>550.39985999999999</v>
      </c>
      <c r="BG82" s="100">
        <v>927.93798000000004</v>
      </c>
      <c r="BH82" s="100">
        <v>1561.0807</v>
      </c>
      <c r="BI82" s="100">
        <v>2577.6255999999998</v>
      </c>
      <c r="BJ82" s="100">
        <v>4124.0726000000004</v>
      </c>
      <c r="BK82" s="100">
        <v>7041.4011</v>
      </c>
      <c r="BL82" s="100">
        <v>13379.911</v>
      </c>
      <c r="BM82" s="100">
        <v>423.16289999999998</v>
      </c>
      <c r="BN82" s="100">
        <v>668.31545000000006</v>
      </c>
      <c r="BO82" s="127"/>
      <c r="BP82" s="121">
        <v>1975</v>
      </c>
    </row>
    <row r="83" spans="1:68">
      <c r="A83" s="127"/>
      <c r="B83" s="121">
        <v>1976</v>
      </c>
      <c r="C83" s="100">
        <v>1.5815328</v>
      </c>
      <c r="D83" s="100">
        <v>0.60975979999999996</v>
      </c>
      <c r="E83" s="100">
        <v>1.8396782</v>
      </c>
      <c r="F83" s="100">
        <v>2.6409859</v>
      </c>
      <c r="G83" s="100">
        <v>3.5426057000000002</v>
      </c>
      <c r="H83" s="100">
        <v>9.8407139000000008</v>
      </c>
      <c r="I83" s="100">
        <v>18.894493000000001</v>
      </c>
      <c r="J83" s="100">
        <v>47.737980999999998</v>
      </c>
      <c r="K83" s="100">
        <v>118.99083</v>
      </c>
      <c r="L83" s="100">
        <v>252.36317</v>
      </c>
      <c r="M83" s="100">
        <v>450.06353000000001</v>
      </c>
      <c r="N83" s="100">
        <v>783.26954000000001</v>
      </c>
      <c r="O83" s="100">
        <v>1296.8581999999999</v>
      </c>
      <c r="P83" s="100">
        <v>2102.1324</v>
      </c>
      <c r="Q83" s="100">
        <v>3327.3164999999999</v>
      </c>
      <c r="R83" s="100">
        <v>5407.1103999999996</v>
      </c>
      <c r="S83" s="100">
        <v>8548.3688000000002</v>
      </c>
      <c r="T83" s="100">
        <v>14851.683999999999</v>
      </c>
      <c r="U83" s="100">
        <v>450.56664999999998</v>
      </c>
      <c r="V83" s="100">
        <v>835.22667000000001</v>
      </c>
      <c r="W83" s="127"/>
      <c r="X83" s="121">
        <v>1976</v>
      </c>
      <c r="Y83" s="100">
        <v>2.1466563000000001</v>
      </c>
      <c r="Z83" s="100">
        <v>0.15997620000000001</v>
      </c>
      <c r="AA83" s="100">
        <v>0.81191630000000004</v>
      </c>
      <c r="AB83" s="100">
        <v>1.2964325000000001</v>
      </c>
      <c r="AC83" s="100">
        <v>3.4448666000000001</v>
      </c>
      <c r="AD83" s="100">
        <v>6.3384600999999998</v>
      </c>
      <c r="AE83" s="100">
        <v>12.061067</v>
      </c>
      <c r="AF83" s="100">
        <v>29.297090000000001</v>
      </c>
      <c r="AG83" s="100">
        <v>49.780799000000002</v>
      </c>
      <c r="AH83" s="100">
        <v>92.661760999999998</v>
      </c>
      <c r="AI83" s="100">
        <v>155.63632999999999</v>
      </c>
      <c r="AJ83" s="100">
        <v>289.35890000000001</v>
      </c>
      <c r="AK83" s="100">
        <v>537.85861</v>
      </c>
      <c r="AL83" s="100">
        <v>1007.9458</v>
      </c>
      <c r="AM83" s="100">
        <v>1836.2225000000001</v>
      </c>
      <c r="AN83" s="100">
        <v>3512.4535999999998</v>
      </c>
      <c r="AO83" s="100">
        <v>6361.6932999999999</v>
      </c>
      <c r="AP83" s="100">
        <v>13256.04</v>
      </c>
      <c r="AQ83" s="100">
        <v>407.33895999999999</v>
      </c>
      <c r="AR83" s="100">
        <v>541.72550999999999</v>
      </c>
      <c r="AS83" s="127"/>
      <c r="AT83" s="121">
        <v>1976</v>
      </c>
      <c r="AU83" s="100">
        <v>1.8579988000000001</v>
      </c>
      <c r="AV83" s="100">
        <v>0.3902929</v>
      </c>
      <c r="AW83" s="100">
        <v>1.3405724000000001</v>
      </c>
      <c r="AX83" s="100">
        <v>1.9829041999999999</v>
      </c>
      <c r="AY83" s="100">
        <v>3.4942446999999999</v>
      </c>
      <c r="AZ83" s="100">
        <v>8.1129868999999992</v>
      </c>
      <c r="BA83" s="100">
        <v>15.583558</v>
      </c>
      <c r="BB83" s="100">
        <v>38.780191000000002</v>
      </c>
      <c r="BC83" s="100">
        <v>85.408721</v>
      </c>
      <c r="BD83" s="100">
        <v>175.2346</v>
      </c>
      <c r="BE83" s="100">
        <v>304.85135000000002</v>
      </c>
      <c r="BF83" s="100">
        <v>533.86202000000003</v>
      </c>
      <c r="BG83" s="100">
        <v>902.19606999999996</v>
      </c>
      <c r="BH83" s="100">
        <v>1520.1539</v>
      </c>
      <c r="BI83" s="100">
        <v>2495.2282</v>
      </c>
      <c r="BJ83" s="100">
        <v>4242.7821000000004</v>
      </c>
      <c r="BK83" s="100">
        <v>7082.9709000000003</v>
      </c>
      <c r="BL83" s="100">
        <v>13725.931</v>
      </c>
      <c r="BM83" s="100">
        <v>429.00053000000003</v>
      </c>
      <c r="BN83" s="100">
        <v>667.45762000000002</v>
      </c>
      <c r="BO83" s="127"/>
      <c r="BP83" s="121">
        <v>1976</v>
      </c>
    </row>
    <row r="84" spans="1:68">
      <c r="A84" s="127"/>
      <c r="B84" s="121">
        <v>1977</v>
      </c>
      <c r="C84" s="100">
        <v>2.6214165999999999</v>
      </c>
      <c r="D84" s="100">
        <v>0.59483269999999999</v>
      </c>
      <c r="E84" s="100">
        <v>2.3297207000000002</v>
      </c>
      <c r="F84" s="100">
        <v>3.9466774</v>
      </c>
      <c r="G84" s="100">
        <v>5.8179255000000003</v>
      </c>
      <c r="H84" s="100">
        <v>9.9668390999999996</v>
      </c>
      <c r="I84" s="100">
        <v>19.280075</v>
      </c>
      <c r="J84" s="100">
        <v>53.886386000000002</v>
      </c>
      <c r="K84" s="100">
        <v>109.68416999999999</v>
      </c>
      <c r="L84" s="100">
        <v>239.95052000000001</v>
      </c>
      <c r="M84" s="100">
        <v>429.88306</v>
      </c>
      <c r="N84" s="100">
        <v>719.81497000000002</v>
      </c>
      <c r="O84" s="100">
        <v>1221.4413999999999</v>
      </c>
      <c r="P84" s="100">
        <v>2025.7228</v>
      </c>
      <c r="Q84" s="100">
        <v>3113.1118999999999</v>
      </c>
      <c r="R84" s="100">
        <v>4885.0888000000004</v>
      </c>
      <c r="S84" s="100">
        <v>7800.8374000000003</v>
      </c>
      <c r="T84" s="100">
        <v>13113.341</v>
      </c>
      <c r="U84" s="100">
        <v>423.19860999999997</v>
      </c>
      <c r="V84" s="100">
        <v>766.50726999999995</v>
      </c>
      <c r="W84" s="127"/>
      <c r="X84" s="121">
        <v>1977</v>
      </c>
      <c r="Y84" s="100">
        <v>2.2288478</v>
      </c>
      <c r="Z84" s="100">
        <v>0.77685950000000004</v>
      </c>
      <c r="AA84" s="100">
        <v>1.1473567</v>
      </c>
      <c r="AB84" s="100">
        <v>2.2196186</v>
      </c>
      <c r="AC84" s="100">
        <v>2.2122989999999998</v>
      </c>
      <c r="AD84" s="100">
        <v>6.5527974000000002</v>
      </c>
      <c r="AE84" s="100">
        <v>9.7871682</v>
      </c>
      <c r="AF84" s="100">
        <v>26.990552999999998</v>
      </c>
      <c r="AG84" s="100">
        <v>54.562593999999997</v>
      </c>
      <c r="AH84" s="100">
        <v>84.302949999999996</v>
      </c>
      <c r="AI84" s="100">
        <v>163.39654999999999</v>
      </c>
      <c r="AJ84" s="100">
        <v>269.06067000000002</v>
      </c>
      <c r="AK84" s="100">
        <v>516.34942999999998</v>
      </c>
      <c r="AL84" s="100">
        <v>921.80226000000005</v>
      </c>
      <c r="AM84" s="100">
        <v>1780.3112000000001</v>
      </c>
      <c r="AN84" s="100">
        <v>3357.8116</v>
      </c>
      <c r="AO84" s="100">
        <v>6112.8491999999997</v>
      </c>
      <c r="AP84" s="100">
        <v>12140.451999999999</v>
      </c>
      <c r="AQ84" s="100">
        <v>389.69842</v>
      </c>
      <c r="AR84" s="100">
        <v>511.30248</v>
      </c>
      <c r="AS84" s="127"/>
      <c r="AT84" s="121">
        <v>1977</v>
      </c>
      <c r="AU84" s="100">
        <v>2.4295879999999999</v>
      </c>
      <c r="AV84" s="100">
        <v>0.6838516</v>
      </c>
      <c r="AW84" s="100">
        <v>1.7544531000000001</v>
      </c>
      <c r="AX84" s="100">
        <v>3.1019269999999999</v>
      </c>
      <c r="AY84" s="100">
        <v>4.0362828000000004</v>
      </c>
      <c r="AZ84" s="100">
        <v>8.2773827999999998</v>
      </c>
      <c r="BA84" s="100">
        <v>14.662616999999999</v>
      </c>
      <c r="BB84" s="100">
        <v>40.798060999999997</v>
      </c>
      <c r="BC84" s="100">
        <v>82.880184999999997</v>
      </c>
      <c r="BD84" s="100">
        <v>164.65887000000001</v>
      </c>
      <c r="BE84" s="100">
        <v>299.00382999999999</v>
      </c>
      <c r="BF84" s="100">
        <v>491.59948000000003</v>
      </c>
      <c r="BG84" s="100">
        <v>855.13881000000003</v>
      </c>
      <c r="BH84" s="100">
        <v>1435.9362000000001</v>
      </c>
      <c r="BI84" s="100">
        <v>2372.4328999999998</v>
      </c>
      <c r="BJ84" s="100">
        <v>3953.2858999999999</v>
      </c>
      <c r="BK84" s="100">
        <v>6666.07</v>
      </c>
      <c r="BL84" s="100">
        <v>12422.911</v>
      </c>
      <c r="BM84" s="100">
        <v>406.46877999999998</v>
      </c>
      <c r="BN84" s="100">
        <v>622.60906</v>
      </c>
      <c r="BO84" s="127"/>
      <c r="BP84" s="121">
        <v>1977</v>
      </c>
    </row>
    <row r="85" spans="1:68">
      <c r="A85" s="127"/>
      <c r="B85" s="121">
        <v>1978</v>
      </c>
      <c r="C85" s="100">
        <v>2.5147279</v>
      </c>
      <c r="D85" s="100">
        <v>0.58874349999999998</v>
      </c>
      <c r="E85" s="100">
        <v>0.93921109999999997</v>
      </c>
      <c r="F85" s="100">
        <v>2.3984193999999999</v>
      </c>
      <c r="G85" s="100">
        <v>5.7108173000000004</v>
      </c>
      <c r="H85" s="100">
        <v>10.060226999999999</v>
      </c>
      <c r="I85" s="100">
        <v>16.431124000000001</v>
      </c>
      <c r="J85" s="100">
        <v>42.335689000000002</v>
      </c>
      <c r="K85" s="100">
        <v>101.08369</v>
      </c>
      <c r="L85" s="100">
        <v>201.79661999999999</v>
      </c>
      <c r="M85" s="100">
        <v>399.51555999999999</v>
      </c>
      <c r="N85" s="100">
        <v>699.774</v>
      </c>
      <c r="O85" s="100">
        <v>1197.3996</v>
      </c>
      <c r="P85" s="100">
        <v>1946.7728999999999</v>
      </c>
      <c r="Q85" s="100">
        <v>2947.7325000000001</v>
      </c>
      <c r="R85" s="100">
        <v>4899.0448999999999</v>
      </c>
      <c r="S85" s="100">
        <v>7572.4426999999996</v>
      </c>
      <c r="T85" s="100">
        <v>12931.825000000001</v>
      </c>
      <c r="U85" s="100">
        <v>413.11502000000002</v>
      </c>
      <c r="V85" s="100">
        <v>743.56827999999996</v>
      </c>
      <c r="W85" s="127"/>
      <c r="X85" s="121">
        <v>1978</v>
      </c>
      <c r="Y85" s="100">
        <v>1.5842672</v>
      </c>
      <c r="Z85" s="100">
        <v>0.61287650000000005</v>
      </c>
      <c r="AA85" s="100">
        <v>1.1520965000000001</v>
      </c>
      <c r="AB85" s="100">
        <v>2.9749135999999998</v>
      </c>
      <c r="AC85" s="100">
        <v>2.6789765999999999</v>
      </c>
      <c r="AD85" s="100">
        <v>5.8083318999999998</v>
      </c>
      <c r="AE85" s="100">
        <v>9.2255008000000007</v>
      </c>
      <c r="AF85" s="100">
        <v>20.832163000000001</v>
      </c>
      <c r="AG85" s="100">
        <v>48.958376999999999</v>
      </c>
      <c r="AH85" s="100">
        <v>82.860999000000007</v>
      </c>
      <c r="AI85" s="100">
        <v>148.78890000000001</v>
      </c>
      <c r="AJ85" s="100">
        <v>260.18439999999998</v>
      </c>
      <c r="AK85" s="100">
        <v>494.82504999999998</v>
      </c>
      <c r="AL85" s="100">
        <v>902.46181000000001</v>
      </c>
      <c r="AM85" s="100">
        <v>1679.4940999999999</v>
      </c>
      <c r="AN85" s="100">
        <v>3158.8825000000002</v>
      </c>
      <c r="AO85" s="100">
        <v>5804.4094999999998</v>
      </c>
      <c r="AP85" s="100">
        <v>11954.728999999999</v>
      </c>
      <c r="AQ85" s="100">
        <v>379.70388000000003</v>
      </c>
      <c r="AR85" s="100">
        <v>490.78518000000003</v>
      </c>
      <c r="AS85" s="127"/>
      <c r="AT85" s="121">
        <v>1978</v>
      </c>
      <c r="AU85" s="100">
        <v>2.0608430000000002</v>
      </c>
      <c r="AV85" s="100">
        <v>0.60056770000000004</v>
      </c>
      <c r="AW85" s="100">
        <v>1.0429854000000001</v>
      </c>
      <c r="AX85" s="100">
        <v>2.6803903</v>
      </c>
      <c r="AY85" s="100">
        <v>4.2144754999999998</v>
      </c>
      <c r="AZ85" s="100">
        <v>7.9541434999999998</v>
      </c>
      <c r="BA85" s="100">
        <v>12.906428</v>
      </c>
      <c r="BB85" s="100">
        <v>31.876864000000001</v>
      </c>
      <c r="BC85" s="100">
        <v>75.654585999999995</v>
      </c>
      <c r="BD85" s="100">
        <v>144.15385000000001</v>
      </c>
      <c r="BE85" s="100">
        <v>276.65192999999999</v>
      </c>
      <c r="BF85" s="100">
        <v>477.51582999999999</v>
      </c>
      <c r="BG85" s="100">
        <v>832.08532000000002</v>
      </c>
      <c r="BH85" s="100">
        <v>1387.7575999999999</v>
      </c>
      <c r="BI85" s="100">
        <v>2241.6957000000002</v>
      </c>
      <c r="BJ85" s="100">
        <v>3846.9661000000001</v>
      </c>
      <c r="BK85" s="100">
        <v>6384.9750999999997</v>
      </c>
      <c r="BL85" s="100">
        <v>12233.741</v>
      </c>
      <c r="BM85" s="100">
        <v>396.41332</v>
      </c>
      <c r="BN85" s="100">
        <v>600.27796000000001</v>
      </c>
      <c r="BO85" s="127"/>
      <c r="BP85" s="121">
        <v>1978</v>
      </c>
    </row>
    <row r="86" spans="1:68">
      <c r="A86" s="127"/>
      <c r="B86" s="122">
        <v>1979</v>
      </c>
      <c r="C86" s="100">
        <v>2.3953981</v>
      </c>
      <c r="D86" s="100">
        <v>1.4797431000000001</v>
      </c>
      <c r="E86" s="100">
        <v>1.2477111999999999</v>
      </c>
      <c r="F86" s="100">
        <v>3.8776568999999999</v>
      </c>
      <c r="G86" s="100">
        <v>4.1316272999999999</v>
      </c>
      <c r="H86" s="100">
        <v>10.634143999999999</v>
      </c>
      <c r="I86" s="100">
        <v>15.442107999999999</v>
      </c>
      <c r="J86" s="100">
        <v>45.888280999999999</v>
      </c>
      <c r="K86" s="100">
        <v>105.56686000000001</v>
      </c>
      <c r="L86" s="100">
        <v>204.79230000000001</v>
      </c>
      <c r="M86" s="100">
        <v>395.86651000000001</v>
      </c>
      <c r="N86" s="100">
        <v>665.20457999999996</v>
      </c>
      <c r="O86" s="100">
        <v>1134.1193000000001</v>
      </c>
      <c r="P86" s="100">
        <v>1848.2212999999999</v>
      </c>
      <c r="Q86" s="100">
        <v>2883.4791</v>
      </c>
      <c r="R86" s="100">
        <v>4582.1427000000003</v>
      </c>
      <c r="S86" s="100">
        <v>7027.0505999999996</v>
      </c>
      <c r="T86" s="100">
        <v>12596.052</v>
      </c>
      <c r="U86" s="100">
        <v>401.14357000000001</v>
      </c>
      <c r="V86" s="100">
        <v>711.79633999999999</v>
      </c>
      <c r="W86" s="127"/>
      <c r="X86" s="122">
        <v>1979</v>
      </c>
      <c r="Y86" s="100">
        <v>2.5106793999999999</v>
      </c>
      <c r="Z86" s="100">
        <v>0.30876589999999998</v>
      </c>
      <c r="AA86" s="100">
        <v>0.81745290000000004</v>
      </c>
      <c r="AB86" s="100">
        <v>2.1771213</v>
      </c>
      <c r="AC86" s="100">
        <v>3.1111328999999999</v>
      </c>
      <c r="AD86" s="100">
        <v>5.7484674</v>
      </c>
      <c r="AE86" s="100">
        <v>8.9032449000000007</v>
      </c>
      <c r="AF86" s="100">
        <v>17.348711000000002</v>
      </c>
      <c r="AG86" s="100">
        <v>38.551698000000002</v>
      </c>
      <c r="AH86" s="100">
        <v>77.555494999999993</v>
      </c>
      <c r="AI86" s="100">
        <v>131.49123</v>
      </c>
      <c r="AJ86" s="100">
        <v>252.26988</v>
      </c>
      <c r="AK86" s="100">
        <v>458.48928999999998</v>
      </c>
      <c r="AL86" s="100">
        <v>811.33618000000001</v>
      </c>
      <c r="AM86" s="100">
        <v>1593.3148000000001</v>
      </c>
      <c r="AN86" s="100">
        <v>2924.1559999999999</v>
      </c>
      <c r="AO86" s="100">
        <v>5500.9802</v>
      </c>
      <c r="AP86" s="100">
        <v>11690.826999999999</v>
      </c>
      <c r="AQ86" s="100">
        <v>364.41917000000001</v>
      </c>
      <c r="AR86" s="100">
        <v>465.12425000000002</v>
      </c>
      <c r="AS86" s="127"/>
      <c r="AT86" s="122">
        <v>1979</v>
      </c>
      <c r="AU86" s="100">
        <v>2.4516843000000001</v>
      </c>
      <c r="AV86" s="100">
        <v>0.90666420000000003</v>
      </c>
      <c r="AW86" s="100">
        <v>1.0376508</v>
      </c>
      <c r="AX86" s="100">
        <v>3.0451619999999999</v>
      </c>
      <c r="AY86" s="100">
        <v>3.6290263999999999</v>
      </c>
      <c r="AZ86" s="100">
        <v>8.2125404999999994</v>
      </c>
      <c r="BA86" s="100">
        <v>12.233324</v>
      </c>
      <c r="BB86" s="100">
        <v>31.971451999999999</v>
      </c>
      <c r="BC86" s="100">
        <v>72.821333999999993</v>
      </c>
      <c r="BD86" s="100">
        <v>142.98170999999999</v>
      </c>
      <c r="BE86" s="100">
        <v>266.58006999999998</v>
      </c>
      <c r="BF86" s="100">
        <v>457.03219000000001</v>
      </c>
      <c r="BG86" s="100">
        <v>781.78466000000003</v>
      </c>
      <c r="BH86" s="100">
        <v>1292.95</v>
      </c>
      <c r="BI86" s="100">
        <v>2164.4418000000001</v>
      </c>
      <c r="BJ86" s="100">
        <v>3586.3163</v>
      </c>
      <c r="BK86" s="100">
        <v>6004.8771999999999</v>
      </c>
      <c r="BL86" s="100">
        <v>11944.584999999999</v>
      </c>
      <c r="BM86" s="100">
        <v>382.77098999999998</v>
      </c>
      <c r="BN86" s="100">
        <v>572.85950000000003</v>
      </c>
      <c r="BO86" s="127"/>
      <c r="BP86" s="122">
        <v>1979</v>
      </c>
    </row>
    <row r="87" spans="1:68">
      <c r="A87" s="127"/>
      <c r="B87" s="122">
        <v>1980</v>
      </c>
      <c r="C87" s="100">
        <v>3.1040049000000001</v>
      </c>
      <c r="D87" s="100">
        <v>0.74935560000000001</v>
      </c>
      <c r="E87" s="100">
        <v>1.2298894</v>
      </c>
      <c r="F87" s="100">
        <v>2.8506057999999999</v>
      </c>
      <c r="G87" s="100">
        <v>3.4159157000000002</v>
      </c>
      <c r="H87" s="100">
        <v>9.4995847999999992</v>
      </c>
      <c r="I87" s="100">
        <v>18.838514</v>
      </c>
      <c r="J87" s="100">
        <v>37.706614000000002</v>
      </c>
      <c r="K87" s="100">
        <v>94.293892999999997</v>
      </c>
      <c r="L87" s="100">
        <v>206.25717</v>
      </c>
      <c r="M87" s="100">
        <v>379.81770999999998</v>
      </c>
      <c r="N87" s="100">
        <v>623.45911999999998</v>
      </c>
      <c r="O87" s="100">
        <v>1066.2869000000001</v>
      </c>
      <c r="P87" s="100">
        <v>1775.5789</v>
      </c>
      <c r="Q87" s="100">
        <v>2837.5756999999999</v>
      </c>
      <c r="R87" s="100">
        <v>4580.4435000000003</v>
      </c>
      <c r="S87" s="100">
        <v>7259.4249</v>
      </c>
      <c r="T87" s="100">
        <v>12313.556</v>
      </c>
      <c r="U87" s="100">
        <v>398.18425999999999</v>
      </c>
      <c r="V87" s="100">
        <v>700.32578000000001</v>
      </c>
      <c r="W87" s="127"/>
      <c r="X87" s="122">
        <v>1980</v>
      </c>
      <c r="Y87" s="100">
        <v>2.5348864</v>
      </c>
      <c r="Z87" s="100">
        <v>0.62564030000000004</v>
      </c>
      <c r="AA87" s="100">
        <v>1.4475155</v>
      </c>
      <c r="AB87" s="100">
        <v>1.2479876000000001</v>
      </c>
      <c r="AC87" s="100">
        <v>3.5194144000000001</v>
      </c>
      <c r="AD87" s="100">
        <v>3.5037607</v>
      </c>
      <c r="AE87" s="100">
        <v>6.5443898999999996</v>
      </c>
      <c r="AF87" s="100">
        <v>14.402253</v>
      </c>
      <c r="AG87" s="100">
        <v>38.463971999999998</v>
      </c>
      <c r="AH87" s="100">
        <v>66.404736999999997</v>
      </c>
      <c r="AI87" s="100">
        <v>130.94199</v>
      </c>
      <c r="AJ87" s="100">
        <v>223.73052999999999</v>
      </c>
      <c r="AK87" s="100">
        <v>418.58096999999998</v>
      </c>
      <c r="AL87" s="100">
        <v>783.49845000000005</v>
      </c>
      <c r="AM87" s="100">
        <v>1492.8012000000001</v>
      </c>
      <c r="AN87" s="100">
        <v>2855.5981000000002</v>
      </c>
      <c r="AO87" s="100">
        <v>5464.0780000000004</v>
      </c>
      <c r="AP87" s="100">
        <v>11573.581</v>
      </c>
      <c r="AQ87" s="100">
        <v>360.83909</v>
      </c>
      <c r="AR87" s="100">
        <v>452.24302999999998</v>
      </c>
      <c r="AS87" s="127"/>
      <c r="AT87" s="122">
        <v>1980</v>
      </c>
      <c r="AU87" s="100">
        <v>2.8263832</v>
      </c>
      <c r="AV87" s="100">
        <v>0.68881859999999995</v>
      </c>
      <c r="AW87" s="100">
        <v>1.3362468999999999</v>
      </c>
      <c r="AX87" s="100">
        <v>2.0649194999999998</v>
      </c>
      <c r="AY87" s="100">
        <v>3.4668928000000001</v>
      </c>
      <c r="AZ87" s="100">
        <v>6.5294166999999996</v>
      </c>
      <c r="BA87" s="100">
        <v>12.791353000000001</v>
      </c>
      <c r="BB87" s="100">
        <v>26.301089000000001</v>
      </c>
      <c r="BC87" s="100">
        <v>67.050612999999998</v>
      </c>
      <c r="BD87" s="100">
        <v>138.09323000000001</v>
      </c>
      <c r="BE87" s="100">
        <v>258.34822000000003</v>
      </c>
      <c r="BF87" s="100">
        <v>422.20605999999998</v>
      </c>
      <c r="BG87" s="100">
        <v>728.10562000000004</v>
      </c>
      <c r="BH87" s="100">
        <v>1244.7670000000001</v>
      </c>
      <c r="BI87" s="100">
        <v>2086.8661999999999</v>
      </c>
      <c r="BJ87" s="100">
        <v>3550.6639</v>
      </c>
      <c r="BK87" s="100">
        <v>6065.5994000000001</v>
      </c>
      <c r="BL87" s="100">
        <v>11778.175999999999</v>
      </c>
      <c r="BM87" s="100">
        <v>379.48723000000001</v>
      </c>
      <c r="BN87" s="100">
        <v>560.43898000000002</v>
      </c>
      <c r="BO87" s="127"/>
      <c r="BP87" s="122">
        <v>1980</v>
      </c>
    </row>
    <row r="88" spans="1:68">
      <c r="A88" s="127"/>
      <c r="B88" s="122">
        <v>1981</v>
      </c>
      <c r="C88" s="100">
        <v>3.0863244999999999</v>
      </c>
      <c r="D88" s="100">
        <v>0.77029380000000003</v>
      </c>
      <c r="E88" s="100">
        <v>1.7850847000000001</v>
      </c>
      <c r="F88" s="100">
        <v>2.875394</v>
      </c>
      <c r="G88" s="100">
        <v>4.5465635999999998</v>
      </c>
      <c r="H88" s="100">
        <v>9.6399478999999992</v>
      </c>
      <c r="I88" s="100">
        <v>14.463570000000001</v>
      </c>
      <c r="J88" s="100">
        <v>34.709963999999999</v>
      </c>
      <c r="K88" s="100">
        <v>82.400475999999998</v>
      </c>
      <c r="L88" s="100">
        <v>188.16421</v>
      </c>
      <c r="M88" s="100">
        <v>354.44407999999999</v>
      </c>
      <c r="N88" s="100">
        <v>619.50035000000003</v>
      </c>
      <c r="O88" s="100">
        <v>1021.4256</v>
      </c>
      <c r="P88" s="100">
        <v>1732.1953000000001</v>
      </c>
      <c r="Q88" s="100">
        <v>2792.7217000000001</v>
      </c>
      <c r="R88" s="100">
        <v>4450.4713000000002</v>
      </c>
      <c r="S88" s="100">
        <v>6861.8410999999996</v>
      </c>
      <c r="T88" s="100">
        <v>12903.11</v>
      </c>
      <c r="U88" s="100">
        <v>393.28611999999998</v>
      </c>
      <c r="V88" s="100">
        <v>688.73185000000001</v>
      </c>
      <c r="W88" s="127"/>
      <c r="X88" s="122">
        <v>1981</v>
      </c>
      <c r="Y88" s="100">
        <v>2.3364486000000002</v>
      </c>
      <c r="Z88" s="100">
        <v>1.2893847000000001</v>
      </c>
      <c r="AA88" s="100">
        <v>0.62099170000000004</v>
      </c>
      <c r="AB88" s="100">
        <v>2.3575046</v>
      </c>
      <c r="AC88" s="100">
        <v>2.3363502999999999</v>
      </c>
      <c r="AD88" s="100">
        <v>4.1147387000000002</v>
      </c>
      <c r="AE88" s="100">
        <v>7.4418420000000003</v>
      </c>
      <c r="AF88" s="100">
        <v>15.467298</v>
      </c>
      <c r="AG88" s="100">
        <v>29.019508999999999</v>
      </c>
      <c r="AH88" s="100">
        <v>74.511488999999997</v>
      </c>
      <c r="AI88" s="100">
        <v>105.52419</v>
      </c>
      <c r="AJ88" s="100">
        <v>215.4102</v>
      </c>
      <c r="AK88" s="100">
        <v>423.59692999999999</v>
      </c>
      <c r="AL88" s="100">
        <v>770.08853999999997</v>
      </c>
      <c r="AM88" s="100">
        <v>1441.2392</v>
      </c>
      <c r="AN88" s="100">
        <v>2792.3843999999999</v>
      </c>
      <c r="AO88" s="100">
        <v>5199.5258000000003</v>
      </c>
      <c r="AP88" s="100">
        <v>11411.002</v>
      </c>
      <c r="AQ88" s="100">
        <v>357.88661999999999</v>
      </c>
      <c r="AR88" s="100">
        <v>439.75790000000001</v>
      </c>
      <c r="AS88" s="127"/>
      <c r="AT88" s="122">
        <v>1981</v>
      </c>
      <c r="AU88" s="100">
        <v>2.7202098000000001</v>
      </c>
      <c r="AV88" s="100">
        <v>1.0239817</v>
      </c>
      <c r="AW88" s="100">
        <v>1.2154655999999999</v>
      </c>
      <c r="AX88" s="100">
        <v>2.6213430999999998</v>
      </c>
      <c r="AY88" s="100">
        <v>3.4565769</v>
      </c>
      <c r="AZ88" s="100">
        <v>6.9106702000000002</v>
      </c>
      <c r="BA88" s="100">
        <v>11.002965</v>
      </c>
      <c r="BB88" s="100">
        <v>25.276219000000001</v>
      </c>
      <c r="BC88" s="100">
        <v>56.368096000000001</v>
      </c>
      <c r="BD88" s="100">
        <v>132.80519000000001</v>
      </c>
      <c r="BE88" s="100">
        <v>232.6335</v>
      </c>
      <c r="BF88" s="100">
        <v>417.36824000000001</v>
      </c>
      <c r="BG88" s="100">
        <v>708.15454</v>
      </c>
      <c r="BH88" s="100">
        <v>1218.9118000000001</v>
      </c>
      <c r="BI88" s="100">
        <v>2033.8264999999999</v>
      </c>
      <c r="BJ88" s="100">
        <v>3468.0039999999999</v>
      </c>
      <c r="BK88" s="100">
        <v>5760.9831000000004</v>
      </c>
      <c r="BL88" s="100">
        <v>11815.107</v>
      </c>
      <c r="BM88" s="100">
        <v>375.55466999999999</v>
      </c>
      <c r="BN88" s="100">
        <v>546.75663999999995</v>
      </c>
      <c r="BO88" s="127"/>
      <c r="BP88" s="122">
        <v>1981</v>
      </c>
    </row>
    <row r="89" spans="1:68">
      <c r="A89" s="127"/>
      <c r="B89" s="122">
        <v>1982</v>
      </c>
      <c r="C89" s="100">
        <v>1.8590188000000001</v>
      </c>
      <c r="D89" s="100">
        <v>0.31627349999999999</v>
      </c>
      <c r="E89" s="100">
        <v>1.3014074</v>
      </c>
      <c r="F89" s="100">
        <v>2.8870729000000002</v>
      </c>
      <c r="G89" s="100">
        <v>3.6984382</v>
      </c>
      <c r="H89" s="100">
        <v>9.4758885999999993</v>
      </c>
      <c r="I89" s="100">
        <v>16.875900999999999</v>
      </c>
      <c r="J89" s="100">
        <v>33.805760999999997</v>
      </c>
      <c r="K89" s="100">
        <v>80.847480000000004</v>
      </c>
      <c r="L89" s="100">
        <v>179.13623000000001</v>
      </c>
      <c r="M89" s="100">
        <v>331.65593000000001</v>
      </c>
      <c r="N89" s="100">
        <v>596.85774000000004</v>
      </c>
      <c r="O89" s="100">
        <v>974.52826000000005</v>
      </c>
      <c r="P89" s="100">
        <v>1704.8154999999999</v>
      </c>
      <c r="Q89" s="100">
        <v>2723.3199</v>
      </c>
      <c r="R89" s="100">
        <v>4519.6923999999999</v>
      </c>
      <c r="S89" s="100">
        <v>6966.4886999999999</v>
      </c>
      <c r="T89" s="100">
        <v>12705.552</v>
      </c>
      <c r="U89" s="100">
        <v>392.01078000000001</v>
      </c>
      <c r="V89" s="100">
        <v>680.87782000000004</v>
      </c>
      <c r="W89" s="127"/>
      <c r="X89" s="122">
        <v>1982</v>
      </c>
      <c r="Y89" s="100">
        <v>1.5969792</v>
      </c>
      <c r="Z89" s="100">
        <v>0.49757760000000001</v>
      </c>
      <c r="AA89" s="100">
        <v>1.0560172000000001</v>
      </c>
      <c r="AB89" s="100">
        <v>1.5850674</v>
      </c>
      <c r="AC89" s="100">
        <v>2.8899976000000001</v>
      </c>
      <c r="AD89" s="100">
        <v>5.9634232999999996</v>
      </c>
      <c r="AE89" s="100">
        <v>5.9368223000000002</v>
      </c>
      <c r="AF89" s="100">
        <v>15.779498</v>
      </c>
      <c r="AG89" s="100">
        <v>27.741092999999999</v>
      </c>
      <c r="AH89" s="100">
        <v>62.771541999999997</v>
      </c>
      <c r="AI89" s="100">
        <v>123.0496</v>
      </c>
      <c r="AJ89" s="100">
        <v>198.31459000000001</v>
      </c>
      <c r="AK89" s="100">
        <v>410.91719000000001</v>
      </c>
      <c r="AL89" s="100">
        <v>756.75899000000004</v>
      </c>
      <c r="AM89" s="100">
        <v>1442.0822000000001</v>
      </c>
      <c r="AN89" s="100">
        <v>2844.6878999999999</v>
      </c>
      <c r="AO89" s="100">
        <v>5213.6719999999996</v>
      </c>
      <c r="AP89" s="100">
        <v>11866.565000000001</v>
      </c>
      <c r="AQ89" s="100">
        <v>367.83868000000001</v>
      </c>
      <c r="AR89" s="100">
        <v>445.96489000000003</v>
      </c>
      <c r="AS89" s="127"/>
      <c r="AT89" s="122">
        <v>1982</v>
      </c>
      <c r="AU89" s="100">
        <v>1.7311909999999999</v>
      </c>
      <c r="AV89" s="100">
        <v>0.40476489999999998</v>
      </c>
      <c r="AW89" s="100">
        <v>1.1813114</v>
      </c>
      <c r="AX89" s="100">
        <v>2.2498165000000001</v>
      </c>
      <c r="AY89" s="100">
        <v>3.2998324999999999</v>
      </c>
      <c r="AZ89" s="100">
        <v>7.7374993999999999</v>
      </c>
      <c r="BA89" s="100">
        <v>11.47672</v>
      </c>
      <c r="BB89" s="100">
        <v>24.971046000000001</v>
      </c>
      <c r="BC89" s="100">
        <v>54.977863999999997</v>
      </c>
      <c r="BD89" s="100">
        <v>122.4072</v>
      </c>
      <c r="BE89" s="100">
        <v>229.86345</v>
      </c>
      <c r="BF89" s="100">
        <v>398.11754999999999</v>
      </c>
      <c r="BG89" s="100">
        <v>680.65494000000001</v>
      </c>
      <c r="BH89" s="100">
        <v>1197.7813000000001</v>
      </c>
      <c r="BI89" s="100">
        <v>2004.5545</v>
      </c>
      <c r="BJ89" s="100">
        <v>3527.4295999999999</v>
      </c>
      <c r="BK89" s="100">
        <v>5815.4156000000003</v>
      </c>
      <c r="BL89" s="100">
        <v>12091.42</v>
      </c>
      <c r="BM89" s="100">
        <v>379.90688999999998</v>
      </c>
      <c r="BN89" s="100">
        <v>548.08258000000001</v>
      </c>
      <c r="BO89" s="127"/>
      <c r="BP89" s="122">
        <v>1982</v>
      </c>
    </row>
    <row r="90" spans="1:68">
      <c r="A90" s="127"/>
      <c r="B90" s="122">
        <v>1983</v>
      </c>
      <c r="C90" s="100">
        <v>1.6662001</v>
      </c>
      <c r="D90" s="100">
        <v>0.96816360000000001</v>
      </c>
      <c r="E90" s="100">
        <v>1.7135562</v>
      </c>
      <c r="F90" s="100">
        <v>2.9029216999999998</v>
      </c>
      <c r="G90" s="100">
        <v>5.7010793</v>
      </c>
      <c r="H90" s="100">
        <v>9.0422960999999997</v>
      </c>
      <c r="I90" s="100">
        <v>13.599956000000001</v>
      </c>
      <c r="J90" s="100">
        <v>33.504233999999997</v>
      </c>
      <c r="K90" s="100">
        <v>76.349739</v>
      </c>
      <c r="L90" s="100">
        <v>154.15572</v>
      </c>
      <c r="M90" s="100">
        <v>312.70274000000001</v>
      </c>
      <c r="N90" s="100">
        <v>558.13217999999995</v>
      </c>
      <c r="O90" s="100">
        <v>927.49104999999997</v>
      </c>
      <c r="P90" s="100">
        <v>1562.835</v>
      </c>
      <c r="Q90" s="100">
        <v>2487.5988000000002</v>
      </c>
      <c r="R90" s="100">
        <v>4179.1174000000001</v>
      </c>
      <c r="S90" s="100">
        <v>6429.0536000000002</v>
      </c>
      <c r="T90" s="100">
        <v>11526.931</v>
      </c>
      <c r="U90" s="100">
        <v>367.27465000000001</v>
      </c>
      <c r="V90" s="100">
        <v>626.31321000000003</v>
      </c>
      <c r="W90" s="127"/>
      <c r="X90" s="122">
        <v>1983</v>
      </c>
      <c r="Y90" s="100">
        <v>1.9295977</v>
      </c>
      <c r="Z90" s="100">
        <v>0.50877380000000005</v>
      </c>
      <c r="AA90" s="100">
        <v>1.1920656000000001</v>
      </c>
      <c r="AB90" s="100">
        <v>2.0754571999999998</v>
      </c>
      <c r="AC90" s="100">
        <v>3.7630370000000002</v>
      </c>
      <c r="AD90" s="100">
        <v>3.6567257</v>
      </c>
      <c r="AE90" s="100">
        <v>7.0035653</v>
      </c>
      <c r="AF90" s="100">
        <v>15.382111</v>
      </c>
      <c r="AG90" s="100">
        <v>29.071645</v>
      </c>
      <c r="AH90" s="100">
        <v>55.887732999999997</v>
      </c>
      <c r="AI90" s="100">
        <v>105.10236999999999</v>
      </c>
      <c r="AJ90" s="100">
        <v>199.36929000000001</v>
      </c>
      <c r="AK90" s="100">
        <v>364.71492000000001</v>
      </c>
      <c r="AL90" s="100">
        <v>701.41588000000002</v>
      </c>
      <c r="AM90" s="100">
        <v>1351.5854999999999</v>
      </c>
      <c r="AN90" s="100">
        <v>2576.5628999999999</v>
      </c>
      <c r="AO90" s="100">
        <v>4820.7789000000002</v>
      </c>
      <c r="AP90" s="100">
        <v>10719.625</v>
      </c>
      <c r="AQ90" s="100">
        <v>342.94236000000001</v>
      </c>
      <c r="AR90" s="100">
        <v>408.04376999999999</v>
      </c>
      <c r="AS90" s="127"/>
      <c r="AT90" s="122">
        <v>1983</v>
      </c>
      <c r="AU90" s="100">
        <v>1.7945114</v>
      </c>
      <c r="AV90" s="100">
        <v>0.74418110000000004</v>
      </c>
      <c r="AW90" s="100">
        <v>1.4583615999999999</v>
      </c>
      <c r="AX90" s="100">
        <v>2.4982804999999999</v>
      </c>
      <c r="AY90" s="100">
        <v>4.7462323</v>
      </c>
      <c r="AZ90" s="100">
        <v>6.3759043999999996</v>
      </c>
      <c r="BA90" s="100">
        <v>10.33112</v>
      </c>
      <c r="BB90" s="100">
        <v>24.625209999999999</v>
      </c>
      <c r="BC90" s="100">
        <v>53.339682000000003</v>
      </c>
      <c r="BD90" s="100">
        <v>106.24804</v>
      </c>
      <c r="BE90" s="100">
        <v>211.39739</v>
      </c>
      <c r="BF90" s="100">
        <v>380.01220999999998</v>
      </c>
      <c r="BG90" s="100">
        <v>635.87824999999998</v>
      </c>
      <c r="BH90" s="100">
        <v>1100.8657000000001</v>
      </c>
      <c r="BI90" s="100">
        <v>1851.5225</v>
      </c>
      <c r="BJ90" s="100">
        <v>3227.1334999999999</v>
      </c>
      <c r="BK90" s="100">
        <v>5380.2289000000001</v>
      </c>
      <c r="BL90" s="100">
        <v>10933.996999999999</v>
      </c>
      <c r="BM90" s="100">
        <v>355.09208000000001</v>
      </c>
      <c r="BN90" s="100">
        <v>503.01702</v>
      </c>
      <c r="BO90" s="127"/>
      <c r="BP90" s="122">
        <v>1983</v>
      </c>
    </row>
    <row r="91" spans="1:68">
      <c r="A91" s="127"/>
      <c r="B91" s="122">
        <v>1984</v>
      </c>
      <c r="C91" s="100">
        <v>2.1419909000000001</v>
      </c>
      <c r="D91" s="100">
        <v>0.49362650000000002</v>
      </c>
      <c r="E91" s="100">
        <v>1.145705</v>
      </c>
      <c r="F91" s="100">
        <v>3.3441969</v>
      </c>
      <c r="G91" s="100">
        <v>4.6590791999999999</v>
      </c>
      <c r="H91" s="100">
        <v>5.9844220999999997</v>
      </c>
      <c r="I91" s="100">
        <v>19.143397</v>
      </c>
      <c r="J91" s="100">
        <v>30.525790000000001</v>
      </c>
      <c r="K91" s="100">
        <v>78.776381999999998</v>
      </c>
      <c r="L91" s="100">
        <v>149.32336000000001</v>
      </c>
      <c r="M91" s="100">
        <v>266.36975999999999</v>
      </c>
      <c r="N91" s="100">
        <v>531.47825999999998</v>
      </c>
      <c r="O91" s="100">
        <v>863.85748999999998</v>
      </c>
      <c r="P91" s="100">
        <v>1438.7624000000001</v>
      </c>
      <c r="Q91" s="100">
        <v>2487.9497999999999</v>
      </c>
      <c r="R91" s="100">
        <v>3888.3357999999998</v>
      </c>
      <c r="S91" s="100">
        <v>6203.0598</v>
      </c>
      <c r="T91" s="100">
        <v>11358.744000000001</v>
      </c>
      <c r="U91" s="100">
        <v>357.37004999999999</v>
      </c>
      <c r="V91" s="100">
        <v>600.59403999999995</v>
      </c>
      <c r="W91" s="127"/>
      <c r="X91" s="122">
        <v>1984</v>
      </c>
      <c r="Y91" s="100">
        <v>1.7333396000000001</v>
      </c>
      <c r="Z91" s="100">
        <v>0.34563090000000002</v>
      </c>
      <c r="AA91" s="100">
        <v>0.89912829999999999</v>
      </c>
      <c r="AB91" s="100">
        <v>2.2238001000000001</v>
      </c>
      <c r="AC91" s="100">
        <v>3.1574198999999998</v>
      </c>
      <c r="AD91" s="100">
        <v>5.0069470999999997</v>
      </c>
      <c r="AE91" s="100">
        <v>5.4846583000000004</v>
      </c>
      <c r="AF91" s="100">
        <v>13.276479999999999</v>
      </c>
      <c r="AG91" s="100">
        <v>26.317128</v>
      </c>
      <c r="AH91" s="100">
        <v>46.125222000000001</v>
      </c>
      <c r="AI91" s="100">
        <v>95.847351000000003</v>
      </c>
      <c r="AJ91" s="100">
        <v>169.32675</v>
      </c>
      <c r="AK91" s="100">
        <v>353.98826000000003</v>
      </c>
      <c r="AL91" s="100">
        <v>698.00293999999997</v>
      </c>
      <c r="AM91" s="100">
        <v>1292.3878999999999</v>
      </c>
      <c r="AN91" s="100">
        <v>2457.7233000000001</v>
      </c>
      <c r="AO91" s="100">
        <v>4790.8752000000004</v>
      </c>
      <c r="AP91" s="100">
        <v>10493.115</v>
      </c>
      <c r="AQ91" s="100">
        <v>339.58969999999999</v>
      </c>
      <c r="AR91" s="100">
        <v>395.41241000000002</v>
      </c>
      <c r="AS91" s="127"/>
      <c r="AT91" s="122">
        <v>1984</v>
      </c>
      <c r="AU91" s="100">
        <v>1.9428415999999999</v>
      </c>
      <c r="AV91" s="100">
        <v>0.42144340000000002</v>
      </c>
      <c r="AW91" s="100">
        <v>1.0252106999999999</v>
      </c>
      <c r="AX91" s="100">
        <v>2.7963141</v>
      </c>
      <c r="AY91" s="100">
        <v>3.9203184000000002</v>
      </c>
      <c r="AZ91" s="100">
        <v>5.5004477999999999</v>
      </c>
      <c r="BA91" s="100">
        <v>12.352026</v>
      </c>
      <c r="BB91" s="100">
        <v>22.067364999999999</v>
      </c>
      <c r="BC91" s="100">
        <v>53.220829999999999</v>
      </c>
      <c r="BD91" s="100">
        <v>98.980238</v>
      </c>
      <c r="BE91" s="100">
        <v>183.16425000000001</v>
      </c>
      <c r="BF91" s="100">
        <v>352.33875</v>
      </c>
      <c r="BG91" s="100">
        <v>601.17258000000004</v>
      </c>
      <c r="BH91" s="100">
        <v>1041.2389000000001</v>
      </c>
      <c r="BI91" s="100">
        <v>1819.3903</v>
      </c>
      <c r="BJ91" s="100">
        <v>3038.8191999999999</v>
      </c>
      <c r="BK91" s="100">
        <v>5286.7764999999999</v>
      </c>
      <c r="BL91" s="100">
        <v>10723.575000000001</v>
      </c>
      <c r="BM91" s="100">
        <v>348.46677</v>
      </c>
      <c r="BN91" s="100">
        <v>484.86052999999998</v>
      </c>
      <c r="BO91" s="127"/>
      <c r="BP91" s="122">
        <v>1984</v>
      </c>
    </row>
    <row r="92" spans="1:68">
      <c r="A92" s="127"/>
      <c r="B92" s="122">
        <v>1985</v>
      </c>
      <c r="C92" s="100">
        <v>3.9076938000000001</v>
      </c>
      <c r="D92" s="100">
        <v>0.82978739999999995</v>
      </c>
      <c r="E92" s="100">
        <v>1.5915227000000001</v>
      </c>
      <c r="F92" s="100">
        <v>2.8486739000000001</v>
      </c>
      <c r="G92" s="100">
        <v>4.8066488999999999</v>
      </c>
      <c r="H92" s="100">
        <v>7.4955888000000002</v>
      </c>
      <c r="I92" s="100">
        <v>14.981297</v>
      </c>
      <c r="J92" s="100">
        <v>27.216548</v>
      </c>
      <c r="K92" s="100">
        <v>72.172471999999999</v>
      </c>
      <c r="L92" s="100">
        <v>137.80268000000001</v>
      </c>
      <c r="M92" s="100">
        <v>282.93257999999997</v>
      </c>
      <c r="N92" s="100">
        <v>506.11939999999998</v>
      </c>
      <c r="O92" s="100">
        <v>833.51224000000002</v>
      </c>
      <c r="P92" s="100">
        <v>1452.1007999999999</v>
      </c>
      <c r="Q92" s="100">
        <v>2444.1725000000001</v>
      </c>
      <c r="R92" s="100">
        <v>4005.3827000000001</v>
      </c>
      <c r="S92" s="100">
        <v>6602.5388000000003</v>
      </c>
      <c r="T92" s="100">
        <v>11781.405000000001</v>
      </c>
      <c r="U92" s="100">
        <v>367.96906000000001</v>
      </c>
      <c r="V92" s="100">
        <v>612.20588999999995</v>
      </c>
      <c r="W92" s="127"/>
      <c r="X92" s="122">
        <v>1985</v>
      </c>
      <c r="Y92" s="100">
        <v>2.5624248999999999</v>
      </c>
      <c r="Z92" s="100">
        <v>0.52395610000000004</v>
      </c>
      <c r="AA92" s="100">
        <v>1.0611012</v>
      </c>
      <c r="AB92" s="100">
        <v>1.2544512999999999</v>
      </c>
      <c r="AC92" s="100">
        <v>3.7712965000000001</v>
      </c>
      <c r="AD92" s="100">
        <v>5.8242189</v>
      </c>
      <c r="AE92" s="100">
        <v>7.5175222000000002</v>
      </c>
      <c r="AF92" s="100">
        <v>13.100813</v>
      </c>
      <c r="AG92" s="100">
        <v>25.821034999999998</v>
      </c>
      <c r="AH92" s="100">
        <v>49.938267000000003</v>
      </c>
      <c r="AI92" s="100">
        <v>90.492176999999998</v>
      </c>
      <c r="AJ92" s="100">
        <v>172.75637</v>
      </c>
      <c r="AK92" s="100">
        <v>341.06617999999997</v>
      </c>
      <c r="AL92" s="100">
        <v>643.91258000000005</v>
      </c>
      <c r="AM92" s="100">
        <v>1351.4765</v>
      </c>
      <c r="AN92" s="100">
        <v>2567.1269000000002</v>
      </c>
      <c r="AO92" s="100">
        <v>5007.4517999999998</v>
      </c>
      <c r="AP92" s="100">
        <v>11123.621999999999</v>
      </c>
      <c r="AQ92" s="100">
        <v>360.78296</v>
      </c>
      <c r="AR92" s="100">
        <v>410.42977000000002</v>
      </c>
      <c r="AS92" s="127"/>
      <c r="AT92" s="122">
        <v>1985</v>
      </c>
      <c r="AU92" s="100">
        <v>3.2512029</v>
      </c>
      <c r="AV92" s="100">
        <v>0.68077520000000002</v>
      </c>
      <c r="AW92" s="100">
        <v>1.3324904</v>
      </c>
      <c r="AX92" s="100">
        <v>2.0694317</v>
      </c>
      <c r="AY92" s="100">
        <v>4.2980441999999996</v>
      </c>
      <c r="AZ92" s="100">
        <v>6.6691574999999998</v>
      </c>
      <c r="BA92" s="100">
        <v>11.256092000000001</v>
      </c>
      <c r="BB92" s="100">
        <v>20.282885</v>
      </c>
      <c r="BC92" s="100">
        <v>49.560307000000002</v>
      </c>
      <c r="BD92" s="100">
        <v>95.033579000000003</v>
      </c>
      <c r="BE92" s="100">
        <v>188.93844000000001</v>
      </c>
      <c r="BF92" s="100">
        <v>341.88641999999999</v>
      </c>
      <c r="BG92" s="100">
        <v>580.62649999999996</v>
      </c>
      <c r="BH92" s="100">
        <v>1019.5135</v>
      </c>
      <c r="BI92" s="100">
        <v>1834.2203</v>
      </c>
      <c r="BJ92" s="100">
        <v>3152.6538</v>
      </c>
      <c r="BK92" s="100">
        <v>5573.1085999999996</v>
      </c>
      <c r="BL92" s="100">
        <v>11299.477000000001</v>
      </c>
      <c r="BM92" s="100">
        <v>364.37081000000001</v>
      </c>
      <c r="BN92" s="100">
        <v>498.75006999999999</v>
      </c>
      <c r="BO92" s="127"/>
      <c r="BP92" s="122">
        <v>1985</v>
      </c>
    </row>
    <row r="93" spans="1:68">
      <c r="A93" s="127"/>
      <c r="B93" s="122">
        <v>1986</v>
      </c>
      <c r="C93" s="100">
        <v>2.9078219999999999</v>
      </c>
      <c r="D93" s="100">
        <v>0.16532259999999999</v>
      </c>
      <c r="E93" s="100">
        <v>0.59505920000000001</v>
      </c>
      <c r="F93" s="100">
        <v>3.9212782000000002</v>
      </c>
      <c r="G93" s="100">
        <v>4.996899</v>
      </c>
      <c r="H93" s="100">
        <v>6.7472721</v>
      </c>
      <c r="I93" s="100">
        <v>14.315041000000001</v>
      </c>
      <c r="J93" s="100">
        <v>28.983429999999998</v>
      </c>
      <c r="K93" s="100">
        <v>68.446138000000005</v>
      </c>
      <c r="L93" s="100">
        <v>136.43258</v>
      </c>
      <c r="M93" s="100">
        <v>253.31631999999999</v>
      </c>
      <c r="N93" s="100">
        <v>467.99399</v>
      </c>
      <c r="O93" s="100">
        <v>817.12405000000001</v>
      </c>
      <c r="P93" s="100">
        <v>1347.8568</v>
      </c>
      <c r="Q93" s="100">
        <v>2214.0592000000001</v>
      </c>
      <c r="R93" s="100">
        <v>3791.5655999999999</v>
      </c>
      <c r="S93" s="100">
        <v>6100.3</v>
      </c>
      <c r="T93" s="100">
        <v>10551.186</v>
      </c>
      <c r="U93" s="100">
        <v>349.35433</v>
      </c>
      <c r="V93" s="100">
        <v>564.80475000000001</v>
      </c>
      <c r="W93" s="127"/>
      <c r="X93" s="122">
        <v>1986</v>
      </c>
      <c r="Y93" s="100">
        <v>2.2053896000000002</v>
      </c>
      <c r="Z93" s="100">
        <v>0.69612430000000003</v>
      </c>
      <c r="AA93" s="100">
        <v>0.46923169999999997</v>
      </c>
      <c r="AB93" s="100">
        <v>2.1254921000000002</v>
      </c>
      <c r="AC93" s="100">
        <v>2.7427025</v>
      </c>
      <c r="AD93" s="100">
        <v>5.0996684999999999</v>
      </c>
      <c r="AE93" s="100">
        <v>5.9983078000000001</v>
      </c>
      <c r="AF93" s="100">
        <v>10.400899000000001</v>
      </c>
      <c r="AG93" s="100">
        <v>21.245813999999999</v>
      </c>
      <c r="AH93" s="100">
        <v>45.222211999999999</v>
      </c>
      <c r="AI93" s="100">
        <v>93.093827000000005</v>
      </c>
      <c r="AJ93" s="100">
        <v>170.75710000000001</v>
      </c>
      <c r="AK93" s="100">
        <v>324.87481000000002</v>
      </c>
      <c r="AL93" s="100">
        <v>655.70752000000005</v>
      </c>
      <c r="AM93" s="100">
        <v>1253.3494000000001</v>
      </c>
      <c r="AN93" s="100">
        <v>2374.5436</v>
      </c>
      <c r="AO93" s="100">
        <v>4517.8793999999998</v>
      </c>
      <c r="AP93" s="100">
        <v>10000.106</v>
      </c>
      <c r="AQ93" s="100">
        <v>340.67653999999999</v>
      </c>
      <c r="AR93" s="100">
        <v>377.06223</v>
      </c>
      <c r="AS93" s="127"/>
      <c r="AT93" s="122">
        <v>1986</v>
      </c>
      <c r="AU93" s="100">
        <v>2.5651953000000001</v>
      </c>
      <c r="AV93" s="100">
        <v>0.42391269999999998</v>
      </c>
      <c r="AW93" s="100">
        <v>0.53372169999999997</v>
      </c>
      <c r="AX93" s="100">
        <v>3.0432994999999998</v>
      </c>
      <c r="AY93" s="100">
        <v>3.8901511000000002</v>
      </c>
      <c r="AZ93" s="100">
        <v>5.9326628000000001</v>
      </c>
      <c r="BA93" s="100">
        <v>10.163827</v>
      </c>
      <c r="BB93" s="100">
        <v>19.815393</v>
      </c>
      <c r="BC93" s="100">
        <v>45.448630000000001</v>
      </c>
      <c r="BD93" s="100">
        <v>92.131758000000005</v>
      </c>
      <c r="BE93" s="100">
        <v>175.06932</v>
      </c>
      <c r="BF93" s="100">
        <v>322.15539999999999</v>
      </c>
      <c r="BG93" s="100">
        <v>565.44529</v>
      </c>
      <c r="BH93" s="100">
        <v>978.68809999999996</v>
      </c>
      <c r="BI93" s="100">
        <v>1678.3706999999999</v>
      </c>
      <c r="BJ93" s="100">
        <v>2954.3031000000001</v>
      </c>
      <c r="BK93" s="100">
        <v>5085.2587000000003</v>
      </c>
      <c r="BL93" s="100">
        <v>10148.031999999999</v>
      </c>
      <c r="BM93" s="100">
        <v>345.01056999999997</v>
      </c>
      <c r="BN93" s="100">
        <v>459.49364000000003</v>
      </c>
      <c r="BO93" s="127"/>
      <c r="BP93" s="122">
        <v>1986</v>
      </c>
    </row>
    <row r="94" spans="1:68">
      <c r="A94" s="127"/>
      <c r="B94" s="122">
        <v>1987</v>
      </c>
      <c r="C94" s="100">
        <v>1.9225962999999999</v>
      </c>
      <c r="D94" s="100">
        <v>0.48894729999999997</v>
      </c>
      <c r="E94" s="100">
        <v>0.4595764</v>
      </c>
      <c r="F94" s="100">
        <v>2.2606533</v>
      </c>
      <c r="G94" s="100">
        <v>3.8549815000000001</v>
      </c>
      <c r="H94" s="100">
        <v>6.7529415000000004</v>
      </c>
      <c r="I94" s="100">
        <v>11.560426</v>
      </c>
      <c r="J94" s="100">
        <v>23.611153000000002</v>
      </c>
      <c r="K94" s="100">
        <v>56.017128999999997</v>
      </c>
      <c r="L94" s="100">
        <v>130.97064</v>
      </c>
      <c r="M94" s="100">
        <v>243.86376000000001</v>
      </c>
      <c r="N94" s="100">
        <v>453.50459999999998</v>
      </c>
      <c r="O94" s="100">
        <v>751.83739000000003</v>
      </c>
      <c r="P94" s="100">
        <v>1295.7817</v>
      </c>
      <c r="Q94" s="100">
        <v>2260.6750999999999</v>
      </c>
      <c r="R94" s="100">
        <v>3676.1822000000002</v>
      </c>
      <c r="S94" s="100">
        <v>5833.7004999999999</v>
      </c>
      <c r="T94" s="100">
        <v>10790.532999999999</v>
      </c>
      <c r="U94" s="100">
        <v>345.89945999999998</v>
      </c>
      <c r="V94" s="100">
        <v>553.81259</v>
      </c>
      <c r="W94" s="127"/>
      <c r="X94" s="122">
        <v>1987</v>
      </c>
      <c r="Y94" s="100">
        <v>0.84100330000000001</v>
      </c>
      <c r="Z94" s="100">
        <v>0</v>
      </c>
      <c r="AA94" s="100">
        <v>0.96813700000000003</v>
      </c>
      <c r="AB94" s="100">
        <v>0.88429449999999998</v>
      </c>
      <c r="AC94" s="100">
        <v>1.8383733</v>
      </c>
      <c r="AD94" s="100">
        <v>3.3704078000000002</v>
      </c>
      <c r="AE94" s="100">
        <v>7.1157202000000002</v>
      </c>
      <c r="AF94" s="100">
        <v>9.4510387999999992</v>
      </c>
      <c r="AG94" s="100">
        <v>20.154104</v>
      </c>
      <c r="AH94" s="100">
        <v>41.970478</v>
      </c>
      <c r="AI94" s="100">
        <v>77.704088999999996</v>
      </c>
      <c r="AJ94" s="100">
        <v>157.40312</v>
      </c>
      <c r="AK94" s="100">
        <v>282.09472</v>
      </c>
      <c r="AL94" s="100">
        <v>587.08167000000003</v>
      </c>
      <c r="AM94" s="100">
        <v>1200.9595999999999</v>
      </c>
      <c r="AN94" s="100">
        <v>2383.9454999999998</v>
      </c>
      <c r="AO94" s="100">
        <v>4564.5131000000001</v>
      </c>
      <c r="AP94" s="100">
        <v>10075.725</v>
      </c>
      <c r="AQ94" s="100">
        <v>338.79561999999999</v>
      </c>
      <c r="AR94" s="100">
        <v>370.79205000000002</v>
      </c>
      <c r="AS94" s="127"/>
      <c r="AT94" s="122">
        <v>1987</v>
      </c>
      <c r="AU94" s="100">
        <v>1.3949472999999999</v>
      </c>
      <c r="AV94" s="100">
        <v>0.25080720000000001</v>
      </c>
      <c r="AW94" s="100">
        <v>0.70725689999999997</v>
      </c>
      <c r="AX94" s="100">
        <v>1.5869959</v>
      </c>
      <c r="AY94" s="100">
        <v>2.8631641000000001</v>
      </c>
      <c r="AZ94" s="100">
        <v>5.0783407</v>
      </c>
      <c r="BA94" s="100">
        <v>9.3420351000000004</v>
      </c>
      <c r="BB94" s="100">
        <v>16.593056000000001</v>
      </c>
      <c r="BC94" s="100">
        <v>38.517609</v>
      </c>
      <c r="BD94" s="100">
        <v>87.748592000000002</v>
      </c>
      <c r="BE94" s="100">
        <v>162.61372</v>
      </c>
      <c r="BF94" s="100">
        <v>308.06026000000003</v>
      </c>
      <c r="BG94" s="100">
        <v>512.77304000000004</v>
      </c>
      <c r="BH94" s="100">
        <v>919.25820999999996</v>
      </c>
      <c r="BI94" s="100">
        <v>1670.8879999999999</v>
      </c>
      <c r="BJ94" s="100">
        <v>2912.5637000000002</v>
      </c>
      <c r="BK94" s="100">
        <v>5024.5173999999997</v>
      </c>
      <c r="BL94" s="100">
        <v>10269.918</v>
      </c>
      <c r="BM94" s="100">
        <v>342.34156000000002</v>
      </c>
      <c r="BN94" s="100">
        <v>451.42257999999998</v>
      </c>
      <c r="BO94" s="127"/>
      <c r="BP94" s="122">
        <v>1987</v>
      </c>
    </row>
    <row r="95" spans="1:68">
      <c r="A95" s="127"/>
      <c r="B95" s="122">
        <v>1988</v>
      </c>
      <c r="C95" s="100">
        <v>1.1121562</v>
      </c>
      <c r="D95" s="100">
        <v>0.79907439999999996</v>
      </c>
      <c r="E95" s="100">
        <v>0.77899819999999997</v>
      </c>
      <c r="F95" s="100">
        <v>2.5055888999999998</v>
      </c>
      <c r="G95" s="100">
        <v>5.6452439999999999</v>
      </c>
      <c r="H95" s="100">
        <v>7.9041452999999997</v>
      </c>
      <c r="I95" s="100">
        <v>12.204089</v>
      </c>
      <c r="J95" s="100">
        <v>28.862279999999998</v>
      </c>
      <c r="K95" s="100">
        <v>63.239542</v>
      </c>
      <c r="L95" s="100">
        <v>117.57611</v>
      </c>
      <c r="M95" s="100">
        <v>226.20299</v>
      </c>
      <c r="N95" s="100">
        <v>404.20889</v>
      </c>
      <c r="O95" s="100">
        <v>713.31652999999994</v>
      </c>
      <c r="P95" s="100">
        <v>1260.7342000000001</v>
      </c>
      <c r="Q95" s="100">
        <v>2162.0248999999999</v>
      </c>
      <c r="R95" s="100">
        <v>3577.3402999999998</v>
      </c>
      <c r="S95" s="100">
        <v>5662.3208000000004</v>
      </c>
      <c r="T95" s="100">
        <v>10283.753000000001</v>
      </c>
      <c r="U95" s="100">
        <v>336.75821999999999</v>
      </c>
      <c r="V95" s="100">
        <v>531.75459999999998</v>
      </c>
      <c r="W95" s="127"/>
      <c r="X95" s="122">
        <v>1988</v>
      </c>
      <c r="Y95" s="100">
        <v>1.8328964999999999</v>
      </c>
      <c r="Z95" s="100">
        <v>0.3374798</v>
      </c>
      <c r="AA95" s="100">
        <v>0.98477210000000004</v>
      </c>
      <c r="AB95" s="100">
        <v>1.1606314</v>
      </c>
      <c r="AC95" s="100">
        <v>3.2174735999999999</v>
      </c>
      <c r="AD95" s="100">
        <v>4.0223123000000003</v>
      </c>
      <c r="AE95" s="100">
        <v>7.7179526999999997</v>
      </c>
      <c r="AF95" s="100">
        <v>9.2990121000000006</v>
      </c>
      <c r="AG95" s="100">
        <v>17.894265999999998</v>
      </c>
      <c r="AH95" s="100">
        <v>32.854605999999997</v>
      </c>
      <c r="AI95" s="100">
        <v>73.930394000000007</v>
      </c>
      <c r="AJ95" s="100">
        <v>145.24288000000001</v>
      </c>
      <c r="AK95" s="100">
        <v>282.92327</v>
      </c>
      <c r="AL95" s="100">
        <v>562.06728999999996</v>
      </c>
      <c r="AM95" s="100">
        <v>1155.0581</v>
      </c>
      <c r="AN95" s="100">
        <v>2244.7076000000002</v>
      </c>
      <c r="AO95" s="100">
        <v>4391.049</v>
      </c>
      <c r="AP95" s="100">
        <v>9805.3359999999993</v>
      </c>
      <c r="AQ95" s="100">
        <v>329.59408999999999</v>
      </c>
      <c r="AR95" s="100">
        <v>356.65809000000002</v>
      </c>
      <c r="AS95" s="127"/>
      <c r="AT95" s="122">
        <v>1988</v>
      </c>
      <c r="AU95" s="100">
        <v>1.4639489999999999</v>
      </c>
      <c r="AV95" s="100">
        <v>0.57454660000000002</v>
      </c>
      <c r="AW95" s="100">
        <v>0.87920659999999995</v>
      </c>
      <c r="AX95" s="100">
        <v>1.8470186</v>
      </c>
      <c r="AY95" s="100">
        <v>4.4500795000000002</v>
      </c>
      <c r="AZ95" s="100">
        <v>5.9803246999999997</v>
      </c>
      <c r="BA95" s="100">
        <v>9.9659572000000001</v>
      </c>
      <c r="BB95" s="100">
        <v>19.130488</v>
      </c>
      <c r="BC95" s="100">
        <v>41.074945999999997</v>
      </c>
      <c r="BD95" s="100">
        <v>76.431359</v>
      </c>
      <c r="BE95" s="100">
        <v>151.69667000000001</v>
      </c>
      <c r="BF95" s="100">
        <v>276.78897999999998</v>
      </c>
      <c r="BG95" s="100">
        <v>495.49025999999998</v>
      </c>
      <c r="BH95" s="100">
        <v>890.59055999999998</v>
      </c>
      <c r="BI95" s="100">
        <v>1601.0328999999999</v>
      </c>
      <c r="BJ95" s="100">
        <v>2791.3625999999999</v>
      </c>
      <c r="BK95" s="100">
        <v>4853.4835000000003</v>
      </c>
      <c r="BL95" s="100">
        <v>9936.9634999999998</v>
      </c>
      <c r="BM95" s="100">
        <v>333.16872000000001</v>
      </c>
      <c r="BN95" s="100">
        <v>434.20411999999999</v>
      </c>
      <c r="BO95" s="127"/>
      <c r="BP95" s="122">
        <v>1988</v>
      </c>
    </row>
    <row r="96" spans="1:68">
      <c r="A96" s="127"/>
      <c r="B96" s="122">
        <v>1989</v>
      </c>
      <c r="C96" s="100">
        <v>1.8837358</v>
      </c>
      <c r="D96" s="100">
        <v>0.62790599999999996</v>
      </c>
      <c r="E96" s="100">
        <v>0.78580640000000002</v>
      </c>
      <c r="F96" s="100">
        <v>2.3540880999999998</v>
      </c>
      <c r="G96" s="100">
        <v>4.4299470000000003</v>
      </c>
      <c r="H96" s="100">
        <v>8.3595614999999999</v>
      </c>
      <c r="I96" s="100">
        <v>12.916957</v>
      </c>
      <c r="J96" s="100">
        <v>27.579364000000002</v>
      </c>
      <c r="K96" s="100">
        <v>50.669352000000003</v>
      </c>
      <c r="L96" s="100">
        <v>105.95285</v>
      </c>
      <c r="M96" s="100">
        <v>203.97604999999999</v>
      </c>
      <c r="N96" s="100">
        <v>389.85777000000002</v>
      </c>
      <c r="O96" s="100">
        <v>700.25554</v>
      </c>
      <c r="P96" s="100">
        <v>1213.4815000000001</v>
      </c>
      <c r="Q96" s="100">
        <v>2147.9634999999998</v>
      </c>
      <c r="R96" s="100">
        <v>3564.8244</v>
      </c>
      <c r="S96" s="100">
        <v>5763.8906999999999</v>
      </c>
      <c r="T96" s="100">
        <v>10660.33</v>
      </c>
      <c r="U96" s="100">
        <v>338.30937999999998</v>
      </c>
      <c r="V96" s="100">
        <v>531.54426999999998</v>
      </c>
      <c r="W96" s="127"/>
      <c r="X96" s="122">
        <v>1989</v>
      </c>
      <c r="Y96" s="100">
        <v>1.3183525</v>
      </c>
      <c r="Z96" s="100">
        <v>0.66240189999999999</v>
      </c>
      <c r="AA96" s="100">
        <v>0.49678909999999998</v>
      </c>
      <c r="AB96" s="100">
        <v>1.3024150000000001</v>
      </c>
      <c r="AC96" s="100">
        <v>2.4290748</v>
      </c>
      <c r="AD96" s="100">
        <v>3.6807696999999999</v>
      </c>
      <c r="AE96" s="100">
        <v>5.0193539999999999</v>
      </c>
      <c r="AF96" s="100">
        <v>10.530977999999999</v>
      </c>
      <c r="AG96" s="100">
        <v>18.123298999999999</v>
      </c>
      <c r="AH96" s="100">
        <v>40.357958000000004</v>
      </c>
      <c r="AI96" s="100">
        <v>72.460603000000006</v>
      </c>
      <c r="AJ96" s="100">
        <v>139.33826999999999</v>
      </c>
      <c r="AK96" s="100">
        <v>266.59399000000002</v>
      </c>
      <c r="AL96" s="100">
        <v>537.51523999999995</v>
      </c>
      <c r="AM96" s="100">
        <v>1145.9269999999999</v>
      </c>
      <c r="AN96" s="100">
        <v>2232.9722000000002</v>
      </c>
      <c r="AO96" s="100">
        <v>4412.2592999999997</v>
      </c>
      <c r="AP96" s="100">
        <v>10300.558000000001</v>
      </c>
      <c r="AQ96" s="100">
        <v>337.64785000000001</v>
      </c>
      <c r="AR96" s="100">
        <v>361.53079000000002</v>
      </c>
      <c r="AS96" s="127"/>
      <c r="AT96" s="122">
        <v>1989</v>
      </c>
      <c r="AU96" s="100">
        <v>1.6079109</v>
      </c>
      <c r="AV96" s="100">
        <v>0.64469279999999995</v>
      </c>
      <c r="AW96" s="100">
        <v>0.64507440000000005</v>
      </c>
      <c r="AX96" s="100">
        <v>1.8398327000000001</v>
      </c>
      <c r="AY96" s="100">
        <v>3.4433818</v>
      </c>
      <c r="AZ96" s="100">
        <v>6.0388381999999998</v>
      </c>
      <c r="BA96" s="100">
        <v>8.9794818999999997</v>
      </c>
      <c r="BB96" s="100">
        <v>19.077041999999999</v>
      </c>
      <c r="BC96" s="100">
        <v>34.714739000000002</v>
      </c>
      <c r="BD96" s="100">
        <v>74.077231999999995</v>
      </c>
      <c r="BE96" s="100">
        <v>139.60384999999999</v>
      </c>
      <c r="BF96" s="100">
        <v>266.33776999999998</v>
      </c>
      <c r="BG96" s="100">
        <v>481.69177000000002</v>
      </c>
      <c r="BH96" s="100">
        <v>856.82366000000002</v>
      </c>
      <c r="BI96" s="100">
        <v>1590.7550000000001</v>
      </c>
      <c r="BJ96" s="100">
        <v>2780.2006999999999</v>
      </c>
      <c r="BK96" s="100">
        <v>4906.2241000000004</v>
      </c>
      <c r="BL96" s="100">
        <v>10401.011</v>
      </c>
      <c r="BM96" s="100">
        <v>337.97784000000001</v>
      </c>
      <c r="BN96" s="100">
        <v>436.88574999999997</v>
      </c>
      <c r="BO96" s="127"/>
      <c r="BP96" s="122">
        <v>1989</v>
      </c>
    </row>
    <row r="97" spans="1:68">
      <c r="A97" s="127"/>
      <c r="B97" s="122">
        <v>1990</v>
      </c>
      <c r="C97" s="100">
        <v>1.7048158</v>
      </c>
      <c r="D97" s="100">
        <v>0.30896570000000001</v>
      </c>
      <c r="E97" s="100">
        <v>1.2618456</v>
      </c>
      <c r="F97" s="100">
        <v>3.6240671999999998</v>
      </c>
      <c r="G97" s="100">
        <v>5.6642988000000001</v>
      </c>
      <c r="H97" s="100">
        <v>8.5215764000000007</v>
      </c>
      <c r="I97" s="100">
        <v>10.441205</v>
      </c>
      <c r="J97" s="100">
        <v>22.85568</v>
      </c>
      <c r="K97" s="100">
        <v>50.900835000000001</v>
      </c>
      <c r="L97" s="100">
        <v>101.89124</v>
      </c>
      <c r="M97" s="100">
        <v>198.92353</v>
      </c>
      <c r="N97" s="100">
        <v>371.46150999999998</v>
      </c>
      <c r="O97" s="100">
        <v>647.60816999999997</v>
      </c>
      <c r="P97" s="100">
        <v>1133.883</v>
      </c>
      <c r="Q97" s="100">
        <v>1907.8608999999999</v>
      </c>
      <c r="R97" s="100">
        <v>3347.4184</v>
      </c>
      <c r="S97" s="100">
        <v>5346.8851999999997</v>
      </c>
      <c r="T97" s="100">
        <v>9709.8590000000004</v>
      </c>
      <c r="U97" s="100">
        <v>317.61421000000001</v>
      </c>
      <c r="V97" s="100">
        <v>490.80034000000001</v>
      </c>
      <c r="W97" s="127"/>
      <c r="X97" s="122">
        <v>1990</v>
      </c>
      <c r="Y97" s="100">
        <v>1.957838</v>
      </c>
      <c r="Z97" s="100">
        <v>0.32521329999999998</v>
      </c>
      <c r="AA97" s="100">
        <v>0.83257289999999995</v>
      </c>
      <c r="AB97" s="100">
        <v>1.6058933</v>
      </c>
      <c r="AC97" s="100">
        <v>1.9407707000000001</v>
      </c>
      <c r="AD97" s="100">
        <v>3.6786709000000002</v>
      </c>
      <c r="AE97" s="100">
        <v>6.0479602999999997</v>
      </c>
      <c r="AF97" s="100">
        <v>9.4443377999999996</v>
      </c>
      <c r="AG97" s="100">
        <v>13.414033</v>
      </c>
      <c r="AH97" s="100">
        <v>29.458404000000002</v>
      </c>
      <c r="AI97" s="100">
        <v>65.106764999999996</v>
      </c>
      <c r="AJ97" s="100">
        <v>118.33924</v>
      </c>
      <c r="AK97" s="100">
        <v>257.38359000000003</v>
      </c>
      <c r="AL97" s="100">
        <v>510.09575999999998</v>
      </c>
      <c r="AM97" s="100">
        <v>1073.759</v>
      </c>
      <c r="AN97" s="100">
        <v>2145.0807</v>
      </c>
      <c r="AO97" s="100">
        <v>4091.8715000000002</v>
      </c>
      <c r="AP97" s="100">
        <v>9559.7913000000008</v>
      </c>
      <c r="AQ97" s="100">
        <v>318.59305000000001</v>
      </c>
      <c r="AR97" s="100">
        <v>337.20355000000001</v>
      </c>
      <c r="AS97" s="127"/>
      <c r="AT97" s="122">
        <v>1990</v>
      </c>
      <c r="AU97" s="100">
        <v>1.8280780000000001</v>
      </c>
      <c r="AV97" s="100">
        <v>0.31688139999999998</v>
      </c>
      <c r="AW97" s="100">
        <v>1.0530238000000001</v>
      </c>
      <c r="AX97" s="100">
        <v>2.6383285999999999</v>
      </c>
      <c r="AY97" s="100">
        <v>3.8281456999999999</v>
      </c>
      <c r="AZ97" s="100">
        <v>6.1155330000000001</v>
      </c>
      <c r="BA97" s="100">
        <v>8.2519972999999993</v>
      </c>
      <c r="BB97" s="100">
        <v>16.149059000000001</v>
      </c>
      <c r="BC97" s="100">
        <v>32.480528</v>
      </c>
      <c r="BD97" s="100">
        <v>66.590708000000006</v>
      </c>
      <c r="BE97" s="100">
        <v>133.59442999999999</v>
      </c>
      <c r="BF97" s="100">
        <v>246.2586</v>
      </c>
      <c r="BG97" s="100">
        <v>451.74605000000003</v>
      </c>
      <c r="BH97" s="100">
        <v>805.61514999999997</v>
      </c>
      <c r="BI97" s="100">
        <v>1445.7777000000001</v>
      </c>
      <c r="BJ97" s="100">
        <v>2640.2613999999999</v>
      </c>
      <c r="BK97" s="100">
        <v>4552.4555</v>
      </c>
      <c r="BL97" s="100">
        <v>9602.1743000000006</v>
      </c>
      <c r="BM97" s="100">
        <v>318.10485</v>
      </c>
      <c r="BN97" s="100">
        <v>406.06446999999997</v>
      </c>
      <c r="BO97" s="127"/>
      <c r="BP97" s="122">
        <v>1990</v>
      </c>
    </row>
    <row r="98" spans="1:68">
      <c r="A98" s="127"/>
      <c r="B98" s="122">
        <v>1991</v>
      </c>
      <c r="C98" s="100">
        <v>1.2264257999999999</v>
      </c>
      <c r="D98" s="100">
        <v>0.30655189999999999</v>
      </c>
      <c r="E98" s="100">
        <v>0.78331720000000005</v>
      </c>
      <c r="F98" s="100">
        <v>2.7190517999999999</v>
      </c>
      <c r="G98" s="100">
        <v>3.6768657</v>
      </c>
      <c r="H98" s="100">
        <v>5.1228924999999998</v>
      </c>
      <c r="I98" s="100">
        <v>12.748955</v>
      </c>
      <c r="J98" s="100">
        <v>23.937563999999998</v>
      </c>
      <c r="K98" s="100">
        <v>47.776193999999997</v>
      </c>
      <c r="L98" s="100">
        <v>96.866465000000005</v>
      </c>
      <c r="M98" s="100">
        <v>170.36993000000001</v>
      </c>
      <c r="N98" s="100">
        <v>333.51301999999998</v>
      </c>
      <c r="O98" s="100">
        <v>611.53992000000005</v>
      </c>
      <c r="P98" s="100">
        <v>1041.1005</v>
      </c>
      <c r="Q98" s="100">
        <v>1803.1107999999999</v>
      </c>
      <c r="R98" s="100">
        <v>3161.7743999999998</v>
      </c>
      <c r="S98" s="100">
        <v>5486.1217999999999</v>
      </c>
      <c r="T98" s="100">
        <v>9226.5943000000007</v>
      </c>
      <c r="U98" s="100">
        <v>308.41251999999997</v>
      </c>
      <c r="V98" s="100">
        <v>468.63934</v>
      </c>
      <c r="W98" s="127"/>
      <c r="X98" s="122">
        <v>1991</v>
      </c>
      <c r="Y98" s="100">
        <v>1.7759092999999999</v>
      </c>
      <c r="Z98" s="100">
        <v>0.64537990000000001</v>
      </c>
      <c r="AA98" s="100">
        <v>0.49725839999999999</v>
      </c>
      <c r="AB98" s="100">
        <v>1.0521552999999999</v>
      </c>
      <c r="AC98" s="100">
        <v>2.4650542</v>
      </c>
      <c r="AD98" s="100">
        <v>3.3001643000000001</v>
      </c>
      <c r="AE98" s="100">
        <v>4.7756096000000001</v>
      </c>
      <c r="AF98" s="100">
        <v>7.9800167999999996</v>
      </c>
      <c r="AG98" s="100">
        <v>15.802657999999999</v>
      </c>
      <c r="AH98" s="100">
        <v>28.648336</v>
      </c>
      <c r="AI98" s="100">
        <v>58.813279000000001</v>
      </c>
      <c r="AJ98" s="100">
        <v>113.48174</v>
      </c>
      <c r="AK98" s="100">
        <v>225.89160999999999</v>
      </c>
      <c r="AL98" s="100">
        <v>479.43333000000001</v>
      </c>
      <c r="AM98" s="100">
        <v>977.10983999999996</v>
      </c>
      <c r="AN98" s="100">
        <v>1999.5388</v>
      </c>
      <c r="AO98" s="100">
        <v>3752.0201000000002</v>
      </c>
      <c r="AP98" s="100">
        <v>9224.0995000000003</v>
      </c>
      <c r="AQ98" s="100">
        <v>304.99639999999999</v>
      </c>
      <c r="AR98" s="100">
        <v>316.55450999999999</v>
      </c>
      <c r="AS98" s="127"/>
      <c r="AT98" s="122">
        <v>1991</v>
      </c>
      <c r="AU98" s="100">
        <v>1.4940595000000001</v>
      </c>
      <c r="AV98" s="100">
        <v>0.47162100000000001</v>
      </c>
      <c r="AW98" s="100">
        <v>0.64432</v>
      </c>
      <c r="AX98" s="100">
        <v>1.9060550000000001</v>
      </c>
      <c r="AY98" s="100">
        <v>3.0785444000000002</v>
      </c>
      <c r="AZ98" s="100">
        <v>4.2153004000000003</v>
      </c>
      <c r="BA98" s="100">
        <v>8.7674076999999997</v>
      </c>
      <c r="BB98" s="100">
        <v>15.959205000000001</v>
      </c>
      <c r="BC98" s="100">
        <v>31.987119</v>
      </c>
      <c r="BD98" s="100">
        <v>63.547896999999999</v>
      </c>
      <c r="BE98" s="100">
        <v>115.94764000000001</v>
      </c>
      <c r="BF98" s="100">
        <v>224.80887000000001</v>
      </c>
      <c r="BG98" s="100">
        <v>417.84960000000001</v>
      </c>
      <c r="BH98" s="100">
        <v>747.25568999999996</v>
      </c>
      <c r="BI98" s="100">
        <v>1346.6339</v>
      </c>
      <c r="BJ98" s="100">
        <v>2480.1363000000001</v>
      </c>
      <c r="BK98" s="100">
        <v>4388.9342999999999</v>
      </c>
      <c r="BL98" s="100">
        <v>9224.8147000000008</v>
      </c>
      <c r="BM98" s="100">
        <v>306.69920000000002</v>
      </c>
      <c r="BN98" s="100">
        <v>384.29559999999998</v>
      </c>
      <c r="BO98" s="127"/>
      <c r="BP98" s="122">
        <v>1991</v>
      </c>
    </row>
    <row r="99" spans="1:68">
      <c r="A99" s="127"/>
      <c r="B99" s="122">
        <v>1992</v>
      </c>
      <c r="C99" s="100">
        <v>2.2781984</v>
      </c>
      <c r="D99" s="100">
        <v>0.45751579999999997</v>
      </c>
      <c r="E99" s="100">
        <v>0.77852030000000005</v>
      </c>
      <c r="F99" s="100">
        <v>1.7722248</v>
      </c>
      <c r="G99" s="100">
        <v>2.9011695999999998</v>
      </c>
      <c r="H99" s="100">
        <v>4.3302664999999996</v>
      </c>
      <c r="I99" s="100">
        <v>11.026209</v>
      </c>
      <c r="J99" s="100">
        <v>20.291786999999999</v>
      </c>
      <c r="K99" s="100">
        <v>47.785626000000001</v>
      </c>
      <c r="L99" s="100">
        <v>90.317982999999998</v>
      </c>
      <c r="M99" s="100">
        <v>171.85599999999999</v>
      </c>
      <c r="N99" s="100">
        <v>316.48617000000002</v>
      </c>
      <c r="O99" s="100">
        <v>589.72873000000004</v>
      </c>
      <c r="P99" s="100">
        <v>1024.0789</v>
      </c>
      <c r="Q99" s="100">
        <v>1763.7067999999999</v>
      </c>
      <c r="R99" s="100">
        <v>3218.9940999999999</v>
      </c>
      <c r="S99" s="100">
        <v>5232.7030000000004</v>
      </c>
      <c r="T99" s="100">
        <v>9498.9429</v>
      </c>
      <c r="U99" s="100">
        <v>310.95778999999999</v>
      </c>
      <c r="V99" s="100">
        <v>465.01594</v>
      </c>
      <c r="W99" s="127"/>
      <c r="X99" s="122">
        <v>1992</v>
      </c>
      <c r="Y99" s="100">
        <v>1.918364</v>
      </c>
      <c r="Z99" s="100">
        <v>1.1235215999999999</v>
      </c>
      <c r="AA99" s="100">
        <v>0.4933148</v>
      </c>
      <c r="AB99" s="100">
        <v>0.93152950000000001</v>
      </c>
      <c r="AC99" s="100">
        <v>3.8303034</v>
      </c>
      <c r="AD99" s="100">
        <v>3.0489752999999999</v>
      </c>
      <c r="AE99" s="100">
        <v>4.6931054000000003</v>
      </c>
      <c r="AF99" s="100">
        <v>8.8647243000000007</v>
      </c>
      <c r="AG99" s="100">
        <v>16.375674</v>
      </c>
      <c r="AH99" s="100">
        <v>29.364426999999999</v>
      </c>
      <c r="AI99" s="100">
        <v>62.998739999999998</v>
      </c>
      <c r="AJ99" s="100">
        <v>129.22438</v>
      </c>
      <c r="AK99" s="100">
        <v>236.21226999999999</v>
      </c>
      <c r="AL99" s="100">
        <v>451.47879</v>
      </c>
      <c r="AM99" s="100">
        <v>930.22778000000005</v>
      </c>
      <c r="AN99" s="100">
        <v>1964.2366</v>
      </c>
      <c r="AO99" s="100">
        <v>3998.4141</v>
      </c>
      <c r="AP99" s="100">
        <v>9476.9033999999992</v>
      </c>
      <c r="AQ99" s="100">
        <v>317.35230999999999</v>
      </c>
      <c r="AR99" s="100">
        <v>322.52706000000001</v>
      </c>
      <c r="AS99" s="127"/>
      <c r="AT99" s="122">
        <v>1992</v>
      </c>
      <c r="AU99" s="100">
        <v>2.1028888999999999</v>
      </c>
      <c r="AV99" s="100">
        <v>0.78200999999999998</v>
      </c>
      <c r="AW99" s="100">
        <v>0.63980809999999999</v>
      </c>
      <c r="AX99" s="100">
        <v>1.3623803000000001</v>
      </c>
      <c r="AY99" s="100">
        <v>3.3595777</v>
      </c>
      <c r="AZ99" s="100">
        <v>3.6914951999999999</v>
      </c>
      <c r="BA99" s="100">
        <v>7.8620093000000004</v>
      </c>
      <c r="BB99" s="100">
        <v>14.571114</v>
      </c>
      <c r="BC99" s="100">
        <v>32.222892999999999</v>
      </c>
      <c r="BD99" s="100">
        <v>60.486657999999998</v>
      </c>
      <c r="BE99" s="100">
        <v>118.79845</v>
      </c>
      <c r="BF99" s="100">
        <v>223.83762999999999</v>
      </c>
      <c r="BG99" s="100">
        <v>412.34930000000003</v>
      </c>
      <c r="BH99" s="100">
        <v>725.96969000000001</v>
      </c>
      <c r="BI99" s="100">
        <v>1305.2004999999999</v>
      </c>
      <c r="BJ99" s="100">
        <v>2484.1493999999998</v>
      </c>
      <c r="BK99" s="100">
        <v>4453.2538000000004</v>
      </c>
      <c r="BL99" s="100">
        <v>9483.3096000000005</v>
      </c>
      <c r="BM99" s="100">
        <v>314.16640999999998</v>
      </c>
      <c r="BN99" s="100">
        <v>386.45814000000001</v>
      </c>
      <c r="BO99" s="127"/>
      <c r="BP99" s="122">
        <v>1992</v>
      </c>
    </row>
    <row r="100" spans="1:68">
      <c r="A100" s="127"/>
      <c r="B100" s="122">
        <v>1993</v>
      </c>
      <c r="C100" s="100">
        <v>1.6610217</v>
      </c>
      <c r="D100" s="100">
        <v>0.4585957</v>
      </c>
      <c r="E100" s="100">
        <v>0.30828939999999999</v>
      </c>
      <c r="F100" s="100">
        <v>1.3604906999999999</v>
      </c>
      <c r="G100" s="100">
        <v>2.8783998999999998</v>
      </c>
      <c r="H100" s="100">
        <v>5.2672701000000002</v>
      </c>
      <c r="I100" s="100">
        <v>10.823653</v>
      </c>
      <c r="J100" s="100">
        <v>25.423356999999999</v>
      </c>
      <c r="K100" s="100">
        <v>40.164397999999998</v>
      </c>
      <c r="L100" s="100">
        <v>76.176575</v>
      </c>
      <c r="M100" s="100">
        <v>161.30982</v>
      </c>
      <c r="N100" s="100">
        <v>296.22431999999998</v>
      </c>
      <c r="O100" s="100">
        <v>532.26022999999998</v>
      </c>
      <c r="P100" s="100">
        <v>958.50138000000004</v>
      </c>
      <c r="Q100" s="100">
        <v>1704.1911</v>
      </c>
      <c r="R100" s="100">
        <v>2934.7725999999998</v>
      </c>
      <c r="S100" s="100">
        <v>5024.4993000000004</v>
      </c>
      <c r="T100" s="100">
        <v>9289.8348999999998</v>
      </c>
      <c r="U100" s="100">
        <v>300.29674</v>
      </c>
      <c r="V100" s="100">
        <v>441.33298000000002</v>
      </c>
      <c r="W100" s="127"/>
      <c r="X100" s="122">
        <v>1993</v>
      </c>
      <c r="Y100" s="100">
        <v>1.1130545000000001</v>
      </c>
      <c r="Z100" s="100">
        <v>0.96319160000000004</v>
      </c>
      <c r="AA100" s="100">
        <v>0.97676759999999996</v>
      </c>
      <c r="AB100" s="100">
        <v>1.2717388000000001</v>
      </c>
      <c r="AC100" s="100">
        <v>2.2537655000000001</v>
      </c>
      <c r="AD100" s="100">
        <v>2.9444370000000002</v>
      </c>
      <c r="AE100" s="100">
        <v>5.8938664999999997</v>
      </c>
      <c r="AF100" s="100">
        <v>8.7339169000000005</v>
      </c>
      <c r="AG100" s="100">
        <v>15.786224000000001</v>
      </c>
      <c r="AH100" s="100">
        <v>28.325838000000001</v>
      </c>
      <c r="AI100" s="100">
        <v>51.485458999999999</v>
      </c>
      <c r="AJ100" s="100">
        <v>105.86554</v>
      </c>
      <c r="AK100" s="100">
        <v>212.03263999999999</v>
      </c>
      <c r="AL100" s="100">
        <v>414.74588999999997</v>
      </c>
      <c r="AM100" s="100">
        <v>881.58506999999997</v>
      </c>
      <c r="AN100" s="100">
        <v>1853.3436999999999</v>
      </c>
      <c r="AO100" s="100">
        <v>3704.8285999999998</v>
      </c>
      <c r="AP100" s="100">
        <v>8890.0591999999997</v>
      </c>
      <c r="AQ100" s="100">
        <v>303.49624</v>
      </c>
      <c r="AR100" s="100">
        <v>300.4939</v>
      </c>
      <c r="AS100" s="127"/>
      <c r="AT100" s="122">
        <v>1993</v>
      </c>
      <c r="AU100" s="100">
        <v>1.3941136000000001</v>
      </c>
      <c r="AV100" s="100">
        <v>0.70472159999999995</v>
      </c>
      <c r="AW100" s="100">
        <v>0.63340649999999998</v>
      </c>
      <c r="AX100" s="100">
        <v>1.3172311000000001</v>
      </c>
      <c r="AY100" s="100">
        <v>2.5703459</v>
      </c>
      <c r="AZ100" s="100">
        <v>4.1094492999999996</v>
      </c>
      <c r="BA100" s="100">
        <v>8.3592847999999993</v>
      </c>
      <c r="BB100" s="100">
        <v>17.063016999999999</v>
      </c>
      <c r="BC100" s="100">
        <v>28.033380999999999</v>
      </c>
      <c r="BD100" s="100">
        <v>52.717886</v>
      </c>
      <c r="BE100" s="100">
        <v>107.75122</v>
      </c>
      <c r="BF100" s="100">
        <v>202.02633</v>
      </c>
      <c r="BG100" s="100">
        <v>371.79703999999998</v>
      </c>
      <c r="BH100" s="100">
        <v>676.52232000000004</v>
      </c>
      <c r="BI100" s="100">
        <v>1253.6044999999999</v>
      </c>
      <c r="BJ100" s="100">
        <v>2302.3602000000001</v>
      </c>
      <c r="BK100" s="100">
        <v>4193.9299000000001</v>
      </c>
      <c r="BL100" s="100">
        <v>9007.0373</v>
      </c>
      <c r="BM100" s="100">
        <v>301.90291999999999</v>
      </c>
      <c r="BN100" s="100">
        <v>362.94074000000001</v>
      </c>
      <c r="BO100" s="127"/>
      <c r="BP100" s="122">
        <v>1993</v>
      </c>
    </row>
    <row r="101" spans="1:68">
      <c r="A101" s="127"/>
      <c r="B101" s="122">
        <v>1994</v>
      </c>
      <c r="C101" s="100">
        <v>1.8051139</v>
      </c>
      <c r="D101" s="100">
        <v>0.91613259999999996</v>
      </c>
      <c r="E101" s="100">
        <v>1.0686386999999999</v>
      </c>
      <c r="F101" s="100">
        <v>2.9131095999999999</v>
      </c>
      <c r="G101" s="100">
        <v>3.2974733000000001</v>
      </c>
      <c r="H101" s="100">
        <v>6.4662329999999999</v>
      </c>
      <c r="I101" s="100">
        <v>12.004212000000001</v>
      </c>
      <c r="J101" s="100">
        <v>21.335671000000001</v>
      </c>
      <c r="K101" s="100">
        <v>36.206088999999999</v>
      </c>
      <c r="L101" s="100">
        <v>77.721807999999996</v>
      </c>
      <c r="M101" s="100">
        <v>152.30216999999999</v>
      </c>
      <c r="N101" s="100">
        <v>264.55498</v>
      </c>
      <c r="O101" s="100">
        <v>499.98165</v>
      </c>
      <c r="P101" s="100">
        <v>958.29299000000003</v>
      </c>
      <c r="Q101" s="100">
        <v>1600.9730999999999</v>
      </c>
      <c r="R101" s="100">
        <v>3013.4092999999998</v>
      </c>
      <c r="S101" s="100">
        <v>5065.3644999999997</v>
      </c>
      <c r="T101" s="100">
        <v>9699.8646000000008</v>
      </c>
      <c r="U101" s="100">
        <v>304.96373</v>
      </c>
      <c r="V101" s="100">
        <v>442.61509999999998</v>
      </c>
      <c r="W101" s="127"/>
      <c r="X101" s="122">
        <v>1994</v>
      </c>
      <c r="Y101" s="100">
        <v>1.7429691</v>
      </c>
      <c r="Z101" s="100">
        <v>0.64135759999999997</v>
      </c>
      <c r="AA101" s="100">
        <v>0.80483800000000005</v>
      </c>
      <c r="AB101" s="100">
        <v>1.2904662</v>
      </c>
      <c r="AC101" s="100">
        <v>1.4145972</v>
      </c>
      <c r="AD101" s="100">
        <v>2.0674857000000002</v>
      </c>
      <c r="AE101" s="100">
        <v>5.4587686</v>
      </c>
      <c r="AF101" s="100">
        <v>9.7679536000000002</v>
      </c>
      <c r="AG101" s="100">
        <v>15.256228</v>
      </c>
      <c r="AH101" s="100">
        <v>27.591125999999999</v>
      </c>
      <c r="AI101" s="100">
        <v>45.161118999999999</v>
      </c>
      <c r="AJ101" s="100">
        <v>94.922060000000002</v>
      </c>
      <c r="AK101" s="100">
        <v>196.41673</v>
      </c>
      <c r="AL101" s="100">
        <v>403.45967999999999</v>
      </c>
      <c r="AM101" s="100">
        <v>821.10213999999996</v>
      </c>
      <c r="AN101" s="100">
        <v>1842.0705</v>
      </c>
      <c r="AO101" s="100">
        <v>3731.5805</v>
      </c>
      <c r="AP101" s="100">
        <v>9232.1129000000001</v>
      </c>
      <c r="AQ101" s="100">
        <v>311.53714000000002</v>
      </c>
      <c r="AR101" s="100">
        <v>301.12457999999998</v>
      </c>
      <c r="AS101" s="127"/>
      <c r="AT101" s="122">
        <v>1994</v>
      </c>
      <c r="AU101" s="100">
        <v>1.7748488</v>
      </c>
      <c r="AV101" s="100">
        <v>0.78210299999999999</v>
      </c>
      <c r="AW101" s="100">
        <v>0.94023109999999999</v>
      </c>
      <c r="AX101" s="100">
        <v>2.1223828999999999</v>
      </c>
      <c r="AY101" s="100">
        <v>2.3697591</v>
      </c>
      <c r="AZ101" s="100">
        <v>4.2722167999999998</v>
      </c>
      <c r="BA101" s="100">
        <v>8.7321825999999998</v>
      </c>
      <c r="BB101" s="100">
        <v>15.541491000000001</v>
      </c>
      <c r="BC101" s="100">
        <v>25.746143</v>
      </c>
      <c r="BD101" s="100">
        <v>53.083823000000002</v>
      </c>
      <c r="BE101" s="100">
        <v>99.987352999999999</v>
      </c>
      <c r="BF101" s="100">
        <v>180.6343</v>
      </c>
      <c r="BG101" s="100">
        <v>347.84372000000002</v>
      </c>
      <c r="BH101" s="100">
        <v>672.00022999999999</v>
      </c>
      <c r="BI101" s="100">
        <v>1175.1632</v>
      </c>
      <c r="BJ101" s="100">
        <v>2331.1678999999999</v>
      </c>
      <c r="BK101" s="100">
        <v>4226.2502000000004</v>
      </c>
      <c r="BL101" s="100">
        <v>9370.0939999999991</v>
      </c>
      <c r="BM101" s="100">
        <v>308.26485000000002</v>
      </c>
      <c r="BN101" s="100">
        <v>363.70558</v>
      </c>
      <c r="BO101" s="127"/>
      <c r="BP101" s="122">
        <v>1994</v>
      </c>
    </row>
    <row r="102" spans="1:68">
      <c r="A102" s="127"/>
      <c r="B102" s="122">
        <v>1995</v>
      </c>
      <c r="C102" s="100">
        <v>1.2030654000000001</v>
      </c>
      <c r="D102" s="100">
        <v>0.30288619999999999</v>
      </c>
      <c r="E102" s="100">
        <v>1.360244</v>
      </c>
      <c r="F102" s="100">
        <v>1.8523664</v>
      </c>
      <c r="G102" s="100">
        <v>4.4337479999999996</v>
      </c>
      <c r="H102" s="100">
        <v>5.3748446000000003</v>
      </c>
      <c r="I102" s="100">
        <v>10.299708000000001</v>
      </c>
      <c r="J102" s="100">
        <v>24.133590000000002</v>
      </c>
      <c r="K102" s="100">
        <v>43.106762000000003</v>
      </c>
      <c r="L102" s="100">
        <v>75.969120000000004</v>
      </c>
      <c r="M102" s="100">
        <v>148.49132</v>
      </c>
      <c r="N102" s="100">
        <v>262.13225999999997</v>
      </c>
      <c r="O102" s="100">
        <v>475.11671999999999</v>
      </c>
      <c r="P102" s="100">
        <v>849.93726000000004</v>
      </c>
      <c r="Q102" s="100">
        <v>1566.502</v>
      </c>
      <c r="R102" s="100">
        <v>2681.5953</v>
      </c>
      <c r="S102" s="100">
        <v>4784.1695</v>
      </c>
      <c r="T102" s="100">
        <v>9197.2505000000001</v>
      </c>
      <c r="U102" s="100">
        <v>293.07745</v>
      </c>
      <c r="V102" s="100">
        <v>416.06391000000002</v>
      </c>
      <c r="W102" s="127"/>
      <c r="X102" s="122">
        <v>1995</v>
      </c>
      <c r="Y102" s="100">
        <v>1.5842011</v>
      </c>
      <c r="Z102" s="100">
        <v>0.47776790000000002</v>
      </c>
      <c r="AA102" s="100">
        <v>1.5885825</v>
      </c>
      <c r="AB102" s="100">
        <v>0.64992669999999997</v>
      </c>
      <c r="AC102" s="100">
        <v>1.9968250000000001</v>
      </c>
      <c r="AD102" s="100">
        <v>2.9226819000000002</v>
      </c>
      <c r="AE102" s="100">
        <v>5.3518718999999999</v>
      </c>
      <c r="AF102" s="100">
        <v>9.4354901000000009</v>
      </c>
      <c r="AG102" s="100">
        <v>15.176216999999999</v>
      </c>
      <c r="AH102" s="100">
        <v>23.758419</v>
      </c>
      <c r="AI102" s="100">
        <v>47.457040999999997</v>
      </c>
      <c r="AJ102" s="100">
        <v>88.332047000000003</v>
      </c>
      <c r="AK102" s="100">
        <v>181.21804</v>
      </c>
      <c r="AL102" s="100">
        <v>368.18162000000001</v>
      </c>
      <c r="AM102" s="100">
        <v>795.4171</v>
      </c>
      <c r="AN102" s="100">
        <v>1701.7379000000001</v>
      </c>
      <c r="AO102" s="100">
        <v>3477.0612000000001</v>
      </c>
      <c r="AP102" s="100">
        <v>8764.3119999999999</v>
      </c>
      <c r="AQ102" s="100">
        <v>300.13979999999998</v>
      </c>
      <c r="AR102" s="100">
        <v>283.51593000000003</v>
      </c>
      <c r="AS102" s="127"/>
      <c r="AT102" s="122">
        <v>1995</v>
      </c>
      <c r="AU102" s="100">
        <v>1.3886734999999999</v>
      </c>
      <c r="AV102" s="100">
        <v>0.38812819999999998</v>
      </c>
      <c r="AW102" s="100">
        <v>1.47157</v>
      </c>
      <c r="AX102" s="100">
        <v>1.2665502</v>
      </c>
      <c r="AY102" s="100">
        <v>3.2329479999999999</v>
      </c>
      <c r="AZ102" s="100">
        <v>4.1524155</v>
      </c>
      <c r="BA102" s="100">
        <v>7.8248711000000002</v>
      </c>
      <c r="BB102" s="100">
        <v>16.776619</v>
      </c>
      <c r="BC102" s="100">
        <v>29.119989</v>
      </c>
      <c r="BD102" s="100">
        <v>50.253633000000001</v>
      </c>
      <c r="BE102" s="100">
        <v>99.027485999999996</v>
      </c>
      <c r="BF102" s="100">
        <v>176.44695999999999</v>
      </c>
      <c r="BG102" s="100">
        <v>327.49254999999999</v>
      </c>
      <c r="BH102" s="100">
        <v>602.42718000000002</v>
      </c>
      <c r="BI102" s="100">
        <v>1146.5572</v>
      </c>
      <c r="BJ102" s="100">
        <v>2114.0005999999998</v>
      </c>
      <c r="BK102" s="100">
        <v>3964.732</v>
      </c>
      <c r="BL102" s="100">
        <v>8892.9973000000009</v>
      </c>
      <c r="BM102" s="100">
        <v>296.62509999999997</v>
      </c>
      <c r="BN102" s="100">
        <v>342.46005000000002</v>
      </c>
      <c r="BO102" s="127"/>
      <c r="BP102" s="122">
        <v>1995</v>
      </c>
    </row>
    <row r="103" spans="1:68">
      <c r="A103" s="127"/>
      <c r="B103" s="122">
        <v>1996</v>
      </c>
      <c r="C103" s="100">
        <v>1.9614796000000001</v>
      </c>
      <c r="D103" s="100">
        <v>0.45018819999999998</v>
      </c>
      <c r="E103" s="100">
        <v>1.3485974999999999</v>
      </c>
      <c r="F103" s="100">
        <v>2.3022377999999999</v>
      </c>
      <c r="G103" s="100">
        <v>3.2633833999999999</v>
      </c>
      <c r="H103" s="100">
        <v>5.9462374999999996</v>
      </c>
      <c r="I103" s="100">
        <v>11.144311999999999</v>
      </c>
      <c r="J103" s="100">
        <v>19.619574</v>
      </c>
      <c r="K103" s="100">
        <v>41.131791999999997</v>
      </c>
      <c r="L103" s="100">
        <v>82.255520000000004</v>
      </c>
      <c r="M103" s="100">
        <v>138.45170999999999</v>
      </c>
      <c r="N103" s="100">
        <v>243.18029999999999</v>
      </c>
      <c r="O103" s="100">
        <v>458.12020000000001</v>
      </c>
      <c r="P103" s="100">
        <v>816.88445999999999</v>
      </c>
      <c r="Q103" s="100">
        <v>1459.5085999999999</v>
      </c>
      <c r="R103" s="100">
        <v>2566.7139000000002</v>
      </c>
      <c r="S103" s="100">
        <v>4919.4957000000004</v>
      </c>
      <c r="T103" s="100">
        <v>9234.5383000000002</v>
      </c>
      <c r="U103" s="100">
        <v>292.87425000000002</v>
      </c>
      <c r="V103" s="100">
        <v>408.80315999999999</v>
      </c>
      <c r="W103" s="127"/>
      <c r="X103" s="122">
        <v>1996</v>
      </c>
      <c r="Y103" s="100">
        <v>1.4314411</v>
      </c>
      <c r="Z103" s="100">
        <v>0.78855030000000004</v>
      </c>
      <c r="AA103" s="100">
        <v>0.94449369999999999</v>
      </c>
      <c r="AB103" s="100">
        <v>1.1287555</v>
      </c>
      <c r="AC103" s="100">
        <v>1.6082670999999999</v>
      </c>
      <c r="AD103" s="100">
        <v>3.4117418000000002</v>
      </c>
      <c r="AE103" s="100">
        <v>4.1613898000000002</v>
      </c>
      <c r="AF103" s="100">
        <v>8.9479669000000008</v>
      </c>
      <c r="AG103" s="100">
        <v>13.752494</v>
      </c>
      <c r="AH103" s="100">
        <v>22.286536000000002</v>
      </c>
      <c r="AI103" s="100">
        <v>46.063305</v>
      </c>
      <c r="AJ103" s="100">
        <v>90.003451999999996</v>
      </c>
      <c r="AK103" s="100">
        <v>178.07581999999999</v>
      </c>
      <c r="AL103" s="100">
        <v>352.69222000000002</v>
      </c>
      <c r="AM103" s="100">
        <v>742.44570999999996</v>
      </c>
      <c r="AN103" s="100">
        <v>1620.3426999999999</v>
      </c>
      <c r="AO103" s="100">
        <v>3369.2584000000002</v>
      </c>
      <c r="AP103" s="100">
        <v>8735.1492999999991</v>
      </c>
      <c r="AQ103" s="100">
        <v>299.58154000000002</v>
      </c>
      <c r="AR103" s="100">
        <v>276.35160999999999</v>
      </c>
      <c r="AS103" s="127"/>
      <c r="AT103" s="122">
        <v>1996</v>
      </c>
      <c r="AU103" s="100">
        <v>1.703443</v>
      </c>
      <c r="AV103" s="100">
        <v>0.61516550000000003</v>
      </c>
      <c r="AW103" s="100">
        <v>1.1515245000000001</v>
      </c>
      <c r="AX103" s="100">
        <v>1.7299785999999999</v>
      </c>
      <c r="AY103" s="100">
        <v>2.4482341999999999</v>
      </c>
      <c r="AZ103" s="100">
        <v>4.6815749000000002</v>
      </c>
      <c r="BA103" s="100">
        <v>7.6454300000000002</v>
      </c>
      <c r="BB103" s="100">
        <v>14.274001999999999</v>
      </c>
      <c r="BC103" s="100">
        <v>27.413784</v>
      </c>
      <c r="BD103" s="100">
        <v>52.607728999999999</v>
      </c>
      <c r="BE103" s="100">
        <v>93.172745000000006</v>
      </c>
      <c r="BF103" s="100">
        <v>167.73204999999999</v>
      </c>
      <c r="BG103" s="100">
        <v>317.54068999999998</v>
      </c>
      <c r="BH103" s="100">
        <v>578.98886000000005</v>
      </c>
      <c r="BI103" s="100">
        <v>1070.7127</v>
      </c>
      <c r="BJ103" s="100">
        <v>2021.77</v>
      </c>
      <c r="BK103" s="100">
        <v>3950.2334000000001</v>
      </c>
      <c r="BL103" s="100">
        <v>8884.2985000000008</v>
      </c>
      <c r="BM103" s="100">
        <v>296.24520999999999</v>
      </c>
      <c r="BN103" s="100">
        <v>334.90377000000001</v>
      </c>
      <c r="BO103" s="127"/>
      <c r="BP103" s="122">
        <v>1996</v>
      </c>
    </row>
    <row r="104" spans="1:68">
      <c r="A104" s="127"/>
      <c r="B104" s="123">
        <v>1997</v>
      </c>
      <c r="C104" s="100">
        <v>3.0170827</v>
      </c>
      <c r="D104" s="100">
        <v>0.44608799999999998</v>
      </c>
      <c r="E104" s="100">
        <v>0.59886070000000002</v>
      </c>
      <c r="F104" s="100">
        <v>2.7667790000000001</v>
      </c>
      <c r="G104" s="100">
        <v>3.9471953000000002</v>
      </c>
      <c r="H104" s="100">
        <v>7.0668341999999997</v>
      </c>
      <c r="I104" s="100">
        <v>11.875628000000001</v>
      </c>
      <c r="J104" s="100">
        <v>21.244751999999998</v>
      </c>
      <c r="K104" s="100">
        <v>39.068730000000002</v>
      </c>
      <c r="L104" s="100">
        <v>75.843937999999994</v>
      </c>
      <c r="M104" s="100">
        <v>133.84831</v>
      </c>
      <c r="N104" s="100">
        <v>230.61248000000001</v>
      </c>
      <c r="O104" s="100">
        <v>438.98669000000001</v>
      </c>
      <c r="P104" s="100">
        <v>770.88279</v>
      </c>
      <c r="Q104" s="100">
        <v>1356.1931999999999</v>
      </c>
      <c r="R104" s="100">
        <v>2410.1867000000002</v>
      </c>
      <c r="S104" s="100">
        <v>4603.1526000000003</v>
      </c>
      <c r="T104" s="100">
        <v>9043.0216</v>
      </c>
      <c r="U104" s="100">
        <v>285.28282000000002</v>
      </c>
      <c r="V104" s="100">
        <v>389.58532000000002</v>
      </c>
      <c r="W104" s="127"/>
      <c r="X104" s="123">
        <v>1997</v>
      </c>
      <c r="Y104" s="100">
        <v>1.7503214</v>
      </c>
      <c r="Z104" s="100">
        <v>0.15636510000000001</v>
      </c>
      <c r="AA104" s="100">
        <v>0.62787839999999995</v>
      </c>
      <c r="AB104" s="100">
        <v>1.2915411999999999</v>
      </c>
      <c r="AC104" s="100">
        <v>1.5029661000000001</v>
      </c>
      <c r="AD104" s="100">
        <v>3.6039932000000001</v>
      </c>
      <c r="AE104" s="100">
        <v>7.1570811000000001</v>
      </c>
      <c r="AF104" s="100">
        <v>8.2492853000000004</v>
      </c>
      <c r="AG104" s="100">
        <v>13.359529999999999</v>
      </c>
      <c r="AH104" s="100">
        <v>24.072579999999999</v>
      </c>
      <c r="AI104" s="100">
        <v>37.606012</v>
      </c>
      <c r="AJ104" s="100">
        <v>85.208965000000006</v>
      </c>
      <c r="AK104" s="100">
        <v>169.18743000000001</v>
      </c>
      <c r="AL104" s="100">
        <v>333.03273999999999</v>
      </c>
      <c r="AM104" s="100">
        <v>712.73221000000001</v>
      </c>
      <c r="AN104" s="100">
        <v>1467.9136000000001</v>
      </c>
      <c r="AO104" s="100">
        <v>3347.1750999999999</v>
      </c>
      <c r="AP104" s="100">
        <v>8540.9419999999991</v>
      </c>
      <c r="AQ104" s="100">
        <v>296.91827000000001</v>
      </c>
      <c r="AR104" s="100">
        <v>266.62531999999999</v>
      </c>
      <c r="AS104" s="127"/>
      <c r="AT104" s="123">
        <v>1997</v>
      </c>
      <c r="AU104" s="100">
        <v>2.4005922000000002</v>
      </c>
      <c r="AV104" s="100">
        <v>0.30486829999999998</v>
      </c>
      <c r="AW104" s="100">
        <v>0.61302639999999997</v>
      </c>
      <c r="AX104" s="100">
        <v>2.0472586000000002</v>
      </c>
      <c r="AY104" s="100">
        <v>2.7419980000000002</v>
      </c>
      <c r="AZ104" s="100">
        <v>5.3357245000000004</v>
      </c>
      <c r="BA104" s="100">
        <v>9.5076315000000005</v>
      </c>
      <c r="BB104" s="100">
        <v>14.724273</v>
      </c>
      <c r="BC104" s="100">
        <v>26.165075000000002</v>
      </c>
      <c r="BD104" s="100">
        <v>50.112110999999999</v>
      </c>
      <c r="BE104" s="100">
        <v>86.637696000000005</v>
      </c>
      <c r="BF104" s="100">
        <v>159.05142000000001</v>
      </c>
      <c r="BG104" s="100">
        <v>303.70616000000001</v>
      </c>
      <c r="BH104" s="100">
        <v>547.26838999999995</v>
      </c>
      <c r="BI104" s="100">
        <v>1009.8748000000001</v>
      </c>
      <c r="BJ104" s="100">
        <v>1868.9421</v>
      </c>
      <c r="BK104" s="100">
        <v>3820.3780999999999</v>
      </c>
      <c r="BL104" s="100">
        <v>8691.3911000000007</v>
      </c>
      <c r="BM104" s="100">
        <v>291.13549999999998</v>
      </c>
      <c r="BN104" s="100">
        <v>321.36299000000002</v>
      </c>
      <c r="BO104" s="127"/>
      <c r="BP104" s="123">
        <v>1997</v>
      </c>
    </row>
    <row r="105" spans="1:68">
      <c r="A105" s="127"/>
      <c r="B105" s="123">
        <v>1998</v>
      </c>
      <c r="C105" s="100">
        <v>1.6670556000000001</v>
      </c>
      <c r="D105" s="100">
        <v>0.44205539999999999</v>
      </c>
      <c r="E105" s="100">
        <v>1.0462986999999999</v>
      </c>
      <c r="F105" s="100">
        <v>2.9037202999999998</v>
      </c>
      <c r="G105" s="100">
        <v>2.9994855999999999</v>
      </c>
      <c r="H105" s="100">
        <v>5.7790980999999997</v>
      </c>
      <c r="I105" s="100">
        <v>11.589442</v>
      </c>
      <c r="J105" s="100">
        <v>20.334181000000001</v>
      </c>
      <c r="K105" s="100">
        <v>40.072623</v>
      </c>
      <c r="L105" s="100">
        <v>64.748554999999996</v>
      </c>
      <c r="M105" s="100">
        <v>116.31935</v>
      </c>
      <c r="N105" s="100">
        <v>214.31498999999999</v>
      </c>
      <c r="O105" s="100">
        <v>378.20112999999998</v>
      </c>
      <c r="P105" s="100">
        <v>708.08027000000004</v>
      </c>
      <c r="Q105" s="100">
        <v>1268.1759999999999</v>
      </c>
      <c r="R105" s="100">
        <v>2272.9436000000001</v>
      </c>
      <c r="S105" s="100">
        <v>4380.8607000000002</v>
      </c>
      <c r="T105" s="100">
        <v>8431.9591999999993</v>
      </c>
      <c r="U105" s="100">
        <v>272.19096000000002</v>
      </c>
      <c r="V105" s="100">
        <v>363.09093999999999</v>
      </c>
      <c r="W105" s="127"/>
      <c r="X105" s="123">
        <v>1998</v>
      </c>
      <c r="Y105" s="100">
        <v>2.7189559000000001</v>
      </c>
      <c r="Z105" s="100">
        <v>0.46497139999999998</v>
      </c>
      <c r="AA105" s="100">
        <v>0.62640839999999998</v>
      </c>
      <c r="AB105" s="100">
        <v>1.9250328000000001</v>
      </c>
      <c r="AC105" s="100">
        <v>2.4696655999999999</v>
      </c>
      <c r="AD105" s="100">
        <v>4.3905383999999996</v>
      </c>
      <c r="AE105" s="100">
        <v>5.6671832999999996</v>
      </c>
      <c r="AF105" s="100">
        <v>9.4823062</v>
      </c>
      <c r="AG105" s="100">
        <v>15.166907999999999</v>
      </c>
      <c r="AH105" s="100">
        <v>23.832440999999999</v>
      </c>
      <c r="AI105" s="100">
        <v>37.574314999999999</v>
      </c>
      <c r="AJ105" s="100">
        <v>72.384753000000003</v>
      </c>
      <c r="AK105" s="100">
        <v>152.55304000000001</v>
      </c>
      <c r="AL105" s="100">
        <v>314.61943000000002</v>
      </c>
      <c r="AM105" s="100">
        <v>665.20261000000005</v>
      </c>
      <c r="AN105" s="100">
        <v>1375.5513000000001</v>
      </c>
      <c r="AO105" s="100">
        <v>3132.7842999999998</v>
      </c>
      <c r="AP105" s="100">
        <v>7984.7103999999999</v>
      </c>
      <c r="AQ105" s="100">
        <v>284.35226</v>
      </c>
      <c r="AR105" s="100">
        <v>249.68120999999999</v>
      </c>
      <c r="AS105" s="127"/>
      <c r="AT105" s="123">
        <v>1998</v>
      </c>
      <c r="AU105" s="100">
        <v>2.1788425</v>
      </c>
      <c r="AV105" s="100">
        <v>0.45322390000000001</v>
      </c>
      <c r="AW105" s="100">
        <v>0.84124489999999996</v>
      </c>
      <c r="AX105" s="100">
        <v>2.4262364999999999</v>
      </c>
      <c r="AY105" s="100">
        <v>2.7383880999999999</v>
      </c>
      <c r="AZ105" s="100">
        <v>5.0838247000000001</v>
      </c>
      <c r="BA105" s="100">
        <v>8.6137549999999994</v>
      </c>
      <c r="BB105" s="100">
        <v>14.885792</v>
      </c>
      <c r="BC105" s="100">
        <v>27.551280999999999</v>
      </c>
      <c r="BD105" s="100">
        <v>44.312148000000001</v>
      </c>
      <c r="BE105" s="100">
        <v>77.604765999999998</v>
      </c>
      <c r="BF105" s="100">
        <v>144.60400999999999</v>
      </c>
      <c r="BG105" s="100">
        <v>265.30788999999999</v>
      </c>
      <c r="BH105" s="100">
        <v>507.44567000000001</v>
      </c>
      <c r="BI105" s="100">
        <v>945.88057000000003</v>
      </c>
      <c r="BJ105" s="100">
        <v>1759.1878999999999</v>
      </c>
      <c r="BK105" s="100">
        <v>3604.9090999999999</v>
      </c>
      <c r="BL105" s="100">
        <v>8120.3189000000002</v>
      </c>
      <c r="BM105" s="100">
        <v>278.31124999999997</v>
      </c>
      <c r="BN105" s="100">
        <v>300.13896999999997</v>
      </c>
      <c r="BO105" s="127"/>
      <c r="BP105" s="123">
        <v>1998</v>
      </c>
    </row>
    <row r="106" spans="1:68">
      <c r="A106" s="127"/>
      <c r="B106" s="123">
        <v>1999</v>
      </c>
      <c r="C106" s="100">
        <v>1.6753659000000001</v>
      </c>
      <c r="D106" s="100">
        <v>0.43822230000000001</v>
      </c>
      <c r="E106" s="100">
        <v>0.59417439999999999</v>
      </c>
      <c r="F106" s="100">
        <v>2.5700723000000001</v>
      </c>
      <c r="G106" s="100">
        <v>3.9716789000000001</v>
      </c>
      <c r="H106" s="100">
        <v>6.3463332000000001</v>
      </c>
      <c r="I106" s="100">
        <v>11.037686000000001</v>
      </c>
      <c r="J106" s="100">
        <v>20.081827000000001</v>
      </c>
      <c r="K106" s="100">
        <v>37.740631999999998</v>
      </c>
      <c r="L106" s="100">
        <v>65.440257000000003</v>
      </c>
      <c r="M106" s="100">
        <v>114.94987</v>
      </c>
      <c r="N106" s="100">
        <v>204.16347999999999</v>
      </c>
      <c r="O106" s="100">
        <v>349.42372999999998</v>
      </c>
      <c r="P106" s="100">
        <v>648.26647000000003</v>
      </c>
      <c r="Q106" s="100">
        <v>1200.7623000000001</v>
      </c>
      <c r="R106" s="100">
        <v>2152.3728000000001</v>
      </c>
      <c r="S106" s="100">
        <v>4066.2462</v>
      </c>
      <c r="T106" s="100">
        <v>8344.2720000000008</v>
      </c>
      <c r="U106" s="100">
        <v>265.77848</v>
      </c>
      <c r="V106" s="100">
        <v>347.02244000000002</v>
      </c>
      <c r="W106" s="127"/>
      <c r="X106" s="123">
        <v>1999</v>
      </c>
      <c r="Y106" s="100">
        <v>1.7653384000000001</v>
      </c>
      <c r="Z106" s="100">
        <v>0.461677</v>
      </c>
      <c r="AA106" s="100">
        <v>0.93344970000000005</v>
      </c>
      <c r="AB106" s="100">
        <v>1.4252729</v>
      </c>
      <c r="AC106" s="100">
        <v>2.6729012999999999</v>
      </c>
      <c r="AD106" s="100">
        <v>2.3366861999999999</v>
      </c>
      <c r="AE106" s="100">
        <v>6.5058863999999996</v>
      </c>
      <c r="AF106" s="100">
        <v>8.3557036</v>
      </c>
      <c r="AG106" s="100">
        <v>12.242779000000001</v>
      </c>
      <c r="AH106" s="100">
        <v>21.610381</v>
      </c>
      <c r="AI106" s="100">
        <v>34.990386000000001</v>
      </c>
      <c r="AJ106" s="100">
        <v>75.561432999999994</v>
      </c>
      <c r="AK106" s="100">
        <v>144.00658000000001</v>
      </c>
      <c r="AL106" s="100">
        <v>276.12747000000002</v>
      </c>
      <c r="AM106" s="100">
        <v>603.59319000000005</v>
      </c>
      <c r="AN106" s="100">
        <v>1329.5177000000001</v>
      </c>
      <c r="AO106" s="100">
        <v>2933.5486999999998</v>
      </c>
      <c r="AP106" s="100">
        <v>7856.9915000000001</v>
      </c>
      <c r="AQ106" s="100">
        <v>279.54568</v>
      </c>
      <c r="AR106" s="100">
        <v>238.95487</v>
      </c>
      <c r="AS106" s="127"/>
      <c r="AT106" s="123">
        <v>1999</v>
      </c>
      <c r="AU106" s="100">
        <v>1.7191757999999999</v>
      </c>
      <c r="AV106" s="100">
        <v>0.44964399999999999</v>
      </c>
      <c r="AW106" s="100">
        <v>0.75988999999999995</v>
      </c>
      <c r="AX106" s="100">
        <v>2.0109550999999999</v>
      </c>
      <c r="AY106" s="100">
        <v>3.3316598000000002</v>
      </c>
      <c r="AZ106" s="100">
        <v>4.3377853999999996</v>
      </c>
      <c r="BA106" s="100">
        <v>8.7565550000000005</v>
      </c>
      <c r="BB106" s="100">
        <v>14.191295999999999</v>
      </c>
      <c r="BC106" s="100">
        <v>24.915344000000001</v>
      </c>
      <c r="BD106" s="100">
        <v>43.473815000000002</v>
      </c>
      <c r="BE106" s="100">
        <v>75.509272999999993</v>
      </c>
      <c r="BF106" s="100">
        <v>141.00832</v>
      </c>
      <c r="BG106" s="100">
        <v>246.80958999999999</v>
      </c>
      <c r="BH106" s="100">
        <v>458.82826</v>
      </c>
      <c r="BI106" s="100">
        <v>883.74351000000001</v>
      </c>
      <c r="BJ106" s="100">
        <v>1683.6384</v>
      </c>
      <c r="BK106" s="100">
        <v>3364.9267</v>
      </c>
      <c r="BL106" s="100">
        <v>8005.4560000000001</v>
      </c>
      <c r="BM106" s="100">
        <v>272.71039999999999</v>
      </c>
      <c r="BN106" s="100">
        <v>287.22379999999998</v>
      </c>
      <c r="BO106" s="127"/>
      <c r="BP106" s="123">
        <v>1999</v>
      </c>
    </row>
    <row r="107" spans="1:68" s="91" customFormat="1">
      <c r="A107" s="125"/>
      <c r="B107" s="124">
        <v>2000</v>
      </c>
      <c r="C107" s="100">
        <v>1.5308755000000001</v>
      </c>
      <c r="D107" s="100">
        <v>0.58123060000000004</v>
      </c>
      <c r="E107" s="100">
        <v>0.73515249999999999</v>
      </c>
      <c r="F107" s="100">
        <v>2.2322956999999999</v>
      </c>
      <c r="G107" s="100">
        <v>1.6935191999999999</v>
      </c>
      <c r="H107" s="100">
        <v>6.9799354999999998</v>
      </c>
      <c r="I107" s="100">
        <v>10.650217</v>
      </c>
      <c r="J107" s="100">
        <v>21.234874999999999</v>
      </c>
      <c r="K107" s="100">
        <v>39.259957</v>
      </c>
      <c r="L107" s="100">
        <v>64.531886999999998</v>
      </c>
      <c r="M107" s="100">
        <v>103.25172000000001</v>
      </c>
      <c r="N107" s="100">
        <v>175.53765000000001</v>
      </c>
      <c r="O107" s="100">
        <v>313.38279999999997</v>
      </c>
      <c r="P107" s="100">
        <v>577.73856999999998</v>
      </c>
      <c r="Q107" s="100">
        <v>1086.0473</v>
      </c>
      <c r="R107" s="100">
        <v>2015.6651999999999</v>
      </c>
      <c r="S107" s="100">
        <v>3668.0174000000002</v>
      </c>
      <c r="T107" s="100">
        <v>7901.2955000000002</v>
      </c>
      <c r="U107" s="100">
        <v>251.56021000000001</v>
      </c>
      <c r="V107" s="100">
        <v>320.48462000000001</v>
      </c>
      <c r="W107" s="125"/>
      <c r="X107" s="124">
        <v>2000</v>
      </c>
      <c r="Y107" s="100">
        <v>1.7727439</v>
      </c>
      <c r="Z107" s="100">
        <v>0.4592851</v>
      </c>
      <c r="AA107" s="100">
        <v>0.3085948</v>
      </c>
      <c r="AB107" s="100">
        <v>0.46595930000000002</v>
      </c>
      <c r="AC107" s="100">
        <v>1.5865008</v>
      </c>
      <c r="AD107" s="100">
        <v>3.4670217000000001</v>
      </c>
      <c r="AE107" s="100">
        <v>6.0223751999999999</v>
      </c>
      <c r="AF107" s="100">
        <v>9.4402214999999998</v>
      </c>
      <c r="AG107" s="100">
        <v>14.074032000000001</v>
      </c>
      <c r="AH107" s="100">
        <v>24.470051999999999</v>
      </c>
      <c r="AI107" s="100">
        <v>35.688563000000002</v>
      </c>
      <c r="AJ107" s="100">
        <v>69.717813000000007</v>
      </c>
      <c r="AK107" s="100">
        <v>121.98277</v>
      </c>
      <c r="AL107" s="100">
        <v>259.26909000000001</v>
      </c>
      <c r="AM107" s="100">
        <v>578.83672000000001</v>
      </c>
      <c r="AN107" s="100">
        <v>1185.2675999999999</v>
      </c>
      <c r="AO107" s="100">
        <v>2706.5248000000001</v>
      </c>
      <c r="AP107" s="100">
        <v>7558.9944999999998</v>
      </c>
      <c r="AQ107" s="100">
        <v>270.52778999999998</v>
      </c>
      <c r="AR107" s="100">
        <v>224.85392999999999</v>
      </c>
      <c r="AS107" s="125"/>
      <c r="AT107" s="124">
        <v>2000</v>
      </c>
      <c r="AU107" s="100">
        <v>1.6487035999999999</v>
      </c>
      <c r="AV107" s="100">
        <v>0.52184909999999995</v>
      </c>
      <c r="AW107" s="100">
        <v>0.52701719999999996</v>
      </c>
      <c r="AX107" s="100">
        <v>1.3680026000000001</v>
      </c>
      <c r="AY107" s="100">
        <v>1.6408134000000001</v>
      </c>
      <c r="AZ107" s="100">
        <v>5.2176853000000003</v>
      </c>
      <c r="BA107" s="100">
        <v>8.3203180999999997</v>
      </c>
      <c r="BB107" s="100">
        <v>15.30585</v>
      </c>
      <c r="BC107" s="100">
        <v>26.588341</v>
      </c>
      <c r="BD107" s="100">
        <v>44.396281999999999</v>
      </c>
      <c r="BE107" s="100">
        <v>69.774289999999993</v>
      </c>
      <c r="BF107" s="100">
        <v>123.54537000000001</v>
      </c>
      <c r="BG107" s="100">
        <v>218.15575999999999</v>
      </c>
      <c r="BH107" s="100">
        <v>415.43176999999997</v>
      </c>
      <c r="BI107" s="100">
        <v>818.80192999999997</v>
      </c>
      <c r="BJ107" s="100">
        <v>1544.6780000000001</v>
      </c>
      <c r="BK107" s="100">
        <v>3076.7327</v>
      </c>
      <c r="BL107" s="100">
        <v>7664.0039999999999</v>
      </c>
      <c r="BM107" s="100">
        <v>261.11470000000003</v>
      </c>
      <c r="BN107" s="100">
        <v>267.90964000000002</v>
      </c>
      <c r="BO107" s="125"/>
      <c r="BP107" s="124">
        <v>2000</v>
      </c>
    </row>
    <row r="108" spans="1:68">
      <c r="A108" s="127"/>
      <c r="B108" s="123">
        <v>2001</v>
      </c>
      <c r="C108" s="100">
        <v>1.8375231000000001</v>
      </c>
      <c r="D108" s="100">
        <v>0.87070340000000002</v>
      </c>
      <c r="E108" s="100">
        <v>1.1621218</v>
      </c>
      <c r="F108" s="100">
        <v>1.7539910999999999</v>
      </c>
      <c r="G108" s="100">
        <v>3.2083404999999998</v>
      </c>
      <c r="H108" s="100">
        <v>5.6171845999999999</v>
      </c>
      <c r="I108" s="100">
        <v>13.564933999999999</v>
      </c>
      <c r="J108" s="100">
        <v>20.356179000000001</v>
      </c>
      <c r="K108" s="100">
        <v>34.113233999999999</v>
      </c>
      <c r="L108" s="100">
        <v>64.986652000000007</v>
      </c>
      <c r="M108" s="100">
        <v>105.99724999999999</v>
      </c>
      <c r="N108" s="100">
        <v>183.34576999999999</v>
      </c>
      <c r="O108" s="100">
        <v>320.78174000000001</v>
      </c>
      <c r="P108" s="100">
        <v>535.51981000000001</v>
      </c>
      <c r="Q108" s="100">
        <v>983.08132000000001</v>
      </c>
      <c r="R108" s="100">
        <v>1852.7949000000001</v>
      </c>
      <c r="S108" s="100">
        <v>3420.3935999999999</v>
      </c>
      <c r="T108" s="100">
        <v>7786.9407000000001</v>
      </c>
      <c r="U108" s="100">
        <v>246.8357</v>
      </c>
      <c r="V108" s="100">
        <v>306.21992</v>
      </c>
      <c r="W108" s="127"/>
      <c r="X108" s="123">
        <v>2001</v>
      </c>
      <c r="Y108" s="100">
        <v>1.9335129</v>
      </c>
      <c r="Z108" s="100">
        <v>1.0712782999999999</v>
      </c>
      <c r="AA108" s="100">
        <v>0.30505060000000001</v>
      </c>
      <c r="AB108" s="100">
        <v>0.76239040000000002</v>
      </c>
      <c r="AC108" s="100">
        <v>1.5733537</v>
      </c>
      <c r="AD108" s="100">
        <v>3.1450586999999999</v>
      </c>
      <c r="AE108" s="100">
        <v>5.0329864999999998</v>
      </c>
      <c r="AF108" s="100">
        <v>8.4432858999999993</v>
      </c>
      <c r="AG108" s="100">
        <v>16.345984000000001</v>
      </c>
      <c r="AH108" s="100">
        <v>20.313894000000001</v>
      </c>
      <c r="AI108" s="100">
        <v>32.926667999999999</v>
      </c>
      <c r="AJ108" s="100">
        <v>69.027264000000002</v>
      </c>
      <c r="AK108" s="100">
        <v>113.25364</v>
      </c>
      <c r="AL108" s="100">
        <v>242.03588999999999</v>
      </c>
      <c r="AM108" s="100">
        <v>538.84689000000003</v>
      </c>
      <c r="AN108" s="100">
        <v>1121.6197</v>
      </c>
      <c r="AO108" s="100">
        <v>2558.4225999999999</v>
      </c>
      <c r="AP108" s="100">
        <v>7298.0914000000002</v>
      </c>
      <c r="AQ108" s="100">
        <v>264.84433999999999</v>
      </c>
      <c r="AR108" s="100">
        <v>214.33750000000001</v>
      </c>
      <c r="AS108" s="127"/>
      <c r="AT108" s="123">
        <v>2001</v>
      </c>
      <c r="AU108" s="100">
        <v>1.8842964</v>
      </c>
      <c r="AV108" s="100">
        <v>0.96832609999999997</v>
      </c>
      <c r="AW108" s="100">
        <v>0.74403379999999997</v>
      </c>
      <c r="AX108" s="100">
        <v>1.26867</v>
      </c>
      <c r="AY108" s="100">
        <v>2.4028605000000001</v>
      </c>
      <c r="AZ108" s="100">
        <v>4.3764995000000004</v>
      </c>
      <c r="BA108" s="100">
        <v>9.2617939000000007</v>
      </c>
      <c r="BB108" s="100">
        <v>14.362468</v>
      </c>
      <c r="BC108" s="100">
        <v>25.167242999999999</v>
      </c>
      <c r="BD108" s="100">
        <v>42.510804</v>
      </c>
      <c r="BE108" s="100">
        <v>69.582851000000005</v>
      </c>
      <c r="BF108" s="100">
        <v>127.14837</v>
      </c>
      <c r="BG108" s="100">
        <v>217.76725999999999</v>
      </c>
      <c r="BH108" s="100">
        <v>386.34131000000002</v>
      </c>
      <c r="BI108" s="100">
        <v>750.08318999999995</v>
      </c>
      <c r="BJ108" s="100">
        <v>1441.7038</v>
      </c>
      <c r="BK108" s="100">
        <v>2893.3649</v>
      </c>
      <c r="BL108" s="100">
        <v>7449.0780000000004</v>
      </c>
      <c r="BM108" s="100">
        <v>255.91058000000001</v>
      </c>
      <c r="BN108" s="100">
        <v>255.77974</v>
      </c>
      <c r="BO108" s="127"/>
      <c r="BP108" s="123">
        <v>2001</v>
      </c>
    </row>
    <row r="109" spans="1:68">
      <c r="A109" s="127"/>
      <c r="B109" s="124">
        <v>2002</v>
      </c>
      <c r="C109" s="100">
        <v>2.9205473</v>
      </c>
      <c r="D109" s="100">
        <v>0.43681599999999998</v>
      </c>
      <c r="E109" s="100">
        <v>0.86230309999999999</v>
      </c>
      <c r="F109" s="100">
        <v>1.4493047999999999</v>
      </c>
      <c r="G109" s="100">
        <v>3.8876121000000001</v>
      </c>
      <c r="H109" s="100">
        <v>4.3982530000000004</v>
      </c>
      <c r="I109" s="100">
        <v>9.4733622999999998</v>
      </c>
      <c r="J109" s="100">
        <v>18.947039</v>
      </c>
      <c r="K109" s="100">
        <v>36.370663999999998</v>
      </c>
      <c r="L109" s="100">
        <v>65.777979000000002</v>
      </c>
      <c r="M109" s="100">
        <v>102.23648</v>
      </c>
      <c r="N109" s="100">
        <v>175.86153999999999</v>
      </c>
      <c r="O109" s="100">
        <v>295.94051000000002</v>
      </c>
      <c r="P109" s="100">
        <v>507.02690999999999</v>
      </c>
      <c r="Q109" s="100">
        <v>972.72262999999998</v>
      </c>
      <c r="R109" s="100">
        <v>1779.9087</v>
      </c>
      <c r="S109" s="100">
        <v>3334.5120999999999</v>
      </c>
      <c r="T109" s="100">
        <v>8003.6396000000004</v>
      </c>
      <c r="U109" s="100">
        <v>247.92561000000001</v>
      </c>
      <c r="V109" s="100">
        <v>302.50186000000002</v>
      </c>
      <c r="W109" s="127"/>
      <c r="X109" s="124">
        <v>2002</v>
      </c>
      <c r="Y109" s="100">
        <v>1.2934958000000001</v>
      </c>
      <c r="Z109" s="100">
        <v>0.61477649999999995</v>
      </c>
      <c r="AA109" s="100">
        <v>0.90590380000000004</v>
      </c>
      <c r="AB109" s="100">
        <v>1.2085961000000001</v>
      </c>
      <c r="AC109" s="100">
        <v>1.2366824999999999</v>
      </c>
      <c r="AD109" s="100">
        <v>2.7870884</v>
      </c>
      <c r="AE109" s="100">
        <v>4.6556420999999997</v>
      </c>
      <c r="AF109" s="100">
        <v>7.3195724999999996</v>
      </c>
      <c r="AG109" s="100">
        <v>13.501725</v>
      </c>
      <c r="AH109" s="100">
        <v>20.880914000000001</v>
      </c>
      <c r="AI109" s="100">
        <v>30.293050000000001</v>
      </c>
      <c r="AJ109" s="100">
        <v>56.764783000000001</v>
      </c>
      <c r="AK109" s="100">
        <v>118.20501</v>
      </c>
      <c r="AL109" s="100">
        <v>238.5984</v>
      </c>
      <c r="AM109" s="100">
        <v>487.98241000000002</v>
      </c>
      <c r="AN109" s="100">
        <v>1095.0142000000001</v>
      </c>
      <c r="AO109" s="100">
        <v>2506.3865000000001</v>
      </c>
      <c r="AP109" s="100">
        <v>7463.4966999999997</v>
      </c>
      <c r="AQ109" s="100">
        <v>267.88932</v>
      </c>
      <c r="AR109" s="100">
        <v>212.26187999999999</v>
      </c>
      <c r="AS109" s="127"/>
      <c r="AT109" s="124">
        <v>2002</v>
      </c>
      <c r="AU109" s="100">
        <v>2.1275892000000001</v>
      </c>
      <c r="AV109" s="100">
        <v>0.52339150000000001</v>
      </c>
      <c r="AW109" s="100">
        <v>0.88356590000000002</v>
      </c>
      <c r="AX109" s="100">
        <v>1.3314486000000001</v>
      </c>
      <c r="AY109" s="100">
        <v>2.5842090999999998</v>
      </c>
      <c r="AZ109" s="100">
        <v>3.5928916000000002</v>
      </c>
      <c r="BA109" s="100">
        <v>7.0437180000000001</v>
      </c>
      <c r="BB109" s="100">
        <v>13.096022</v>
      </c>
      <c r="BC109" s="100">
        <v>24.857303999999999</v>
      </c>
      <c r="BD109" s="100">
        <v>43.189484999999998</v>
      </c>
      <c r="BE109" s="100">
        <v>66.289113999999998</v>
      </c>
      <c r="BF109" s="100">
        <v>117.07907</v>
      </c>
      <c r="BG109" s="100">
        <v>207.79616999999999</v>
      </c>
      <c r="BH109" s="100">
        <v>370.75063999999998</v>
      </c>
      <c r="BI109" s="100">
        <v>719.48373000000004</v>
      </c>
      <c r="BJ109" s="100">
        <v>1397.7128</v>
      </c>
      <c r="BK109" s="100">
        <v>2832.0445</v>
      </c>
      <c r="BL109" s="100">
        <v>7631.2043000000003</v>
      </c>
      <c r="BM109" s="100">
        <v>257.98131999999998</v>
      </c>
      <c r="BN109" s="100">
        <v>253.04168000000001</v>
      </c>
      <c r="BO109" s="127"/>
      <c r="BP109" s="124">
        <v>2002</v>
      </c>
    </row>
    <row r="110" spans="1:68">
      <c r="A110" s="127"/>
      <c r="B110" s="123">
        <v>2003</v>
      </c>
      <c r="C110" s="100">
        <v>3.9962127999999999</v>
      </c>
      <c r="D110" s="100">
        <v>0.2929969</v>
      </c>
      <c r="E110" s="100">
        <v>0.284389</v>
      </c>
      <c r="F110" s="100">
        <v>2.8833068000000002</v>
      </c>
      <c r="G110" s="100">
        <v>3.7859482999999998</v>
      </c>
      <c r="H110" s="100">
        <v>7.2454339000000001</v>
      </c>
      <c r="I110" s="100">
        <v>11.367831000000001</v>
      </c>
      <c r="J110" s="100">
        <v>20.114388000000002</v>
      </c>
      <c r="K110" s="100">
        <v>33.631070000000001</v>
      </c>
      <c r="L110" s="100">
        <v>65.823757000000001</v>
      </c>
      <c r="M110" s="100">
        <v>93.472239000000002</v>
      </c>
      <c r="N110" s="100">
        <v>158.79551000000001</v>
      </c>
      <c r="O110" s="100">
        <v>273.35692</v>
      </c>
      <c r="P110" s="100">
        <v>480.75963000000002</v>
      </c>
      <c r="Q110" s="100">
        <v>884.34646999999995</v>
      </c>
      <c r="R110" s="100">
        <v>1699.1026999999999</v>
      </c>
      <c r="S110" s="100">
        <v>3160.6441</v>
      </c>
      <c r="T110" s="100">
        <v>7695.0439999999999</v>
      </c>
      <c r="U110" s="100">
        <v>239.06787</v>
      </c>
      <c r="V110" s="100">
        <v>287.25546000000003</v>
      </c>
      <c r="W110" s="127"/>
      <c r="X110" s="123">
        <v>2003</v>
      </c>
      <c r="Y110" s="100">
        <v>2.2634675999999998</v>
      </c>
      <c r="Z110" s="100">
        <v>0.30908029999999997</v>
      </c>
      <c r="AA110" s="100">
        <v>0.89875660000000002</v>
      </c>
      <c r="AB110" s="100">
        <v>2.8497720000000002</v>
      </c>
      <c r="AC110" s="100">
        <v>1.3569298000000001</v>
      </c>
      <c r="AD110" s="100">
        <v>2.3773368000000001</v>
      </c>
      <c r="AE110" s="100">
        <v>5.2546812999999997</v>
      </c>
      <c r="AF110" s="100">
        <v>8.7559085000000003</v>
      </c>
      <c r="AG110" s="100">
        <v>13.059570000000001</v>
      </c>
      <c r="AH110" s="100">
        <v>25.465311</v>
      </c>
      <c r="AI110" s="100">
        <v>31.378485000000001</v>
      </c>
      <c r="AJ110" s="100">
        <v>49.286320000000003</v>
      </c>
      <c r="AK110" s="100">
        <v>114.229</v>
      </c>
      <c r="AL110" s="100">
        <v>216.64991000000001</v>
      </c>
      <c r="AM110" s="100">
        <v>456.7835</v>
      </c>
      <c r="AN110" s="100">
        <v>1033.3375000000001</v>
      </c>
      <c r="AO110" s="100">
        <v>2301.6570000000002</v>
      </c>
      <c r="AP110" s="100">
        <v>7105.4930000000004</v>
      </c>
      <c r="AQ110" s="100">
        <v>256.07209999999998</v>
      </c>
      <c r="AR110" s="100">
        <v>200.53593000000001</v>
      </c>
      <c r="AS110" s="127"/>
      <c r="AT110" s="123">
        <v>2003</v>
      </c>
      <c r="AU110" s="100">
        <v>3.1517504999999999</v>
      </c>
      <c r="AV110" s="100">
        <v>0.30082379999999997</v>
      </c>
      <c r="AW110" s="100">
        <v>0.58357910000000002</v>
      </c>
      <c r="AX110" s="100">
        <v>2.8668713000000001</v>
      </c>
      <c r="AY110" s="100">
        <v>2.5925695000000002</v>
      </c>
      <c r="AZ110" s="100">
        <v>4.8172769999999998</v>
      </c>
      <c r="BA110" s="100">
        <v>8.283906</v>
      </c>
      <c r="BB110" s="100">
        <v>14.395803000000001</v>
      </c>
      <c r="BC110" s="100">
        <v>23.274529000000001</v>
      </c>
      <c r="BD110" s="100">
        <v>45.497666000000002</v>
      </c>
      <c r="BE110" s="100">
        <v>62.356538</v>
      </c>
      <c r="BF110" s="100">
        <v>104.61622</v>
      </c>
      <c r="BG110" s="100">
        <v>194.40770000000001</v>
      </c>
      <c r="BH110" s="100">
        <v>346.80164000000002</v>
      </c>
      <c r="BI110" s="100">
        <v>661.41057000000001</v>
      </c>
      <c r="BJ110" s="100">
        <v>1330.4682</v>
      </c>
      <c r="BK110" s="100">
        <v>2642.6228000000001</v>
      </c>
      <c r="BL110" s="100">
        <v>7289.3370000000004</v>
      </c>
      <c r="BM110" s="100">
        <v>247.63273000000001</v>
      </c>
      <c r="BN110" s="100">
        <v>239.58389</v>
      </c>
      <c r="BO110" s="127"/>
      <c r="BP110" s="123">
        <v>2003</v>
      </c>
    </row>
    <row r="111" spans="1:68">
      <c r="A111" s="127"/>
      <c r="B111" s="124">
        <v>2004</v>
      </c>
      <c r="C111" s="100">
        <v>3.0698294000000002</v>
      </c>
      <c r="D111" s="100">
        <v>0.7358536</v>
      </c>
      <c r="E111" s="100">
        <v>1.1293261999999999</v>
      </c>
      <c r="F111" s="100">
        <v>1.0030680000000001</v>
      </c>
      <c r="G111" s="100">
        <v>3.4115574999999998</v>
      </c>
      <c r="H111" s="100">
        <v>6.0732733000000003</v>
      </c>
      <c r="I111" s="100">
        <v>8.5472140000000003</v>
      </c>
      <c r="J111" s="100">
        <v>19.568901</v>
      </c>
      <c r="K111" s="100">
        <v>33.575913999999997</v>
      </c>
      <c r="L111" s="100">
        <v>63.367680999999997</v>
      </c>
      <c r="M111" s="100">
        <v>87.238896999999994</v>
      </c>
      <c r="N111" s="100">
        <v>153.72854000000001</v>
      </c>
      <c r="O111" s="100">
        <v>265.26670999999999</v>
      </c>
      <c r="P111" s="100">
        <v>463.27577000000002</v>
      </c>
      <c r="Q111" s="100">
        <v>826.22421999999995</v>
      </c>
      <c r="R111" s="100">
        <v>1574.7869000000001</v>
      </c>
      <c r="S111" s="100">
        <v>3024.9859000000001</v>
      </c>
      <c r="T111" s="100">
        <v>7417.0591999999997</v>
      </c>
      <c r="U111" s="100">
        <v>231.61998</v>
      </c>
      <c r="V111" s="100">
        <v>273.63216999999997</v>
      </c>
      <c r="W111" s="127"/>
      <c r="X111" s="124">
        <v>2004</v>
      </c>
      <c r="Y111" s="100">
        <v>2.7478123000000001</v>
      </c>
      <c r="Z111" s="100">
        <v>0.62012619999999996</v>
      </c>
      <c r="AA111" s="100">
        <v>0.29799690000000001</v>
      </c>
      <c r="AB111" s="100">
        <v>0.74623519999999999</v>
      </c>
      <c r="AC111" s="100">
        <v>2.3625476999999999</v>
      </c>
      <c r="AD111" s="100">
        <v>4.1876736000000001</v>
      </c>
      <c r="AE111" s="100">
        <v>3.4196217999999998</v>
      </c>
      <c r="AF111" s="100">
        <v>8.0727036000000005</v>
      </c>
      <c r="AG111" s="100">
        <v>12.066027999999999</v>
      </c>
      <c r="AH111" s="100">
        <v>20.213792000000002</v>
      </c>
      <c r="AI111" s="100">
        <v>34.205758000000003</v>
      </c>
      <c r="AJ111" s="100">
        <v>50.074092999999998</v>
      </c>
      <c r="AK111" s="100">
        <v>90.596407999999997</v>
      </c>
      <c r="AL111" s="100">
        <v>200.24223000000001</v>
      </c>
      <c r="AM111" s="100">
        <v>408.99099000000001</v>
      </c>
      <c r="AN111" s="100">
        <v>953.11652000000004</v>
      </c>
      <c r="AO111" s="100">
        <v>2197.4495999999999</v>
      </c>
      <c r="AP111" s="100">
        <v>6874.8251</v>
      </c>
      <c r="AQ111" s="100">
        <v>246.25450000000001</v>
      </c>
      <c r="AR111" s="100">
        <v>189.97738000000001</v>
      </c>
      <c r="AS111" s="127"/>
      <c r="AT111" s="124">
        <v>2004</v>
      </c>
      <c r="AU111" s="100">
        <v>2.9129820999999998</v>
      </c>
      <c r="AV111" s="100">
        <v>0.67949499999999996</v>
      </c>
      <c r="AW111" s="100">
        <v>0.72488189999999997</v>
      </c>
      <c r="AX111" s="100">
        <v>0.87726420000000005</v>
      </c>
      <c r="AY111" s="100">
        <v>2.8970265999999998</v>
      </c>
      <c r="AZ111" s="100">
        <v>5.1350059999999997</v>
      </c>
      <c r="BA111" s="100">
        <v>5.9638194999999996</v>
      </c>
      <c r="BB111" s="100">
        <v>13.779902999999999</v>
      </c>
      <c r="BC111" s="100">
        <v>22.74165</v>
      </c>
      <c r="BD111" s="100">
        <v>41.633989999999997</v>
      </c>
      <c r="BE111" s="100">
        <v>60.609946999999998</v>
      </c>
      <c r="BF111" s="100">
        <v>102.28033000000001</v>
      </c>
      <c r="BG111" s="100">
        <v>178.48366999999999</v>
      </c>
      <c r="BH111" s="100">
        <v>329.88751000000002</v>
      </c>
      <c r="BI111" s="100">
        <v>609.12152000000003</v>
      </c>
      <c r="BJ111" s="100">
        <v>1233.1377</v>
      </c>
      <c r="BK111" s="100">
        <v>2529.125</v>
      </c>
      <c r="BL111" s="100">
        <v>7044.9004000000004</v>
      </c>
      <c r="BM111" s="100">
        <v>238.98893000000001</v>
      </c>
      <c r="BN111" s="100">
        <v>227.87564</v>
      </c>
      <c r="BO111" s="127"/>
      <c r="BP111" s="124">
        <v>2004</v>
      </c>
    </row>
    <row r="112" spans="1:68">
      <c r="A112" s="127"/>
      <c r="B112" s="123">
        <v>2005</v>
      </c>
      <c r="C112" s="100">
        <v>3.6582968</v>
      </c>
      <c r="D112" s="100">
        <v>0.7380717</v>
      </c>
      <c r="E112" s="100">
        <v>1.265862</v>
      </c>
      <c r="F112" s="100">
        <v>1.8415371</v>
      </c>
      <c r="G112" s="100">
        <v>3.7507606</v>
      </c>
      <c r="H112" s="100">
        <v>4.1134912000000003</v>
      </c>
      <c r="I112" s="100">
        <v>9.7982236999999994</v>
      </c>
      <c r="J112" s="100">
        <v>19.866007</v>
      </c>
      <c r="K112" s="100">
        <v>34.948988</v>
      </c>
      <c r="L112" s="100">
        <v>61.154769000000002</v>
      </c>
      <c r="M112" s="100">
        <v>92.574606000000003</v>
      </c>
      <c r="N112" s="100">
        <v>146.19882999999999</v>
      </c>
      <c r="O112" s="100">
        <v>241.10345000000001</v>
      </c>
      <c r="P112" s="100">
        <v>423.65951000000001</v>
      </c>
      <c r="Q112" s="100">
        <v>695.19491000000005</v>
      </c>
      <c r="R112" s="100">
        <v>1436.4188999999999</v>
      </c>
      <c r="S112" s="100">
        <v>2895.0992000000001</v>
      </c>
      <c r="T112" s="100">
        <v>6741.2004999999999</v>
      </c>
      <c r="U112" s="100">
        <v>219.13976</v>
      </c>
      <c r="V112" s="100">
        <v>251.78459000000001</v>
      </c>
      <c r="W112" s="127"/>
      <c r="X112" s="123">
        <v>2005</v>
      </c>
      <c r="Y112" s="100">
        <v>2.8962374999999998</v>
      </c>
      <c r="Z112" s="100">
        <v>0.46612799999999999</v>
      </c>
      <c r="AA112" s="100">
        <v>0.4452142</v>
      </c>
      <c r="AB112" s="100">
        <v>0.7422803</v>
      </c>
      <c r="AC112" s="100">
        <v>1.4392754999999999</v>
      </c>
      <c r="AD112" s="100">
        <v>3.1256233</v>
      </c>
      <c r="AE112" s="100">
        <v>4.1033244</v>
      </c>
      <c r="AF112" s="100">
        <v>10.968059999999999</v>
      </c>
      <c r="AG112" s="100">
        <v>13.517061</v>
      </c>
      <c r="AH112" s="100">
        <v>20.912896</v>
      </c>
      <c r="AI112" s="100">
        <v>30.456334999999999</v>
      </c>
      <c r="AJ112" s="100">
        <v>46.329264999999999</v>
      </c>
      <c r="AK112" s="100">
        <v>88.883544999999998</v>
      </c>
      <c r="AL112" s="100">
        <v>174.11841000000001</v>
      </c>
      <c r="AM112" s="100">
        <v>380.97663</v>
      </c>
      <c r="AN112" s="100">
        <v>871.15707999999995</v>
      </c>
      <c r="AO112" s="100">
        <v>2042.5025000000001</v>
      </c>
      <c r="AP112" s="100">
        <v>6610.7546000000002</v>
      </c>
      <c r="AQ112" s="100">
        <v>238.02794</v>
      </c>
      <c r="AR112" s="100">
        <v>179.48840000000001</v>
      </c>
      <c r="AS112" s="127"/>
      <c r="AT112" s="123">
        <v>2005</v>
      </c>
      <c r="AU112" s="100">
        <v>3.2875709</v>
      </c>
      <c r="AV112" s="100">
        <v>0.60558299999999998</v>
      </c>
      <c r="AW112" s="100">
        <v>0.86654419999999999</v>
      </c>
      <c r="AX112" s="100">
        <v>1.3047903000000001</v>
      </c>
      <c r="AY112" s="100">
        <v>2.6154915999999999</v>
      </c>
      <c r="AZ112" s="100">
        <v>3.6227786000000002</v>
      </c>
      <c r="BA112" s="100">
        <v>6.9309398</v>
      </c>
      <c r="BB112" s="100">
        <v>15.390923000000001</v>
      </c>
      <c r="BC112" s="100">
        <v>24.154810999999999</v>
      </c>
      <c r="BD112" s="100">
        <v>40.865775999999997</v>
      </c>
      <c r="BE112" s="100">
        <v>61.337381000000001</v>
      </c>
      <c r="BF112" s="100">
        <v>96.457648000000006</v>
      </c>
      <c r="BG112" s="100">
        <v>165.29703000000001</v>
      </c>
      <c r="BH112" s="100">
        <v>297.40417000000002</v>
      </c>
      <c r="BI112" s="100">
        <v>531.73446999999999</v>
      </c>
      <c r="BJ112" s="100">
        <v>1128.1120000000001</v>
      </c>
      <c r="BK112" s="100">
        <v>2386.9065000000001</v>
      </c>
      <c r="BL112" s="100">
        <v>6652.4152000000004</v>
      </c>
      <c r="BM112" s="100">
        <v>228.64824999999999</v>
      </c>
      <c r="BN112" s="100">
        <v>212.96825000000001</v>
      </c>
      <c r="BO112" s="127"/>
      <c r="BP112" s="123">
        <v>2005</v>
      </c>
    </row>
    <row r="113" spans="2:68">
      <c r="B113" s="123">
        <v>2006</v>
      </c>
      <c r="C113" s="100">
        <v>1.9564877000000001</v>
      </c>
      <c r="D113" s="100">
        <v>0.29459380000000002</v>
      </c>
      <c r="E113" s="100">
        <v>0.56307499999999999</v>
      </c>
      <c r="F113" s="100">
        <v>1.1194824000000001</v>
      </c>
      <c r="G113" s="100">
        <v>3.9379808999999999</v>
      </c>
      <c r="H113" s="100">
        <v>4.0217692999999999</v>
      </c>
      <c r="I113" s="100">
        <v>12.126695</v>
      </c>
      <c r="J113" s="100">
        <v>20.667988999999999</v>
      </c>
      <c r="K113" s="100">
        <v>35.061391</v>
      </c>
      <c r="L113" s="100">
        <v>56.862295000000003</v>
      </c>
      <c r="M113" s="100">
        <v>92.216509000000002</v>
      </c>
      <c r="N113" s="100">
        <v>131.81872000000001</v>
      </c>
      <c r="O113" s="100">
        <v>228.55653000000001</v>
      </c>
      <c r="P113" s="100">
        <v>387.66082</v>
      </c>
      <c r="Q113" s="100">
        <v>665.23941000000002</v>
      </c>
      <c r="R113" s="100">
        <v>1358.8271999999999</v>
      </c>
      <c r="S113" s="100">
        <v>2706.6808999999998</v>
      </c>
      <c r="T113" s="100">
        <v>6600.43</v>
      </c>
      <c r="U113" s="100">
        <v>213.79165</v>
      </c>
      <c r="V113" s="100">
        <v>240.73801</v>
      </c>
      <c r="X113" s="123">
        <v>2006</v>
      </c>
      <c r="Y113" s="100">
        <v>2.8567710000000002</v>
      </c>
      <c r="Z113" s="100">
        <v>0.154941</v>
      </c>
      <c r="AA113" s="100">
        <v>0.74276989999999998</v>
      </c>
      <c r="AB113" s="100">
        <v>1.9172175</v>
      </c>
      <c r="AC113" s="100">
        <v>2.8089217</v>
      </c>
      <c r="AD113" s="100">
        <v>3.9394377</v>
      </c>
      <c r="AE113" s="100">
        <v>5.1335673000000002</v>
      </c>
      <c r="AF113" s="100">
        <v>7.3793347000000002</v>
      </c>
      <c r="AG113" s="100">
        <v>11.526185</v>
      </c>
      <c r="AH113" s="100">
        <v>21.041627999999999</v>
      </c>
      <c r="AI113" s="100">
        <v>32.759163000000001</v>
      </c>
      <c r="AJ113" s="100">
        <v>43.713380000000001</v>
      </c>
      <c r="AK113" s="100">
        <v>82.184257000000002</v>
      </c>
      <c r="AL113" s="100">
        <v>156.99871999999999</v>
      </c>
      <c r="AM113" s="100">
        <v>369.68520000000001</v>
      </c>
      <c r="AN113" s="100">
        <v>849.04579000000001</v>
      </c>
      <c r="AO113" s="100">
        <v>1950.386</v>
      </c>
      <c r="AP113" s="100">
        <v>6461.6156000000001</v>
      </c>
      <c r="AQ113" s="100">
        <v>235.08625000000001</v>
      </c>
      <c r="AR113" s="100">
        <v>173.94316000000001</v>
      </c>
      <c r="AT113" s="123">
        <v>2006</v>
      </c>
      <c r="AU113" s="100">
        <v>2.3946767000000002</v>
      </c>
      <c r="AV113" s="100">
        <v>0.2265334</v>
      </c>
      <c r="AW113" s="100">
        <v>0.65050479999999999</v>
      </c>
      <c r="AX113" s="100">
        <v>1.5078819000000001</v>
      </c>
      <c r="AY113" s="100">
        <v>3.3829615999999998</v>
      </c>
      <c r="AZ113" s="100">
        <v>3.9809263000000001</v>
      </c>
      <c r="BA113" s="100">
        <v>8.6151692000000004</v>
      </c>
      <c r="BB113" s="100">
        <v>13.984363999999999</v>
      </c>
      <c r="BC113" s="100">
        <v>23.212198999999998</v>
      </c>
      <c r="BD113" s="100">
        <v>38.775637000000003</v>
      </c>
      <c r="BE113" s="100">
        <v>62.322169000000002</v>
      </c>
      <c r="BF113" s="100">
        <v>87.758904999999999</v>
      </c>
      <c r="BG113" s="100">
        <v>155.59313</v>
      </c>
      <c r="BH113" s="100">
        <v>270.97957000000002</v>
      </c>
      <c r="BI113" s="100">
        <v>511.91093999999998</v>
      </c>
      <c r="BJ113" s="100">
        <v>1082.1667</v>
      </c>
      <c r="BK113" s="100">
        <v>2260.1248999999998</v>
      </c>
      <c r="BL113" s="100">
        <v>6506.5956999999999</v>
      </c>
      <c r="BM113" s="100">
        <v>224.50773000000001</v>
      </c>
      <c r="BN113" s="100">
        <v>205.00574</v>
      </c>
      <c r="BP113" s="123">
        <v>2006</v>
      </c>
    </row>
    <row r="114" spans="2:68">
      <c r="B114" s="123">
        <v>2007</v>
      </c>
      <c r="C114" s="100">
        <v>3.7887012000000002</v>
      </c>
      <c r="D114" s="100">
        <v>0.44100010000000001</v>
      </c>
      <c r="E114" s="100">
        <v>0.98603770000000002</v>
      </c>
      <c r="F114" s="100">
        <v>1.5076940000000001</v>
      </c>
      <c r="G114" s="100">
        <v>3.1677898999999998</v>
      </c>
      <c r="H114" s="100">
        <v>4.2905030000000002</v>
      </c>
      <c r="I114" s="100">
        <v>9.7760862999999993</v>
      </c>
      <c r="J114" s="100">
        <v>16.958763000000001</v>
      </c>
      <c r="K114" s="100">
        <v>32.939047000000002</v>
      </c>
      <c r="L114" s="100">
        <v>55.102460999999998</v>
      </c>
      <c r="M114" s="100">
        <v>93.269081</v>
      </c>
      <c r="N114" s="100">
        <v>140.33001999999999</v>
      </c>
      <c r="O114" s="100">
        <v>222.04066</v>
      </c>
      <c r="P114" s="100">
        <v>368.40435000000002</v>
      </c>
      <c r="Q114" s="100">
        <v>652.91215999999997</v>
      </c>
      <c r="R114" s="100">
        <v>1363.4971</v>
      </c>
      <c r="S114" s="100">
        <v>2654.9088000000002</v>
      </c>
      <c r="T114" s="100">
        <v>6495.4969000000001</v>
      </c>
      <c r="U114" s="100">
        <v>215.1901</v>
      </c>
      <c r="V114" s="100">
        <v>237.11162999999999</v>
      </c>
      <c r="X114" s="123">
        <v>2007</v>
      </c>
      <c r="Y114" s="100">
        <v>2.4606753000000001</v>
      </c>
      <c r="Z114" s="100">
        <v>0.77244889999999999</v>
      </c>
      <c r="AA114" s="100">
        <v>0.89165499999999998</v>
      </c>
      <c r="AB114" s="100">
        <v>1.7362869999999999</v>
      </c>
      <c r="AC114" s="100">
        <v>2.3431630999999999</v>
      </c>
      <c r="AD114" s="100">
        <v>3.5286214</v>
      </c>
      <c r="AE114" s="100">
        <v>4.7891279000000004</v>
      </c>
      <c r="AF114" s="100">
        <v>8.0436861999999998</v>
      </c>
      <c r="AG114" s="100">
        <v>12.807005</v>
      </c>
      <c r="AH114" s="100">
        <v>21.255603000000001</v>
      </c>
      <c r="AI114" s="100">
        <v>28.647490999999999</v>
      </c>
      <c r="AJ114" s="100">
        <v>41.366692</v>
      </c>
      <c r="AK114" s="100">
        <v>85.480314000000007</v>
      </c>
      <c r="AL114" s="100">
        <v>170.99524</v>
      </c>
      <c r="AM114" s="100">
        <v>347.65737999999999</v>
      </c>
      <c r="AN114" s="100">
        <v>818.56862000000001</v>
      </c>
      <c r="AO114" s="100">
        <v>1894.3266000000001</v>
      </c>
      <c r="AP114" s="100">
        <v>6411.2142000000003</v>
      </c>
      <c r="AQ114" s="100">
        <v>235.61231000000001</v>
      </c>
      <c r="AR114" s="100">
        <v>171.08715000000001</v>
      </c>
      <c r="AT114" s="123">
        <v>2007</v>
      </c>
      <c r="AU114" s="100">
        <v>3.1425858999999998</v>
      </c>
      <c r="AV114" s="100">
        <v>0.60260749999999996</v>
      </c>
      <c r="AW114" s="100">
        <v>0.94010930000000004</v>
      </c>
      <c r="AX114" s="100">
        <v>1.6188963000000001</v>
      </c>
      <c r="AY114" s="100">
        <v>2.7644034</v>
      </c>
      <c r="AZ114" s="100">
        <v>3.9132981</v>
      </c>
      <c r="BA114" s="100">
        <v>7.2748036000000003</v>
      </c>
      <c r="BB114" s="100">
        <v>12.470390999999999</v>
      </c>
      <c r="BC114" s="100">
        <v>22.802333999999998</v>
      </c>
      <c r="BD114" s="100">
        <v>38.017021999999997</v>
      </c>
      <c r="BE114" s="100">
        <v>60.740333</v>
      </c>
      <c r="BF114" s="100">
        <v>90.735636</v>
      </c>
      <c r="BG114" s="100">
        <v>153.90898999999999</v>
      </c>
      <c r="BH114" s="100">
        <v>268.91054000000003</v>
      </c>
      <c r="BI114" s="100">
        <v>494.65284000000003</v>
      </c>
      <c r="BJ114" s="100">
        <v>1068.6312</v>
      </c>
      <c r="BK114" s="100">
        <v>2209.4096</v>
      </c>
      <c r="BL114" s="100">
        <v>6438.9444999999996</v>
      </c>
      <c r="BM114" s="100">
        <v>225.46020999999999</v>
      </c>
      <c r="BN114" s="100">
        <v>201.9494</v>
      </c>
      <c r="BP114" s="123">
        <v>2007</v>
      </c>
    </row>
    <row r="115" spans="2:68">
      <c r="B115" s="123">
        <v>2008</v>
      </c>
      <c r="C115" s="100">
        <v>2.1119265</v>
      </c>
      <c r="D115" s="100">
        <v>0.87761509999999998</v>
      </c>
      <c r="E115" s="100">
        <v>0.42235319999999998</v>
      </c>
      <c r="F115" s="100">
        <v>1.7478826999999999</v>
      </c>
      <c r="G115" s="100">
        <v>2.1713114</v>
      </c>
      <c r="H115" s="100">
        <v>6.9769247999999999</v>
      </c>
      <c r="I115" s="100">
        <v>11.675727999999999</v>
      </c>
      <c r="J115" s="100">
        <v>17.8765</v>
      </c>
      <c r="K115" s="100">
        <v>33.170479999999998</v>
      </c>
      <c r="L115" s="100">
        <v>55.642752999999999</v>
      </c>
      <c r="M115" s="100">
        <v>86.103078999999994</v>
      </c>
      <c r="N115" s="100">
        <v>132.74322000000001</v>
      </c>
      <c r="O115" s="100">
        <v>216.27819</v>
      </c>
      <c r="P115" s="100">
        <v>369.91338999999999</v>
      </c>
      <c r="Q115" s="100">
        <v>641.24559999999997</v>
      </c>
      <c r="R115" s="100">
        <v>1272.1685</v>
      </c>
      <c r="S115" s="100">
        <v>2569.0835000000002</v>
      </c>
      <c r="T115" s="100">
        <v>6788.7030999999997</v>
      </c>
      <c r="U115" s="100">
        <v>216.59952999999999</v>
      </c>
      <c r="V115" s="100">
        <v>236.06061</v>
      </c>
      <c r="X115" s="123">
        <v>2008</v>
      </c>
      <c r="Y115" s="100">
        <v>2.8238468999999999</v>
      </c>
      <c r="Z115" s="100">
        <v>0.46082099999999998</v>
      </c>
      <c r="AA115" s="100">
        <v>0.89177689999999998</v>
      </c>
      <c r="AB115" s="100">
        <v>0.85244830000000005</v>
      </c>
      <c r="AC115" s="100">
        <v>1.6141506999999999</v>
      </c>
      <c r="AD115" s="100">
        <v>1.7559001999999999</v>
      </c>
      <c r="AE115" s="100">
        <v>6.1615307000000001</v>
      </c>
      <c r="AF115" s="100">
        <v>8.1168019999999999</v>
      </c>
      <c r="AG115" s="100">
        <v>12.321618000000001</v>
      </c>
      <c r="AH115" s="100">
        <v>20.365575</v>
      </c>
      <c r="AI115" s="100">
        <v>27.396871000000001</v>
      </c>
      <c r="AJ115" s="100">
        <v>46.445870999999997</v>
      </c>
      <c r="AK115" s="100">
        <v>85.890319000000005</v>
      </c>
      <c r="AL115" s="100">
        <v>164.56338</v>
      </c>
      <c r="AM115" s="100">
        <v>360.36142000000001</v>
      </c>
      <c r="AN115" s="100">
        <v>810.10721000000001</v>
      </c>
      <c r="AO115" s="100">
        <v>1918.7447</v>
      </c>
      <c r="AP115" s="100">
        <v>6542.1275999999998</v>
      </c>
      <c r="AQ115" s="100">
        <v>241.39391000000001</v>
      </c>
      <c r="AR115" s="100">
        <v>173.22701000000001</v>
      </c>
      <c r="AT115" s="123">
        <v>2008</v>
      </c>
      <c r="AU115" s="100">
        <v>2.4582584000000001</v>
      </c>
      <c r="AV115" s="100">
        <v>0.67431739999999996</v>
      </c>
      <c r="AW115" s="100">
        <v>0.65070280000000003</v>
      </c>
      <c r="AX115" s="100">
        <v>1.3125064</v>
      </c>
      <c r="AY115" s="100">
        <v>1.8999425000000001</v>
      </c>
      <c r="AZ115" s="100">
        <v>4.3999765000000002</v>
      </c>
      <c r="BA115" s="100">
        <v>8.9142205000000008</v>
      </c>
      <c r="BB115" s="100">
        <v>12.959618000000001</v>
      </c>
      <c r="BC115" s="100">
        <v>22.675601</v>
      </c>
      <c r="BD115" s="100">
        <v>37.845708000000002</v>
      </c>
      <c r="BE115" s="100">
        <v>56.516778000000002</v>
      </c>
      <c r="BF115" s="100">
        <v>89.390231</v>
      </c>
      <c r="BG115" s="100">
        <v>151.21485999999999</v>
      </c>
      <c r="BH115" s="100">
        <v>266.57479000000001</v>
      </c>
      <c r="BI115" s="100">
        <v>495.98937000000001</v>
      </c>
      <c r="BJ115" s="100">
        <v>1022.6134</v>
      </c>
      <c r="BK115" s="100">
        <v>2190.9367000000002</v>
      </c>
      <c r="BL115" s="100">
        <v>6624.1958999999997</v>
      </c>
      <c r="BM115" s="100">
        <v>229.05805000000001</v>
      </c>
      <c r="BN115" s="100">
        <v>202.46545</v>
      </c>
      <c r="BP115" s="123">
        <v>2008</v>
      </c>
    </row>
    <row r="116" spans="2:68">
      <c r="B116" s="123">
        <v>2009</v>
      </c>
      <c r="C116" s="100">
        <v>3.0055917999999999</v>
      </c>
      <c r="D116" s="100">
        <v>0.86958290000000005</v>
      </c>
      <c r="E116" s="100">
        <v>0.28105479999999999</v>
      </c>
      <c r="F116" s="100">
        <v>2.7946268999999999</v>
      </c>
      <c r="G116" s="100">
        <v>2.4581439999999999</v>
      </c>
      <c r="H116" s="100">
        <v>5.3661859999999999</v>
      </c>
      <c r="I116" s="100">
        <v>10.835572000000001</v>
      </c>
      <c r="J116" s="100">
        <v>16.577271</v>
      </c>
      <c r="K116" s="100">
        <v>31.714305</v>
      </c>
      <c r="L116" s="100">
        <v>53.216689000000002</v>
      </c>
      <c r="M116" s="100">
        <v>86.304517000000004</v>
      </c>
      <c r="N116" s="100">
        <v>123.11378999999999</v>
      </c>
      <c r="O116" s="100">
        <v>207.76603</v>
      </c>
      <c r="P116" s="100">
        <v>331.80058000000002</v>
      </c>
      <c r="Q116" s="100">
        <v>601.86505</v>
      </c>
      <c r="R116" s="100">
        <v>1181.9956999999999</v>
      </c>
      <c r="S116" s="100">
        <v>2358.4540999999999</v>
      </c>
      <c r="T116" s="100">
        <v>6245.6152000000002</v>
      </c>
      <c r="U116" s="100">
        <v>203.62386000000001</v>
      </c>
      <c r="V116" s="100">
        <v>218.74503000000001</v>
      </c>
      <c r="X116" s="123">
        <v>2009</v>
      </c>
      <c r="Y116" s="100">
        <v>2.3064227000000002</v>
      </c>
      <c r="Z116" s="100">
        <v>0.45723760000000002</v>
      </c>
      <c r="AA116" s="100">
        <v>0.29644959999999998</v>
      </c>
      <c r="AB116" s="100">
        <v>1.5471254000000001</v>
      </c>
      <c r="AC116" s="100">
        <v>1.4327506000000001</v>
      </c>
      <c r="AD116" s="100">
        <v>2.8350697999999999</v>
      </c>
      <c r="AE116" s="100">
        <v>4.3356439</v>
      </c>
      <c r="AF116" s="100">
        <v>7.4256599000000003</v>
      </c>
      <c r="AG116" s="100">
        <v>13.261328000000001</v>
      </c>
      <c r="AH116" s="100">
        <v>18.112359999999999</v>
      </c>
      <c r="AI116" s="100">
        <v>28.29541</v>
      </c>
      <c r="AJ116" s="100">
        <v>42.597456999999999</v>
      </c>
      <c r="AK116" s="100">
        <v>78.197716</v>
      </c>
      <c r="AL116" s="100">
        <v>136.17033000000001</v>
      </c>
      <c r="AM116" s="100">
        <v>319.40134999999998</v>
      </c>
      <c r="AN116" s="100">
        <v>709.09005000000002</v>
      </c>
      <c r="AO116" s="100">
        <v>1740.7982999999999</v>
      </c>
      <c r="AP116" s="100">
        <v>6035.9017999999996</v>
      </c>
      <c r="AQ116" s="100">
        <v>222.11294000000001</v>
      </c>
      <c r="AR116" s="100">
        <v>157.53361000000001</v>
      </c>
      <c r="AT116" s="123">
        <v>2009</v>
      </c>
      <c r="AU116" s="100">
        <v>2.6653872999999999</v>
      </c>
      <c r="AV116" s="100">
        <v>0.66859820000000003</v>
      </c>
      <c r="AW116" s="100">
        <v>0.288547</v>
      </c>
      <c r="AX116" s="100">
        <v>2.1881268999999999</v>
      </c>
      <c r="AY116" s="100">
        <v>1.9603181000000001</v>
      </c>
      <c r="AZ116" s="100">
        <v>4.1209426999999996</v>
      </c>
      <c r="BA116" s="100">
        <v>7.5861381999999997</v>
      </c>
      <c r="BB116" s="100">
        <v>11.967986</v>
      </c>
      <c r="BC116" s="100">
        <v>22.419701</v>
      </c>
      <c r="BD116" s="100">
        <v>35.511409</v>
      </c>
      <c r="BE116" s="100">
        <v>57.059665000000003</v>
      </c>
      <c r="BF116" s="100">
        <v>82.584146000000004</v>
      </c>
      <c r="BG116" s="100">
        <v>143.06448</v>
      </c>
      <c r="BH116" s="100">
        <v>233.40875</v>
      </c>
      <c r="BI116" s="100">
        <v>456.27062999999998</v>
      </c>
      <c r="BJ116" s="100">
        <v>927.19586000000004</v>
      </c>
      <c r="BK116" s="100">
        <v>2001.5818999999999</v>
      </c>
      <c r="BL116" s="100">
        <v>6106.5261</v>
      </c>
      <c r="BM116" s="100">
        <v>212.90678</v>
      </c>
      <c r="BN116" s="100">
        <v>186.15973</v>
      </c>
      <c r="BP116" s="123">
        <v>2009</v>
      </c>
    </row>
    <row r="117" spans="2:68">
      <c r="B117" s="123">
        <v>2010</v>
      </c>
      <c r="C117" s="100">
        <v>2.2778372</v>
      </c>
      <c r="D117" s="100">
        <v>0.42985489999999998</v>
      </c>
      <c r="E117" s="100">
        <v>0.70420649999999996</v>
      </c>
      <c r="F117" s="100">
        <v>2.5356288999999999</v>
      </c>
      <c r="G117" s="100">
        <v>2.9123809999999999</v>
      </c>
      <c r="H117" s="100">
        <v>4.4774187000000003</v>
      </c>
      <c r="I117" s="100">
        <v>9.8722478000000002</v>
      </c>
      <c r="J117" s="100">
        <v>17.373635</v>
      </c>
      <c r="K117" s="100">
        <v>29.232330000000001</v>
      </c>
      <c r="L117" s="100">
        <v>52.428925999999997</v>
      </c>
      <c r="M117" s="100">
        <v>80.828569000000002</v>
      </c>
      <c r="N117" s="100">
        <v>127.0082</v>
      </c>
      <c r="O117" s="100">
        <v>190.77512999999999</v>
      </c>
      <c r="P117" s="100">
        <v>318.45510000000002</v>
      </c>
      <c r="Q117" s="100">
        <v>566.22969000000001</v>
      </c>
      <c r="R117" s="100">
        <v>1052.951</v>
      </c>
      <c r="S117" s="100">
        <v>2273.3737000000001</v>
      </c>
      <c r="T117" s="100">
        <v>5957.4111999999996</v>
      </c>
      <c r="U117" s="100">
        <v>197.1584</v>
      </c>
      <c r="V117" s="100">
        <v>207.02664999999999</v>
      </c>
      <c r="X117" s="123">
        <v>2010</v>
      </c>
      <c r="Y117" s="100">
        <v>2.6847913999999999</v>
      </c>
      <c r="Z117" s="100">
        <v>0.90597220000000001</v>
      </c>
      <c r="AA117" s="100">
        <v>0.44478380000000001</v>
      </c>
      <c r="AB117" s="100">
        <v>0.42210300000000001</v>
      </c>
      <c r="AC117" s="100">
        <v>1.9206490000000001</v>
      </c>
      <c r="AD117" s="100">
        <v>2.6220927999999999</v>
      </c>
      <c r="AE117" s="100">
        <v>4.1409472000000003</v>
      </c>
      <c r="AF117" s="100">
        <v>7.3179293000000003</v>
      </c>
      <c r="AG117" s="100">
        <v>12.528286</v>
      </c>
      <c r="AH117" s="100">
        <v>22.187169999999998</v>
      </c>
      <c r="AI117" s="100">
        <v>26.464756000000001</v>
      </c>
      <c r="AJ117" s="100">
        <v>46.238323000000001</v>
      </c>
      <c r="AK117" s="100">
        <v>76.839888000000002</v>
      </c>
      <c r="AL117" s="100">
        <v>140.65281999999999</v>
      </c>
      <c r="AM117" s="100">
        <v>301.77573999999998</v>
      </c>
      <c r="AN117" s="100">
        <v>665.10158999999999</v>
      </c>
      <c r="AO117" s="100">
        <v>1581.8681999999999</v>
      </c>
      <c r="AP117" s="100">
        <v>5812.7132000000001</v>
      </c>
      <c r="AQ117" s="100">
        <v>215.80960999999999</v>
      </c>
      <c r="AR117" s="100">
        <v>150.40428</v>
      </c>
      <c r="AT117" s="123">
        <v>2010</v>
      </c>
      <c r="AU117" s="100">
        <v>2.475908</v>
      </c>
      <c r="AV117" s="100">
        <v>0.66167620000000005</v>
      </c>
      <c r="AW117" s="100">
        <v>0.57782429999999996</v>
      </c>
      <c r="AX117" s="100">
        <v>1.5067998</v>
      </c>
      <c r="AY117" s="100">
        <v>2.4298248</v>
      </c>
      <c r="AZ117" s="100">
        <v>3.5642824000000002</v>
      </c>
      <c r="BA117" s="100">
        <v>7.0084241</v>
      </c>
      <c r="BB117" s="100">
        <v>12.308299999999999</v>
      </c>
      <c r="BC117" s="100">
        <v>20.818397000000001</v>
      </c>
      <c r="BD117" s="100">
        <v>37.175103999999997</v>
      </c>
      <c r="BE117" s="100">
        <v>53.403333000000003</v>
      </c>
      <c r="BF117" s="100">
        <v>86.288398999999998</v>
      </c>
      <c r="BG117" s="100">
        <v>133.79282000000001</v>
      </c>
      <c r="BH117" s="100">
        <v>228.97528</v>
      </c>
      <c r="BI117" s="100">
        <v>430.84492</v>
      </c>
      <c r="BJ117" s="100">
        <v>844.11284999999998</v>
      </c>
      <c r="BK117" s="100">
        <v>1876.7277999999999</v>
      </c>
      <c r="BL117" s="100">
        <v>5861.9637000000002</v>
      </c>
      <c r="BM117" s="100">
        <v>206.52466999999999</v>
      </c>
      <c r="BN117" s="100">
        <v>176.96370999999999</v>
      </c>
      <c r="BP117" s="123">
        <v>2010</v>
      </c>
    </row>
    <row r="118" spans="2:68">
      <c r="B118" s="123">
        <v>2011</v>
      </c>
      <c r="C118" s="100">
        <v>1.3359572</v>
      </c>
      <c r="D118" s="100">
        <v>0.70204509999999998</v>
      </c>
      <c r="E118" s="100">
        <v>0.28107929999999998</v>
      </c>
      <c r="F118" s="100">
        <v>1.6072884999999999</v>
      </c>
      <c r="G118" s="100">
        <v>2.5501839999999998</v>
      </c>
      <c r="H118" s="100">
        <v>5.9447093999999998</v>
      </c>
      <c r="I118" s="100">
        <v>7.8002004999999999</v>
      </c>
      <c r="J118" s="100">
        <v>17.258925000000001</v>
      </c>
      <c r="K118" s="100">
        <v>28.980055</v>
      </c>
      <c r="L118" s="100">
        <v>50.906435999999999</v>
      </c>
      <c r="M118" s="100">
        <v>77.877092000000005</v>
      </c>
      <c r="N118" s="100">
        <v>133.82291000000001</v>
      </c>
      <c r="O118" s="100">
        <v>197.15378999999999</v>
      </c>
      <c r="P118" s="100">
        <v>294.77936999999997</v>
      </c>
      <c r="Q118" s="100">
        <v>537.36958000000004</v>
      </c>
      <c r="R118" s="100">
        <v>1034.3987</v>
      </c>
      <c r="S118" s="100">
        <v>2154.5663</v>
      </c>
      <c r="T118" s="100">
        <v>5897.7493000000004</v>
      </c>
      <c r="U118" s="100">
        <v>196.78485000000001</v>
      </c>
      <c r="V118" s="100">
        <v>201.99384000000001</v>
      </c>
      <c r="X118" s="123">
        <v>2011</v>
      </c>
      <c r="Y118" s="100">
        <v>1.5501974999999999</v>
      </c>
      <c r="Z118" s="100">
        <v>0.59221619999999997</v>
      </c>
      <c r="AA118" s="100">
        <v>0.59143429999999997</v>
      </c>
      <c r="AB118" s="100">
        <v>1.1317657999999999</v>
      </c>
      <c r="AC118" s="100">
        <v>1.9030872000000001</v>
      </c>
      <c r="AD118" s="100">
        <v>3.0596535</v>
      </c>
      <c r="AE118" s="100">
        <v>5.6066235999999998</v>
      </c>
      <c r="AF118" s="100">
        <v>6.4417852</v>
      </c>
      <c r="AG118" s="100">
        <v>9.8688813</v>
      </c>
      <c r="AH118" s="100">
        <v>20.059407</v>
      </c>
      <c r="AI118" s="100">
        <v>33.004787999999998</v>
      </c>
      <c r="AJ118" s="100">
        <v>35.018785999999999</v>
      </c>
      <c r="AK118" s="100">
        <v>71.079795000000004</v>
      </c>
      <c r="AL118" s="100">
        <v>118.95659999999999</v>
      </c>
      <c r="AM118" s="100">
        <v>295.91629999999998</v>
      </c>
      <c r="AN118" s="100">
        <v>621.14493000000004</v>
      </c>
      <c r="AO118" s="100">
        <v>1498.0668000000001</v>
      </c>
      <c r="AP118" s="100">
        <v>5713.0003999999999</v>
      </c>
      <c r="AQ118" s="100">
        <v>211.7131</v>
      </c>
      <c r="AR118" s="100">
        <v>144.78234</v>
      </c>
      <c r="AT118" s="123">
        <v>2011</v>
      </c>
      <c r="AU118" s="100">
        <v>1.4402166000000001</v>
      </c>
      <c r="AV118" s="100">
        <v>0.648586</v>
      </c>
      <c r="AW118" s="100">
        <v>0.4323187</v>
      </c>
      <c r="AX118" s="100">
        <v>1.3760277999999999</v>
      </c>
      <c r="AY118" s="100">
        <v>2.2337175999999999</v>
      </c>
      <c r="AZ118" s="100">
        <v>4.5230585999999997</v>
      </c>
      <c r="BA118" s="100">
        <v>6.7050264000000004</v>
      </c>
      <c r="BB118" s="100">
        <v>11.817702000000001</v>
      </c>
      <c r="BC118" s="100">
        <v>19.341702000000002</v>
      </c>
      <c r="BD118" s="100">
        <v>35.347445999999998</v>
      </c>
      <c r="BE118" s="100">
        <v>55.218555000000002</v>
      </c>
      <c r="BF118" s="100">
        <v>83.982476000000005</v>
      </c>
      <c r="BG118" s="100">
        <v>133.93147999999999</v>
      </c>
      <c r="BH118" s="100">
        <v>206.33789999999999</v>
      </c>
      <c r="BI118" s="100">
        <v>414.47302000000002</v>
      </c>
      <c r="BJ118" s="100">
        <v>812.40675999999996</v>
      </c>
      <c r="BK118" s="100">
        <v>1779.8267000000001</v>
      </c>
      <c r="BL118" s="100">
        <v>5776.6589999999997</v>
      </c>
      <c r="BM118" s="100">
        <v>204.28358</v>
      </c>
      <c r="BN118" s="100">
        <v>171.64269999999999</v>
      </c>
      <c r="BP118" s="123">
        <v>2011</v>
      </c>
    </row>
    <row r="119" spans="2:68">
      <c r="B119" s="123">
        <v>2012</v>
      </c>
      <c r="C119" s="100">
        <v>2.9973871000000001</v>
      </c>
      <c r="D119" s="100">
        <v>0.13713510000000001</v>
      </c>
      <c r="E119" s="100">
        <v>0.56127899999999997</v>
      </c>
      <c r="F119" s="100">
        <v>1.5990085999999999</v>
      </c>
      <c r="G119" s="100">
        <v>2.6441609000000001</v>
      </c>
      <c r="H119" s="100">
        <v>4.4164785999999996</v>
      </c>
      <c r="I119" s="100">
        <v>7.7683235000000002</v>
      </c>
      <c r="J119" s="100">
        <v>13.400128</v>
      </c>
      <c r="K119" s="100">
        <v>29.799588</v>
      </c>
      <c r="L119" s="100">
        <v>45.413618999999997</v>
      </c>
      <c r="M119" s="100">
        <v>79.846672999999996</v>
      </c>
      <c r="N119" s="100">
        <v>117.78039</v>
      </c>
      <c r="O119" s="100">
        <v>176.39202</v>
      </c>
      <c r="P119" s="100">
        <v>281.46820000000002</v>
      </c>
      <c r="Q119" s="100">
        <v>484.75873999999999</v>
      </c>
      <c r="R119" s="100">
        <v>929.30322999999999</v>
      </c>
      <c r="S119" s="100">
        <v>2045.0735999999999</v>
      </c>
      <c r="T119" s="100">
        <v>5479.7878000000001</v>
      </c>
      <c r="U119" s="100">
        <v>185.69551000000001</v>
      </c>
      <c r="V119" s="100">
        <v>187.19542999999999</v>
      </c>
      <c r="X119" s="123">
        <v>2012</v>
      </c>
      <c r="Y119" s="100">
        <v>1.511774</v>
      </c>
      <c r="Z119" s="100">
        <v>0.28977150000000002</v>
      </c>
      <c r="AA119" s="100">
        <v>0.88560890000000003</v>
      </c>
      <c r="AB119" s="100">
        <v>1.8281021</v>
      </c>
      <c r="AC119" s="100">
        <v>0.62585659999999999</v>
      </c>
      <c r="AD119" s="100">
        <v>1.7868162000000001</v>
      </c>
      <c r="AE119" s="100">
        <v>3.7860431000000001</v>
      </c>
      <c r="AF119" s="100">
        <v>8.0616369999999993</v>
      </c>
      <c r="AG119" s="100">
        <v>12.709740999999999</v>
      </c>
      <c r="AH119" s="100">
        <v>18.332941999999999</v>
      </c>
      <c r="AI119" s="100">
        <v>26.754949</v>
      </c>
      <c r="AJ119" s="100">
        <v>37.680613000000001</v>
      </c>
      <c r="AK119" s="100">
        <v>64.188389999999998</v>
      </c>
      <c r="AL119" s="100">
        <v>118.25619</v>
      </c>
      <c r="AM119" s="100">
        <v>255.13389000000001</v>
      </c>
      <c r="AN119" s="100">
        <v>588.72119999999995</v>
      </c>
      <c r="AO119" s="100">
        <v>1457.2539999999999</v>
      </c>
      <c r="AP119" s="100">
        <v>5377.107</v>
      </c>
      <c r="AQ119" s="100">
        <v>201.50358</v>
      </c>
      <c r="AR119" s="100">
        <v>136.64402999999999</v>
      </c>
      <c r="AT119" s="123">
        <v>2012</v>
      </c>
      <c r="AU119" s="100">
        <v>2.2743129</v>
      </c>
      <c r="AV119" s="100">
        <v>0.21135590000000001</v>
      </c>
      <c r="AW119" s="100">
        <v>0.7193427</v>
      </c>
      <c r="AX119" s="100">
        <v>1.7104718999999999</v>
      </c>
      <c r="AY119" s="100">
        <v>1.6555002000000001</v>
      </c>
      <c r="AZ119" s="100">
        <v>3.1178378000000002</v>
      </c>
      <c r="BA119" s="100">
        <v>5.7843555000000002</v>
      </c>
      <c r="BB119" s="100">
        <v>10.721685000000001</v>
      </c>
      <c r="BC119" s="100">
        <v>21.163709999999998</v>
      </c>
      <c r="BD119" s="100">
        <v>31.741976000000001</v>
      </c>
      <c r="BE119" s="100">
        <v>53.021991</v>
      </c>
      <c r="BF119" s="100">
        <v>77.264456999999993</v>
      </c>
      <c r="BG119" s="100">
        <v>119.94729</v>
      </c>
      <c r="BH119" s="100">
        <v>199.34764000000001</v>
      </c>
      <c r="BI119" s="100">
        <v>367.75180999999998</v>
      </c>
      <c r="BJ119" s="100">
        <v>747.60373000000004</v>
      </c>
      <c r="BK119" s="100">
        <v>1711.5952</v>
      </c>
      <c r="BL119" s="100">
        <v>5412.9867999999997</v>
      </c>
      <c r="BM119" s="100">
        <v>193.63767999999999</v>
      </c>
      <c r="BN119" s="100">
        <v>160.56981999999999</v>
      </c>
      <c r="BP119" s="123">
        <v>2012</v>
      </c>
    </row>
    <row r="120" spans="2:68">
      <c r="B120" s="123">
        <v>2013</v>
      </c>
      <c r="C120" s="100">
        <v>1.9144521000000001</v>
      </c>
      <c r="D120" s="100">
        <v>0.40025830000000001</v>
      </c>
      <c r="E120" s="100">
        <v>0.69930749999999997</v>
      </c>
      <c r="F120" s="100">
        <v>0.92857279999999998</v>
      </c>
      <c r="G120" s="100">
        <v>2.3773664999999999</v>
      </c>
      <c r="H120" s="100">
        <v>3.7685946000000001</v>
      </c>
      <c r="I120" s="100">
        <v>8.7927970999999996</v>
      </c>
      <c r="J120" s="100">
        <v>15.47301</v>
      </c>
      <c r="K120" s="100">
        <v>26.696248000000001</v>
      </c>
      <c r="L120" s="100">
        <v>50.531103999999999</v>
      </c>
      <c r="M120" s="100">
        <v>76.318320999999997</v>
      </c>
      <c r="N120" s="100">
        <v>114.01593</v>
      </c>
      <c r="O120" s="100">
        <v>172.84905000000001</v>
      </c>
      <c r="P120" s="100">
        <v>294.78188</v>
      </c>
      <c r="Q120" s="100">
        <v>472.22593000000001</v>
      </c>
      <c r="R120" s="100">
        <v>901.02482999999995</v>
      </c>
      <c r="S120" s="100">
        <v>1886.8022000000001</v>
      </c>
      <c r="T120" s="100">
        <v>5324.0905000000002</v>
      </c>
      <c r="U120" s="100">
        <v>183.41484</v>
      </c>
      <c r="V120" s="100">
        <v>181.29798</v>
      </c>
      <c r="X120" s="123">
        <v>2013</v>
      </c>
      <c r="Y120" s="100">
        <v>2.0210404</v>
      </c>
      <c r="Z120" s="100">
        <v>0.14105010000000001</v>
      </c>
      <c r="AA120" s="100">
        <v>0</v>
      </c>
      <c r="AB120" s="100">
        <v>1.1193993</v>
      </c>
      <c r="AC120" s="100">
        <v>1.3604012000000001</v>
      </c>
      <c r="AD120" s="100">
        <v>1.8625681000000001</v>
      </c>
      <c r="AE120" s="100">
        <v>3.5225895</v>
      </c>
      <c r="AF120" s="100">
        <v>7.3250187999999996</v>
      </c>
      <c r="AG120" s="100">
        <v>9.9982264999999995</v>
      </c>
      <c r="AH120" s="100">
        <v>19.100618999999998</v>
      </c>
      <c r="AI120" s="100">
        <v>26.062760000000001</v>
      </c>
      <c r="AJ120" s="100">
        <v>40.274548000000003</v>
      </c>
      <c r="AK120" s="100">
        <v>68.407831999999999</v>
      </c>
      <c r="AL120" s="100">
        <v>114.57559999999999</v>
      </c>
      <c r="AM120" s="100">
        <v>226.58135999999999</v>
      </c>
      <c r="AN120" s="100">
        <v>555.08551</v>
      </c>
      <c r="AO120" s="100">
        <v>1384.0349000000001</v>
      </c>
      <c r="AP120" s="100">
        <v>5129.3047999999999</v>
      </c>
      <c r="AQ120" s="100">
        <v>193.40334999999999</v>
      </c>
      <c r="AR120" s="100">
        <v>130.05004</v>
      </c>
      <c r="AT120" s="123">
        <v>2013</v>
      </c>
      <c r="AU120" s="100">
        <v>1.9663028</v>
      </c>
      <c r="AV120" s="100">
        <v>0.27425739999999998</v>
      </c>
      <c r="AW120" s="100">
        <v>0.35843219999999998</v>
      </c>
      <c r="AX120" s="100">
        <v>1.0214407000000001</v>
      </c>
      <c r="AY120" s="100">
        <v>1.8789564000000001</v>
      </c>
      <c r="AZ120" s="100">
        <v>2.8247171</v>
      </c>
      <c r="BA120" s="100">
        <v>6.1687963999999997</v>
      </c>
      <c r="BB120" s="100">
        <v>11.392168</v>
      </c>
      <c r="BC120" s="100">
        <v>18.247637000000001</v>
      </c>
      <c r="BD120" s="100">
        <v>34.642643</v>
      </c>
      <c r="BE120" s="100">
        <v>50.906300000000002</v>
      </c>
      <c r="BF120" s="100">
        <v>76.610327999999996</v>
      </c>
      <c r="BG120" s="100">
        <v>120.08208</v>
      </c>
      <c r="BH120" s="100">
        <v>204.16084000000001</v>
      </c>
      <c r="BI120" s="100">
        <v>346.80538999999999</v>
      </c>
      <c r="BJ120" s="100">
        <v>717.53376000000003</v>
      </c>
      <c r="BK120" s="100">
        <v>1603.0482999999999</v>
      </c>
      <c r="BL120" s="100">
        <v>5198.4368999999997</v>
      </c>
      <c r="BM120" s="100">
        <v>188.43509</v>
      </c>
      <c r="BN120" s="100">
        <v>154.26499000000001</v>
      </c>
      <c r="BP120" s="123">
        <v>2013</v>
      </c>
    </row>
    <row r="121" spans="2:68">
      <c r="B121" s="123">
        <v>2014</v>
      </c>
      <c r="C121" s="100">
        <v>1.7671056000000001</v>
      </c>
      <c r="D121" s="100">
        <v>0.1300559</v>
      </c>
      <c r="E121" s="100">
        <v>0.27807710000000002</v>
      </c>
      <c r="F121" s="100">
        <v>1.1897302000000001</v>
      </c>
      <c r="G121" s="100">
        <v>1.7620918000000001</v>
      </c>
      <c r="H121" s="100">
        <v>4.0697602000000002</v>
      </c>
      <c r="I121" s="100">
        <v>5.9681651000000002</v>
      </c>
      <c r="J121" s="100">
        <v>18.410729</v>
      </c>
      <c r="K121" s="100">
        <v>28.810807</v>
      </c>
      <c r="L121" s="100">
        <v>52.122615000000003</v>
      </c>
      <c r="M121" s="100">
        <v>73.764955999999998</v>
      </c>
      <c r="N121" s="100">
        <v>116.57465000000001</v>
      </c>
      <c r="O121" s="100">
        <v>186.24787000000001</v>
      </c>
      <c r="P121" s="100">
        <v>276.44445000000002</v>
      </c>
      <c r="Q121" s="100">
        <v>460.58557000000002</v>
      </c>
      <c r="R121" s="100">
        <v>880.75314000000003</v>
      </c>
      <c r="S121" s="100">
        <v>1913.8683000000001</v>
      </c>
      <c r="T121" s="100">
        <v>5219.7700999999997</v>
      </c>
      <c r="U121" s="100">
        <v>185.30930000000001</v>
      </c>
      <c r="V121" s="100">
        <v>179.51804999999999</v>
      </c>
      <c r="X121" s="123">
        <v>2014</v>
      </c>
      <c r="Y121" s="100">
        <v>0.66556539999999997</v>
      </c>
      <c r="Z121" s="100">
        <v>0.13741320000000001</v>
      </c>
      <c r="AA121" s="100">
        <v>0.29301539999999998</v>
      </c>
      <c r="AB121" s="100">
        <v>1.3944240000000001</v>
      </c>
      <c r="AC121" s="100">
        <v>1.4700352000000001</v>
      </c>
      <c r="AD121" s="100">
        <v>2.7375041000000002</v>
      </c>
      <c r="AE121" s="100">
        <v>3.5221520000000002</v>
      </c>
      <c r="AF121" s="100">
        <v>6.7953510000000001</v>
      </c>
      <c r="AG121" s="100">
        <v>12.109325999999999</v>
      </c>
      <c r="AH121" s="100">
        <v>21.474781</v>
      </c>
      <c r="AI121" s="100">
        <v>29.324438000000001</v>
      </c>
      <c r="AJ121" s="100">
        <v>41.903064999999998</v>
      </c>
      <c r="AK121" s="100">
        <v>65.076192000000006</v>
      </c>
      <c r="AL121" s="100">
        <v>117.75341</v>
      </c>
      <c r="AM121" s="100">
        <v>233.20054999999999</v>
      </c>
      <c r="AN121" s="100">
        <v>549.40788999999995</v>
      </c>
      <c r="AO121" s="100">
        <v>1362.3306</v>
      </c>
      <c r="AP121" s="100">
        <v>5245.2227000000003</v>
      </c>
      <c r="AQ121" s="100">
        <v>197.98311000000001</v>
      </c>
      <c r="AR121" s="100">
        <v>131.91121000000001</v>
      </c>
      <c r="AT121" s="123">
        <v>2014</v>
      </c>
      <c r="AU121" s="100">
        <v>1.230971</v>
      </c>
      <c r="AV121" s="100">
        <v>0.13363340000000001</v>
      </c>
      <c r="AW121" s="100">
        <v>0.28535090000000002</v>
      </c>
      <c r="AX121" s="100">
        <v>1.2893454</v>
      </c>
      <c r="AY121" s="100">
        <v>1.6191244</v>
      </c>
      <c r="AZ121" s="100">
        <v>3.4066055999999998</v>
      </c>
      <c r="BA121" s="100">
        <v>4.7471525999999997</v>
      </c>
      <c r="BB121" s="100">
        <v>12.591011999999999</v>
      </c>
      <c r="BC121" s="100">
        <v>20.361166999999998</v>
      </c>
      <c r="BD121" s="100">
        <v>36.574452000000001</v>
      </c>
      <c r="BE121" s="100">
        <v>51.263409000000003</v>
      </c>
      <c r="BF121" s="100">
        <v>78.648264999999995</v>
      </c>
      <c r="BG121" s="100">
        <v>124.70218</v>
      </c>
      <c r="BH121" s="100">
        <v>196.57307</v>
      </c>
      <c r="BI121" s="100">
        <v>344.47453999999999</v>
      </c>
      <c r="BJ121" s="100">
        <v>705.5059</v>
      </c>
      <c r="BK121" s="100">
        <v>1604.4869000000001</v>
      </c>
      <c r="BL121" s="100">
        <v>5236.0545000000002</v>
      </c>
      <c r="BM121" s="100">
        <v>191.68539999999999</v>
      </c>
      <c r="BN121" s="100">
        <v>154.72461000000001</v>
      </c>
      <c r="BP121" s="123">
        <v>2014</v>
      </c>
    </row>
    <row r="122" spans="2:68">
      <c r="B122" s="123">
        <v>2015</v>
      </c>
      <c r="C122" s="100">
        <v>1.3778125000000001</v>
      </c>
      <c r="D122" s="100">
        <v>0.50728980000000001</v>
      </c>
      <c r="E122" s="100">
        <v>0.41379480000000002</v>
      </c>
      <c r="F122" s="100">
        <v>1.3251773</v>
      </c>
      <c r="G122" s="100">
        <v>2.4425051999999998</v>
      </c>
      <c r="H122" s="100">
        <v>3.6745505999999999</v>
      </c>
      <c r="I122" s="100">
        <v>6.9698912000000002</v>
      </c>
      <c r="J122" s="100">
        <v>14.766629999999999</v>
      </c>
      <c r="K122" s="100">
        <v>28.691006000000002</v>
      </c>
      <c r="L122" s="100">
        <v>47.741266000000003</v>
      </c>
      <c r="M122" s="100">
        <v>78.711112</v>
      </c>
      <c r="N122" s="100">
        <v>112.13648999999999</v>
      </c>
      <c r="O122" s="100">
        <v>172.57159999999999</v>
      </c>
      <c r="P122" s="100">
        <v>265.01197000000002</v>
      </c>
      <c r="Q122" s="100">
        <v>466.86439999999999</v>
      </c>
      <c r="R122" s="100">
        <v>848.42102999999997</v>
      </c>
      <c r="S122" s="100">
        <v>1819.7207000000001</v>
      </c>
      <c r="T122" s="100">
        <v>5241.0742</v>
      </c>
      <c r="U122" s="100">
        <v>185.26578000000001</v>
      </c>
      <c r="V122" s="100">
        <v>176.18602000000001</v>
      </c>
      <c r="X122" s="123">
        <v>2015</v>
      </c>
      <c r="Y122" s="100">
        <v>2.2464960999999999</v>
      </c>
      <c r="Z122" s="100">
        <v>0.26753670000000002</v>
      </c>
      <c r="AA122" s="100">
        <v>0.2914428</v>
      </c>
      <c r="AB122" s="100">
        <v>0.55699679999999996</v>
      </c>
      <c r="AC122" s="100">
        <v>1.3376804</v>
      </c>
      <c r="AD122" s="100">
        <v>1.1169690000000001</v>
      </c>
      <c r="AE122" s="100">
        <v>3.6402313999999998</v>
      </c>
      <c r="AF122" s="100">
        <v>5.8262879999999999</v>
      </c>
      <c r="AG122" s="100">
        <v>10.746384000000001</v>
      </c>
      <c r="AH122" s="100">
        <v>16.453938000000001</v>
      </c>
      <c r="AI122" s="100">
        <v>25.025088</v>
      </c>
      <c r="AJ122" s="100">
        <v>38.007742999999998</v>
      </c>
      <c r="AK122" s="100">
        <v>68.262512999999998</v>
      </c>
      <c r="AL122" s="100">
        <v>112.71813</v>
      </c>
      <c r="AM122" s="100">
        <v>239.02731</v>
      </c>
      <c r="AN122" s="100">
        <v>526.37752999999998</v>
      </c>
      <c r="AO122" s="100">
        <v>1305.3468</v>
      </c>
      <c r="AP122" s="100">
        <v>5203.6214</v>
      </c>
      <c r="AQ122" s="100">
        <v>195.29629</v>
      </c>
      <c r="AR122" s="100">
        <v>128.82481000000001</v>
      </c>
      <c r="AT122" s="123">
        <v>2015</v>
      </c>
      <c r="AU122" s="100">
        <v>1.8005260999999999</v>
      </c>
      <c r="AV122" s="100">
        <v>0.39060850000000003</v>
      </c>
      <c r="AW122" s="100">
        <v>0.35429880000000002</v>
      </c>
      <c r="AX122" s="100">
        <v>0.95060069999999997</v>
      </c>
      <c r="AY122" s="100">
        <v>1.902393</v>
      </c>
      <c r="AZ122" s="100">
        <v>2.3977485999999999</v>
      </c>
      <c r="BA122" s="100">
        <v>5.3013867000000001</v>
      </c>
      <c r="BB122" s="100">
        <v>10.285192</v>
      </c>
      <c r="BC122" s="100">
        <v>19.618933999999999</v>
      </c>
      <c r="BD122" s="100">
        <v>31.823343000000001</v>
      </c>
      <c r="BE122" s="100">
        <v>51.501815999999998</v>
      </c>
      <c r="BF122" s="100">
        <v>74.407589000000002</v>
      </c>
      <c r="BG122" s="100">
        <v>119.38052999999999</v>
      </c>
      <c r="BH122" s="100">
        <v>188.19406000000001</v>
      </c>
      <c r="BI122" s="100">
        <v>350.55340000000001</v>
      </c>
      <c r="BJ122" s="100">
        <v>678.65196000000003</v>
      </c>
      <c r="BK122" s="100">
        <v>1532.4290000000001</v>
      </c>
      <c r="BL122" s="100">
        <v>5217.3208000000004</v>
      </c>
      <c r="BM122" s="100">
        <v>190.31659999999999</v>
      </c>
      <c r="BN122" s="100">
        <v>151.45893000000001</v>
      </c>
      <c r="BP122" s="123">
        <v>2015</v>
      </c>
    </row>
    <row r="123" spans="2:68">
      <c r="B123" s="123">
        <v>2016</v>
      </c>
      <c r="C123" s="100">
        <v>1.1137111</v>
      </c>
      <c r="D123" s="100">
        <v>0.37306060000000002</v>
      </c>
      <c r="E123" s="100">
        <v>0.1359804</v>
      </c>
      <c r="F123" s="100">
        <v>0.66144829999999999</v>
      </c>
      <c r="G123" s="100">
        <v>2.770953</v>
      </c>
      <c r="H123" s="100">
        <v>3.1880183</v>
      </c>
      <c r="I123" s="100">
        <v>6.3833146999999997</v>
      </c>
      <c r="J123" s="100">
        <v>12.841291999999999</v>
      </c>
      <c r="K123" s="100">
        <v>27.717661</v>
      </c>
      <c r="L123" s="100">
        <v>45.284613</v>
      </c>
      <c r="M123" s="100">
        <v>76.206238999999997</v>
      </c>
      <c r="N123" s="100">
        <v>110.29772</v>
      </c>
      <c r="O123" s="100">
        <v>166.38596000000001</v>
      </c>
      <c r="P123" s="100">
        <v>257.72845999999998</v>
      </c>
      <c r="Q123" s="100">
        <v>443.75583999999998</v>
      </c>
      <c r="R123" s="100">
        <v>826.96911999999998</v>
      </c>
      <c r="S123" s="100">
        <v>1717.6176</v>
      </c>
      <c r="T123" s="100">
        <v>5010.6283000000003</v>
      </c>
      <c r="U123" s="100">
        <v>180.83815000000001</v>
      </c>
      <c r="V123" s="100">
        <v>168.64245</v>
      </c>
      <c r="X123" s="123">
        <v>2016</v>
      </c>
      <c r="Y123" s="100">
        <v>1.0443946</v>
      </c>
      <c r="Z123" s="100">
        <v>0.39322190000000001</v>
      </c>
      <c r="AA123" s="100">
        <v>0</v>
      </c>
      <c r="AB123" s="100">
        <v>0.97210750000000001</v>
      </c>
      <c r="AC123" s="100">
        <v>1.2042998</v>
      </c>
      <c r="AD123" s="100">
        <v>1.9804615999999999</v>
      </c>
      <c r="AE123" s="100">
        <v>2.8784656000000002</v>
      </c>
      <c r="AF123" s="100">
        <v>5.9550542000000002</v>
      </c>
      <c r="AG123" s="100">
        <v>14.511115999999999</v>
      </c>
      <c r="AH123" s="100">
        <v>15.849735000000001</v>
      </c>
      <c r="AI123" s="100">
        <v>27.824399</v>
      </c>
      <c r="AJ123" s="100">
        <v>38.637208999999999</v>
      </c>
      <c r="AK123" s="100">
        <v>57.799660000000003</v>
      </c>
      <c r="AL123" s="100">
        <v>108.35760000000001</v>
      </c>
      <c r="AM123" s="100">
        <v>210.47103999999999</v>
      </c>
      <c r="AN123" s="100">
        <v>499.27091999999999</v>
      </c>
      <c r="AO123" s="100">
        <v>1214.8249000000001</v>
      </c>
      <c r="AP123" s="100">
        <v>4806.0574999999999</v>
      </c>
      <c r="AQ123" s="100">
        <v>182.31878</v>
      </c>
      <c r="AR123" s="100">
        <v>120.00232</v>
      </c>
      <c r="AT123" s="123">
        <v>2016</v>
      </c>
      <c r="AU123" s="100">
        <v>1.0799802000000001</v>
      </c>
      <c r="AV123" s="100">
        <v>0.38287599999999999</v>
      </c>
      <c r="AW123" s="100">
        <v>6.98458E-2</v>
      </c>
      <c r="AX123" s="100">
        <v>0.81300700000000004</v>
      </c>
      <c r="AY123" s="100">
        <v>2.0041427000000001</v>
      </c>
      <c r="AZ123" s="100">
        <v>2.584498</v>
      </c>
      <c r="BA123" s="100">
        <v>4.6208353999999998</v>
      </c>
      <c r="BB123" s="100">
        <v>9.3897414000000001</v>
      </c>
      <c r="BC123" s="100">
        <v>21.066078999999998</v>
      </c>
      <c r="BD123" s="100">
        <v>30.255075999999999</v>
      </c>
      <c r="BE123" s="100">
        <v>51.650894000000001</v>
      </c>
      <c r="BF123" s="100">
        <v>73.770120000000006</v>
      </c>
      <c r="BG123" s="100">
        <v>110.86449</v>
      </c>
      <c r="BH123" s="100">
        <v>182.12298000000001</v>
      </c>
      <c r="BI123" s="100">
        <v>324.97548</v>
      </c>
      <c r="BJ123" s="100">
        <v>654.39679000000001</v>
      </c>
      <c r="BK123" s="100">
        <v>1438.5613000000001</v>
      </c>
      <c r="BL123" s="100">
        <v>4882.0150000000003</v>
      </c>
      <c r="BM123" s="100">
        <v>181.58418</v>
      </c>
      <c r="BN123" s="100">
        <v>143.01784000000001</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205</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205</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205</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205</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205</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205</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205</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205</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205</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205</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205</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205</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205</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205</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205</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205</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205</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205</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205</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205</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205</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205</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205</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205</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205</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205</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205</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205</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205</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205</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205</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205</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205</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205</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205</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205</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205</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205</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205</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205</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205</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205</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205</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205</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205</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205</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205</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205</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205</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205</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205</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205</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205</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205</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205</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205</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205</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205</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205</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205</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205</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205</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205</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205</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205</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205</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205</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205</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205</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205</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205</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206</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206</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206</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206</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206</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206</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206</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206</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206</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206</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206</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206</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206</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206</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206</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205</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205</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205</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205</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205</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207</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207</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207</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207</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207</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circulatory system (ICD-10 I00–I99),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[GRIM_output_1.xls]GRIM0900</v>
      </c>
      <c r="F5" s="137" t="s">
        <v>157</v>
      </c>
      <c r="G5" s="202">
        <f>$D$8</f>
        <v>2016</v>
      </c>
      <c r="J5" s="134"/>
    </row>
    <row r="6" spans="1:11" ht="28.9" customHeight="1">
      <c r="B6" s="276" t="s">
        <v>208</v>
      </c>
      <c r="C6" s="276" t="s">
        <v>209</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circulatory system. Canberra: AIHW.</v>
      </c>
      <c r="H7" s="139"/>
      <c r="I7" s="139"/>
      <c r="J7" s="139"/>
      <c r="K7" s="139"/>
    </row>
    <row r="8" spans="1:11" ht="28.9" customHeight="1">
      <c r="B8" s="276" t="s">
        <v>208</v>
      </c>
      <c r="C8" s="276" t="s">
        <v>209</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t="s">
        <v>210</v>
      </c>
      <c r="D11" s="148"/>
      <c r="F11" s="150" t="s">
        <v>6</v>
      </c>
      <c r="G11" s="149">
        <v>1</v>
      </c>
    </row>
    <row r="12" spans="1:11">
      <c r="B12" s="142" t="s">
        <v>103</v>
      </c>
      <c r="C12" s="277" t="s">
        <v>210</v>
      </c>
      <c r="D12" s="112"/>
      <c r="F12" s="150" t="s">
        <v>7</v>
      </c>
      <c r="G12" s="149">
        <v>2</v>
      </c>
      <c r="I12" s="141"/>
    </row>
    <row r="13" spans="1:11">
      <c r="B13" s="142" t="s">
        <v>104</v>
      </c>
      <c r="C13" s="277" t="s">
        <v>211</v>
      </c>
      <c r="D13" s="112"/>
      <c r="F13" s="150" t="s">
        <v>8</v>
      </c>
      <c r="G13" s="149">
        <v>3</v>
      </c>
      <c r="I13" s="141"/>
    </row>
    <row r="14" spans="1:11">
      <c r="B14" s="142" t="s">
        <v>105</v>
      </c>
      <c r="C14" s="277" t="s">
        <v>212</v>
      </c>
      <c r="F14" s="150" t="s">
        <v>9</v>
      </c>
      <c r="G14" s="149">
        <v>4</v>
      </c>
    </row>
    <row r="15" spans="1:11">
      <c r="B15" s="142" t="s">
        <v>106</v>
      </c>
      <c r="C15" s="277" t="s">
        <v>213</v>
      </c>
      <c r="F15" s="150" t="s">
        <v>10</v>
      </c>
      <c r="G15" s="149">
        <v>5</v>
      </c>
    </row>
    <row r="16" spans="1:11">
      <c r="B16" s="142" t="s">
        <v>107</v>
      </c>
      <c r="C16" s="277" t="s">
        <v>214</v>
      </c>
      <c r="F16" s="150" t="s">
        <v>11</v>
      </c>
      <c r="G16" s="149">
        <v>6</v>
      </c>
    </row>
    <row r="17" spans="1:20">
      <c r="B17" s="142" t="s">
        <v>108</v>
      </c>
      <c r="C17" s="277" t="s">
        <v>214</v>
      </c>
      <c r="F17" s="150" t="s">
        <v>12</v>
      </c>
      <c r="G17" s="149">
        <v>7</v>
      </c>
    </row>
    <row r="18" spans="1:20">
      <c r="B18" s="142" t="s">
        <v>109</v>
      </c>
      <c r="C18" s="277" t="s">
        <v>215</v>
      </c>
      <c r="F18" s="150" t="s">
        <v>13</v>
      </c>
      <c r="G18" s="149">
        <v>8</v>
      </c>
    </row>
    <row r="19" spans="1:20">
      <c r="B19" s="142" t="s">
        <v>110</v>
      </c>
      <c r="C19" s="277" t="s">
        <v>216</v>
      </c>
      <c r="F19" s="150" t="s">
        <v>14</v>
      </c>
      <c r="G19" s="149">
        <v>9</v>
      </c>
    </row>
    <row r="20" spans="1:20">
      <c r="B20" s="142" t="s">
        <v>188</v>
      </c>
      <c r="C20" s="277" t="s">
        <v>209</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217</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c r="B25" s="277" t="s">
        <v>217</v>
      </c>
      <c r="C25" s="277">
        <v>1</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circulatory system (ICD-10 I00–I99),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1.1137111</v>
      </c>
      <c r="D32" s="155">
        <f ca="1">INDIRECT("Rates!D"&amp;$E$8)</f>
        <v>0.37306060000000002</v>
      </c>
      <c r="E32" s="155">
        <f ca="1">INDIRECT("Rates!E"&amp;$E$8)</f>
        <v>0.1359804</v>
      </c>
      <c r="F32" s="155">
        <f ca="1">INDIRECT("Rates!F"&amp;$E$8)</f>
        <v>0.66144829999999999</v>
      </c>
      <c r="G32" s="155">
        <f ca="1">INDIRECT("Rates!G"&amp;$E$8)</f>
        <v>2.770953</v>
      </c>
      <c r="H32" s="155">
        <f ca="1">INDIRECT("Rates!H"&amp;$E$8)</f>
        <v>3.1880183</v>
      </c>
      <c r="I32" s="155">
        <f ca="1">INDIRECT("Rates!I"&amp;$E$8)</f>
        <v>6.3833146999999997</v>
      </c>
      <c r="J32" s="155">
        <f ca="1">INDIRECT("Rates!J"&amp;$E$8)</f>
        <v>12.841291999999999</v>
      </c>
      <c r="K32" s="155">
        <f ca="1">INDIRECT("Rates!K"&amp;$E$8)</f>
        <v>27.717661</v>
      </c>
      <c r="L32" s="155">
        <f ca="1">INDIRECT("Rates!L"&amp;$E$8)</f>
        <v>45.284613</v>
      </c>
      <c r="M32" s="155">
        <f ca="1">INDIRECT("Rates!M"&amp;$E$8)</f>
        <v>76.206238999999997</v>
      </c>
      <c r="N32" s="155">
        <f ca="1">INDIRECT("Rates!N"&amp;$E$8)</f>
        <v>110.29772</v>
      </c>
      <c r="O32" s="155">
        <f ca="1">INDIRECT("Rates!O"&amp;$E$8)</f>
        <v>166.38596000000001</v>
      </c>
      <c r="P32" s="155">
        <f ca="1">INDIRECT("Rates!P"&amp;$E$8)</f>
        <v>257.72845999999998</v>
      </c>
      <c r="Q32" s="155">
        <f ca="1">INDIRECT("Rates!Q"&amp;$E$8)</f>
        <v>443.75583999999998</v>
      </c>
      <c r="R32" s="155">
        <f ca="1">INDIRECT("Rates!R"&amp;$E$8)</f>
        <v>826.96911999999998</v>
      </c>
      <c r="S32" s="155">
        <f ca="1">INDIRECT("Rates!S"&amp;$E$8)</f>
        <v>1717.6176</v>
      </c>
      <c r="T32" s="155">
        <f ca="1">INDIRECT("Rates!T"&amp;$E$8)</f>
        <v>5010.6283000000003</v>
      </c>
    </row>
    <row r="33" spans="1:21">
      <c r="B33" s="143" t="s">
        <v>190</v>
      </c>
      <c r="C33" s="155">
        <f ca="1">INDIRECT("Rates!Y"&amp;$E$8)</f>
        <v>1.0443946</v>
      </c>
      <c r="D33" s="155">
        <f ca="1">INDIRECT("Rates!Z"&amp;$E$8)</f>
        <v>0.39322190000000001</v>
      </c>
      <c r="E33" s="155">
        <f ca="1">INDIRECT("Rates!AA"&amp;$E$8)</f>
        <v>0</v>
      </c>
      <c r="F33" s="155">
        <f ca="1">INDIRECT("Rates!AB"&amp;$E$8)</f>
        <v>0.97210750000000001</v>
      </c>
      <c r="G33" s="155">
        <f ca="1">INDIRECT("Rates!AC"&amp;$E$8)</f>
        <v>1.2042998</v>
      </c>
      <c r="H33" s="155">
        <f ca="1">INDIRECT("Rates!AD"&amp;$E$8)</f>
        <v>1.9804615999999999</v>
      </c>
      <c r="I33" s="155">
        <f ca="1">INDIRECT("Rates!AE"&amp;$E$8)</f>
        <v>2.8784656000000002</v>
      </c>
      <c r="J33" s="155">
        <f ca="1">INDIRECT("Rates!AF"&amp;$E$8)</f>
        <v>5.9550542000000002</v>
      </c>
      <c r="K33" s="155">
        <f ca="1">INDIRECT("Rates!AG"&amp;$E$8)</f>
        <v>14.511115999999999</v>
      </c>
      <c r="L33" s="155">
        <f ca="1">INDIRECT("Rates!AH"&amp;$E$8)</f>
        <v>15.849735000000001</v>
      </c>
      <c r="M33" s="155">
        <f ca="1">INDIRECT("Rates!AI"&amp;$E$8)</f>
        <v>27.824399</v>
      </c>
      <c r="N33" s="155">
        <f ca="1">INDIRECT("Rates!AJ"&amp;$E$8)</f>
        <v>38.637208999999999</v>
      </c>
      <c r="O33" s="155">
        <f ca="1">INDIRECT("Rates!AK"&amp;$E$8)</f>
        <v>57.799660000000003</v>
      </c>
      <c r="P33" s="155">
        <f ca="1">INDIRECT("Rates!AL"&amp;$E$8)</f>
        <v>108.35760000000001</v>
      </c>
      <c r="Q33" s="155">
        <f ca="1">INDIRECT("Rates!AM"&amp;$E$8)</f>
        <v>210.47103999999999</v>
      </c>
      <c r="R33" s="155">
        <f ca="1">INDIRECT("Rates!AN"&amp;$E$8)</f>
        <v>499.27091999999999</v>
      </c>
      <c r="S33" s="155">
        <f ca="1">INDIRECT("Rates!AO"&amp;$E$8)</f>
        <v>1214.8249000000001</v>
      </c>
      <c r="T33" s="155">
        <f ca="1">INDIRECT("Rates!AP"&amp;$E$8)</f>
        <v>4806.0574999999999</v>
      </c>
    </row>
    <row r="35" spans="1:21">
      <c r="A35" s="86">
        <v>2</v>
      </c>
      <c r="B35" s="135" t="str">
        <f>"Number of deaths due to " &amp;Admin!B6&amp;" (ICD-10 "&amp;UPPER(Admin!C6)&amp;"), by sex and age group, " &amp;Admin!D8</f>
        <v>Number of deaths due to All diseases of the circulatory system (ICD-10 I00–I99),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9</v>
      </c>
      <c r="D38" s="155">
        <f ca="1">INDIRECT("Deaths!D"&amp;$E$8)</f>
        <v>3</v>
      </c>
      <c r="E38" s="155">
        <f ca="1">INDIRECT("Deaths!E"&amp;$E$8)</f>
        <v>1</v>
      </c>
      <c r="F38" s="155">
        <f ca="1">INDIRECT("Deaths!F"&amp;$E$8)</f>
        <v>5</v>
      </c>
      <c r="G38" s="155">
        <f ca="1">INDIRECT("Deaths!G"&amp;$E$8)</f>
        <v>24</v>
      </c>
      <c r="H38" s="155">
        <f ca="1">INDIRECT("Deaths!H"&amp;$E$8)</f>
        <v>29</v>
      </c>
      <c r="I38" s="155">
        <f ca="1">INDIRECT("Deaths!I"&amp;$E$8)</f>
        <v>57</v>
      </c>
      <c r="J38" s="155">
        <f ca="1">INDIRECT("Deaths!J"&amp;$E$8)</f>
        <v>103</v>
      </c>
      <c r="K38" s="155">
        <f ca="1">INDIRECT("Deaths!K"&amp;$E$8)</f>
        <v>224</v>
      </c>
      <c r="L38" s="155">
        <f ca="1">INDIRECT("Deaths!L"&amp;$E$8)</f>
        <v>356</v>
      </c>
      <c r="M38" s="155">
        <f ca="1">INDIRECT("Deaths!M"&amp;$E$8)</f>
        <v>582</v>
      </c>
      <c r="N38" s="155">
        <f ca="1">INDIRECT("Deaths!N"&amp;$E$8)</f>
        <v>799</v>
      </c>
      <c r="O38" s="155">
        <f ca="1">INDIRECT("Deaths!O"&amp;$E$8)</f>
        <v>1062</v>
      </c>
      <c r="P38" s="155">
        <f ca="1">INDIRECT("Deaths!P"&amp;$E$8)</f>
        <v>1520</v>
      </c>
      <c r="Q38" s="155">
        <f ca="1">INDIRECT("Deaths!Q"&amp;$E$8)</f>
        <v>1939</v>
      </c>
      <c r="R38" s="155">
        <f ca="1">INDIRECT("Deaths!R"&amp;$E$8)</f>
        <v>2549</v>
      </c>
      <c r="S38" s="155">
        <f ca="1">INDIRECT("Deaths!S"&amp;$E$8)</f>
        <v>3479</v>
      </c>
      <c r="T38" s="155">
        <f ca="1">INDIRECT("Deaths!T"&amp;$E$8)</f>
        <v>8981</v>
      </c>
      <c r="U38" s="157">
        <f ca="1">SUM(C38:T38)</f>
        <v>21722</v>
      </c>
    </row>
    <row r="39" spans="1:21">
      <c r="B39" s="86" t="s">
        <v>63</v>
      </c>
      <c r="C39" s="155">
        <f ca="1">INDIRECT("Deaths!Y"&amp;$E$8)</f>
        <v>8</v>
      </c>
      <c r="D39" s="155">
        <f ca="1">INDIRECT("Deaths!Z"&amp;$E$8)</f>
        <v>3</v>
      </c>
      <c r="E39" s="155">
        <f ca="1">INDIRECT("Deaths!AA"&amp;$E$8)</f>
        <v>0</v>
      </c>
      <c r="F39" s="155">
        <f ca="1">INDIRECT("Deaths!AB"&amp;$E$8)</f>
        <v>7</v>
      </c>
      <c r="G39" s="155">
        <f ca="1">INDIRECT("Deaths!AC"&amp;$E$8)</f>
        <v>10</v>
      </c>
      <c r="H39" s="155">
        <f ca="1">INDIRECT("Deaths!AD"&amp;$E$8)</f>
        <v>18</v>
      </c>
      <c r="I39" s="155">
        <f ca="1">INDIRECT("Deaths!AE"&amp;$E$8)</f>
        <v>26</v>
      </c>
      <c r="J39" s="155">
        <f ca="1">INDIRECT("Deaths!AF"&amp;$E$8)</f>
        <v>48</v>
      </c>
      <c r="K39" s="155">
        <f ca="1">INDIRECT("Deaths!AG"&amp;$E$8)</f>
        <v>119</v>
      </c>
      <c r="L39" s="155">
        <f ca="1">INDIRECT("Deaths!AH"&amp;$E$8)</f>
        <v>130</v>
      </c>
      <c r="M39" s="155">
        <f ca="1">INDIRECT("Deaths!AI"&amp;$E$8)</f>
        <v>219</v>
      </c>
      <c r="N39" s="155">
        <f ca="1">INDIRECT("Deaths!AJ"&amp;$E$8)</f>
        <v>291</v>
      </c>
      <c r="O39" s="155">
        <f ca="1">INDIRECT("Deaths!AK"&amp;$E$8)</f>
        <v>386</v>
      </c>
      <c r="P39" s="155">
        <f ca="1">INDIRECT("Deaths!AL"&amp;$E$8)</f>
        <v>655</v>
      </c>
      <c r="Q39" s="155">
        <f ca="1">INDIRECT("Deaths!AM"&amp;$E$8)</f>
        <v>954</v>
      </c>
      <c r="R39" s="155">
        <f ca="1">INDIRECT("Deaths!AN"&amp;$E$8)</f>
        <v>1712</v>
      </c>
      <c r="S39" s="155">
        <f ca="1">INDIRECT("Deaths!AO"&amp;$E$8)</f>
        <v>3069</v>
      </c>
      <c r="T39" s="155">
        <f ca="1">INDIRECT("Deaths!AP"&amp;$E$8)</f>
        <v>14586</v>
      </c>
      <c r="U39" s="157">
        <f ca="1">SUM(C39:T39)</f>
        <v>22241</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-9</v>
      </c>
      <c r="D42" s="160">
        <f t="shared" ref="D42:T42" ca="1" si="0">-1*D38</f>
        <v>-3</v>
      </c>
      <c r="E42" s="160">
        <f t="shared" ca="1" si="0"/>
        <v>-1</v>
      </c>
      <c r="F42" s="160">
        <f t="shared" ca="1" si="0"/>
        <v>-5</v>
      </c>
      <c r="G42" s="160">
        <f t="shared" ca="1" si="0"/>
        <v>-24</v>
      </c>
      <c r="H42" s="160">
        <f t="shared" ca="1" si="0"/>
        <v>-29</v>
      </c>
      <c r="I42" s="160">
        <f t="shared" ca="1" si="0"/>
        <v>-57</v>
      </c>
      <c r="J42" s="160">
        <f t="shared" ca="1" si="0"/>
        <v>-103</v>
      </c>
      <c r="K42" s="160">
        <f t="shared" ca="1" si="0"/>
        <v>-224</v>
      </c>
      <c r="L42" s="160">
        <f t="shared" ca="1" si="0"/>
        <v>-356</v>
      </c>
      <c r="M42" s="160">
        <f t="shared" ca="1" si="0"/>
        <v>-582</v>
      </c>
      <c r="N42" s="160">
        <f t="shared" ca="1" si="0"/>
        <v>-799</v>
      </c>
      <c r="O42" s="160">
        <f t="shared" ca="1" si="0"/>
        <v>-1062</v>
      </c>
      <c r="P42" s="160">
        <f t="shared" ca="1" si="0"/>
        <v>-1520</v>
      </c>
      <c r="Q42" s="160">
        <f t="shared" ca="1" si="0"/>
        <v>-1939</v>
      </c>
      <c r="R42" s="160">
        <f t="shared" ca="1" si="0"/>
        <v>-2549</v>
      </c>
      <c r="S42" s="160">
        <f t="shared" ca="1" si="0"/>
        <v>-3479</v>
      </c>
      <c r="T42" s="160">
        <f t="shared" ca="1" si="0"/>
        <v>-8981</v>
      </c>
      <c r="U42" s="159"/>
    </row>
    <row r="43" spans="1:21">
      <c r="B43" s="86" t="s">
        <v>63</v>
      </c>
      <c r="C43" s="160">
        <f ca="1">C39</f>
        <v>8</v>
      </c>
      <c r="D43" s="160">
        <f t="shared" ref="D43:T43" ca="1" si="1">D39</f>
        <v>3</v>
      </c>
      <c r="E43" s="160">
        <f t="shared" ca="1" si="1"/>
        <v>0</v>
      </c>
      <c r="F43" s="160">
        <f t="shared" ca="1" si="1"/>
        <v>7</v>
      </c>
      <c r="G43" s="160">
        <f t="shared" ca="1" si="1"/>
        <v>10</v>
      </c>
      <c r="H43" s="160">
        <f t="shared" ca="1" si="1"/>
        <v>18</v>
      </c>
      <c r="I43" s="160">
        <f t="shared" ca="1" si="1"/>
        <v>26</v>
      </c>
      <c r="J43" s="160">
        <f t="shared" ca="1" si="1"/>
        <v>48</v>
      </c>
      <c r="K43" s="160">
        <f t="shared" ca="1" si="1"/>
        <v>119</v>
      </c>
      <c r="L43" s="160">
        <f t="shared" ca="1" si="1"/>
        <v>130</v>
      </c>
      <c r="M43" s="160">
        <f t="shared" ca="1" si="1"/>
        <v>219</v>
      </c>
      <c r="N43" s="160">
        <f t="shared" ca="1" si="1"/>
        <v>291</v>
      </c>
      <c r="O43" s="160">
        <f t="shared" ca="1" si="1"/>
        <v>386</v>
      </c>
      <c r="P43" s="160">
        <f t="shared" ca="1" si="1"/>
        <v>655</v>
      </c>
      <c r="Q43" s="160">
        <f t="shared" ca="1" si="1"/>
        <v>954</v>
      </c>
      <c r="R43" s="160">
        <f t="shared" ca="1" si="1"/>
        <v>1712</v>
      </c>
      <c r="S43" s="160">
        <f t="shared" ca="1" si="1"/>
        <v>3069</v>
      </c>
      <c r="T43" s="160">
        <f t="shared" ca="1" si="1"/>
        <v>14586</v>
      </c>
      <c r="U43" s="159"/>
    </row>
    <row r="45" spans="1:21">
      <c r="A45" s="86">
        <v>3</v>
      </c>
      <c r="B45" s="135" t="str">
        <f>"Number of deaths due to " &amp;Admin!B6&amp;" (ICD-10 "&amp;UPPER(Admin!C6)&amp;"), by sex and year, " &amp;Admin!D6&amp;"–" &amp;Admin!D8</f>
        <v>Number of deaths due to All diseases of the circulatory system (ICD-10 I00–I99), by sex and year, 1907–2016</v>
      </c>
      <c r="C45" s="139"/>
      <c r="D45" s="139"/>
      <c r="E45" s="139"/>
    </row>
    <row r="46" spans="1:21">
      <c r="A46" s="86">
        <v>4</v>
      </c>
      <c r="B46" s="135" t="str">
        <f>"Age-standardised death rates for " &amp;Admin!B6&amp;" (ICD-10 "&amp;UPPER(Admin!C6)&amp;"), by sex and year, " &amp;Admin!D6&amp;"–" &amp;Admin!D8</f>
        <v>Age-standardised death rates for All diseases of the circulatory system (ICD-10 I00–I99),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3891</v>
      </c>
      <c r="D57" s="163">
        <f>Deaths!AR14</f>
        <v>2963</v>
      </c>
      <c r="E57" s="163">
        <f>Deaths!BN14</f>
        <v>6854</v>
      </c>
      <c r="F57" s="164">
        <f>Rates!V14</f>
        <v>437.09496000000001</v>
      </c>
      <c r="G57" s="164">
        <f>Rates!AR14</f>
        <v>379.08118000000002</v>
      </c>
      <c r="H57" s="164">
        <f>Rates!BN14</f>
        <v>410.23196000000002</v>
      </c>
    </row>
    <row r="58" spans="2:8">
      <c r="B58" s="143">
        <v>1908</v>
      </c>
      <c r="C58" s="163">
        <f>Deaths!V15</f>
        <v>4109</v>
      </c>
      <c r="D58" s="163">
        <f>Deaths!AR15</f>
        <v>3132</v>
      </c>
      <c r="E58" s="163">
        <f>Deaths!BN15</f>
        <v>7241</v>
      </c>
      <c r="F58" s="164">
        <f>Rates!V15</f>
        <v>453.94452000000001</v>
      </c>
      <c r="G58" s="164">
        <f>Rates!AR15</f>
        <v>395.86408999999998</v>
      </c>
      <c r="H58" s="164">
        <f>Rates!BN15</f>
        <v>426.84861000000001</v>
      </c>
    </row>
    <row r="59" spans="2:8">
      <c r="B59" s="143">
        <v>1909</v>
      </c>
      <c r="C59" s="163">
        <f>Deaths!V16</f>
        <v>4001</v>
      </c>
      <c r="D59" s="163">
        <f>Deaths!AR16</f>
        <v>3084</v>
      </c>
      <c r="E59" s="163">
        <f>Deaths!BN16</f>
        <v>7085</v>
      </c>
      <c r="F59" s="164">
        <f>Rates!V16</f>
        <v>432.15030000000002</v>
      </c>
      <c r="G59" s="164">
        <f>Rates!AR16</f>
        <v>374.54820999999998</v>
      </c>
      <c r="H59" s="164">
        <f>Rates!BN16</f>
        <v>405.33434999999997</v>
      </c>
    </row>
    <row r="60" spans="2:8">
      <c r="B60" s="143">
        <v>1910</v>
      </c>
      <c r="C60" s="163">
        <f>Deaths!V17</f>
        <v>4105</v>
      </c>
      <c r="D60" s="163">
        <f>Deaths!AR17</f>
        <v>3447</v>
      </c>
      <c r="E60" s="163">
        <f>Deaths!BN17</f>
        <v>7552</v>
      </c>
      <c r="F60" s="164">
        <f>Rates!V17</f>
        <v>430.90465</v>
      </c>
      <c r="G60" s="164">
        <f>Rates!AR17</f>
        <v>416.73255</v>
      </c>
      <c r="H60" s="164">
        <f>Rates!BN17</f>
        <v>424.39335</v>
      </c>
    </row>
    <row r="61" spans="2:8">
      <c r="B61" s="143">
        <v>1911</v>
      </c>
      <c r="C61" s="163">
        <f>Deaths!V18</f>
        <v>4843</v>
      </c>
      <c r="D61" s="163">
        <f>Deaths!AR18</f>
        <v>3831</v>
      </c>
      <c r="E61" s="163">
        <f>Deaths!BN18</f>
        <v>8674</v>
      </c>
      <c r="F61" s="164">
        <f>Rates!V18</f>
        <v>500.31321000000003</v>
      </c>
      <c r="G61" s="164">
        <f>Rates!AR18</f>
        <v>456.11622999999997</v>
      </c>
      <c r="H61" s="164">
        <f>Rates!BN18</f>
        <v>479.79320000000001</v>
      </c>
    </row>
    <row r="62" spans="2:8">
      <c r="B62" s="143">
        <v>1912</v>
      </c>
      <c r="C62" s="163">
        <f>Deaths!V19</f>
        <v>5167</v>
      </c>
      <c r="D62" s="163">
        <f>Deaths!AR19</f>
        <v>4032</v>
      </c>
      <c r="E62" s="163">
        <f>Deaths!BN19</f>
        <v>9199</v>
      </c>
      <c r="F62" s="164">
        <f>Rates!V19</f>
        <v>504.43018999999998</v>
      </c>
      <c r="G62" s="164">
        <f>Rates!AR19</f>
        <v>448.91818999999998</v>
      </c>
      <c r="H62" s="164">
        <f>Rates!BN19</f>
        <v>478.72082</v>
      </c>
    </row>
    <row r="63" spans="2:8">
      <c r="B63" s="143">
        <v>1913</v>
      </c>
      <c r="C63" s="163">
        <f>Deaths!V20</f>
        <v>5044</v>
      </c>
      <c r="D63" s="163">
        <f>Deaths!AR20</f>
        <v>3959</v>
      </c>
      <c r="E63" s="163">
        <f>Deaths!BN20</f>
        <v>9003</v>
      </c>
      <c r="F63" s="164">
        <f>Rates!V20</f>
        <v>487.92383999999998</v>
      </c>
      <c r="G63" s="164">
        <f>Rates!AR20</f>
        <v>426.94963999999999</v>
      </c>
      <c r="H63" s="164">
        <f>Rates!BN20</f>
        <v>459.08798999999999</v>
      </c>
    </row>
    <row r="64" spans="2:8">
      <c r="B64" s="143">
        <v>1914</v>
      </c>
      <c r="C64" s="163">
        <f>Deaths!V21</f>
        <v>4978</v>
      </c>
      <c r="D64" s="163">
        <f>Deaths!AR21</f>
        <v>3893</v>
      </c>
      <c r="E64" s="163">
        <f>Deaths!BN21</f>
        <v>8871</v>
      </c>
      <c r="F64" s="164">
        <f>Rates!V21</f>
        <v>470.67000999999999</v>
      </c>
      <c r="G64" s="164">
        <f>Rates!AR21</f>
        <v>415.2</v>
      </c>
      <c r="H64" s="164">
        <f>Rates!BN21</f>
        <v>444.44630000000001</v>
      </c>
    </row>
    <row r="65" spans="2:8">
      <c r="B65" s="143">
        <v>1915</v>
      </c>
      <c r="C65" s="163">
        <f>Deaths!V22</f>
        <v>4785</v>
      </c>
      <c r="D65" s="163">
        <f>Deaths!AR22</f>
        <v>3692</v>
      </c>
      <c r="E65" s="163">
        <f>Deaths!BN22</f>
        <v>8477</v>
      </c>
      <c r="F65" s="164">
        <f>Rates!V22</f>
        <v>444.68335999999999</v>
      </c>
      <c r="G65" s="164">
        <f>Rates!AR22</f>
        <v>374.94272000000001</v>
      </c>
      <c r="H65" s="164">
        <f>Rates!BN22</f>
        <v>410.80907000000002</v>
      </c>
    </row>
    <row r="66" spans="2:8">
      <c r="B66" s="143">
        <v>1916</v>
      </c>
      <c r="C66" s="163">
        <f>Deaths!V23</f>
        <v>4921</v>
      </c>
      <c r="D66" s="163">
        <f>Deaths!AR23</f>
        <v>3981</v>
      </c>
      <c r="E66" s="163">
        <f>Deaths!BN23</f>
        <v>8902</v>
      </c>
      <c r="F66" s="164">
        <f>Rates!V23</f>
        <v>452.50355000000002</v>
      </c>
      <c r="G66" s="164">
        <f>Rates!AR23</f>
        <v>390.89881000000003</v>
      </c>
      <c r="H66" s="164">
        <f>Rates!BN23</f>
        <v>422.51405999999997</v>
      </c>
    </row>
    <row r="67" spans="2:8">
      <c r="B67" s="143">
        <v>1917</v>
      </c>
      <c r="C67" s="163">
        <f>Deaths!V24</f>
        <v>4673</v>
      </c>
      <c r="D67" s="163">
        <f>Deaths!AR24</f>
        <v>3726</v>
      </c>
      <c r="E67" s="163">
        <f>Deaths!BN24</f>
        <v>8399</v>
      </c>
      <c r="F67" s="164">
        <f>Rates!V24</f>
        <v>411.44517000000002</v>
      </c>
      <c r="G67" s="164">
        <f>Rates!AR24</f>
        <v>354.24214999999998</v>
      </c>
      <c r="H67" s="164">
        <f>Rates!BN24</f>
        <v>383.62025</v>
      </c>
    </row>
    <row r="68" spans="2:8">
      <c r="B68" s="143">
        <v>1918</v>
      </c>
      <c r="C68" s="163">
        <f>Deaths!V25</f>
        <v>4684</v>
      </c>
      <c r="D68" s="163">
        <f>Deaths!AR25</f>
        <v>3894</v>
      </c>
      <c r="E68" s="163">
        <f>Deaths!BN25</f>
        <v>8578</v>
      </c>
      <c r="F68" s="164">
        <f>Rates!V25</f>
        <v>403.9513</v>
      </c>
      <c r="G68" s="164">
        <f>Rates!AR25</f>
        <v>366.68973999999997</v>
      </c>
      <c r="H68" s="164">
        <f>Rates!BN25</f>
        <v>386.17272000000003</v>
      </c>
    </row>
    <row r="69" spans="2:8">
      <c r="B69" s="143">
        <v>1919</v>
      </c>
      <c r="C69" s="163">
        <f>Deaths!V26</f>
        <v>4427</v>
      </c>
      <c r="D69" s="163">
        <f>Deaths!AR26</f>
        <v>3544</v>
      </c>
      <c r="E69" s="163">
        <f>Deaths!BN26</f>
        <v>7971</v>
      </c>
      <c r="F69" s="164">
        <f>Rates!V26</f>
        <v>386.50688000000002</v>
      </c>
      <c r="G69" s="164">
        <f>Rates!AR26</f>
        <v>319.94585999999998</v>
      </c>
      <c r="H69" s="164">
        <f>Rates!BN26</f>
        <v>353.34940999999998</v>
      </c>
    </row>
    <row r="70" spans="2:8">
      <c r="B70" s="143">
        <v>1920</v>
      </c>
      <c r="C70" s="163">
        <f>Deaths!V27</f>
        <v>5732</v>
      </c>
      <c r="D70" s="163">
        <f>Deaths!AR27</f>
        <v>4493</v>
      </c>
      <c r="E70" s="163">
        <f>Deaths!BN27</f>
        <v>10225</v>
      </c>
      <c r="F70" s="164">
        <f>Rates!V27</f>
        <v>497.02528000000001</v>
      </c>
      <c r="G70" s="164">
        <f>Rates!AR27</f>
        <v>427.35644000000002</v>
      </c>
      <c r="H70" s="164">
        <f>Rates!BN27</f>
        <v>463.27481</v>
      </c>
    </row>
    <row r="71" spans="2:8">
      <c r="B71" s="143">
        <v>1921</v>
      </c>
      <c r="C71" s="163">
        <f>Deaths!V28</f>
        <v>5431</v>
      </c>
      <c r="D71" s="163">
        <f>Deaths!AR28</f>
        <v>4519</v>
      </c>
      <c r="E71" s="163">
        <f>Deaths!BN28</f>
        <v>9950</v>
      </c>
      <c r="F71" s="164">
        <f>Rates!V28</f>
        <v>452.15280000000001</v>
      </c>
      <c r="G71" s="164">
        <f>Rates!AR28</f>
        <v>404.34048000000001</v>
      </c>
      <c r="H71" s="164">
        <f>Rates!BN28</f>
        <v>428.99538000000001</v>
      </c>
    </row>
    <row r="72" spans="2:8">
      <c r="B72" s="143">
        <v>1922</v>
      </c>
      <c r="C72" s="163">
        <f>Deaths!V29</f>
        <v>5602</v>
      </c>
      <c r="D72" s="163">
        <f>Deaths!AR29</f>
        <v>4675</v>
      </c>
      <c r="E72" s="163">
        <f>Deaths!BN29</f>
        <v>10277</v>
      </c>
      <c r="F72" s="164">
        <f>Rates!V29</f>
        <v>465.71814000000001</v>
      </c>
      <c r="G72" s="164">
        <f>Rates!AR29</f>
        <v>422.57085000000001</v>
      </c>
      <c r="H72" s="164">
        <f>Rates!BN29</f>
        <v>445.11032999999998</v>
      </c>
    </row>
    <row r="73" spans="2:8">
      <c r="B73" s="143">
        <v>1923</v>
      </c>
      <c r="C73" s="163">
        <f>Deaths!V30</f>
        <v>5671</v>
      </c>
      <c r="D73" s="163">
        <f>Deaths!AR30</f>
        <v>4738</v>
      </c>
      <c r="E73" s="163">
        <f>Deaths!BN30</f>
        <v>10409</v>
      </c>
      <c r="F73" s="164">
        <f>Rates!V30</f>
        <v>444.75353000000001</v>
      </c>
      <c r="G73" s="164">
        <f>Rates!AR30</f>
        <v>406.84001999999998</v>
      </c>
      <c r="H73" s="164">
        <f>Rates!BN30</f>
        <v>426.67684000000003</v>
      </c>
    </row>
    <row r="74" spans="2:8">
      <c r="B74" s="143">
        <v>1924</v>
      </c>
      <c r="C74" s="163">
        <f>Deaths!V31</f>
        <v>5849</v>
      </c>
      <c r="D74" s="163">
        <f>Deaths!AR31</f>
        <v>4783</v>
      </c>
      <c r="E74" s="163">
        <f>Deaths!BN31</f>
        <v>10632</v>
      </c>
      <c r="F74" s="164">
        <f>Rates!V31</f>
        <v>455.78359</v>
      </c>
      <c r="G74" s="164">
        <f>Rates!AR31</f>
        <v>409.64877999999999</v>
      </c>
      <c r="H74" s="164">
        <f>Rates!BN31</f>
        <v>433.85575</v>
      </c>
    </row>
    <row r="75" spans="2:8">
      <c r="B75" s="143">
        <v>1925</v>
      </c>
      <c r="C75" s="163">
        <f>Deaths!V32</f>
        <v>6516</v>
      </c>
      <c r="D75" s="163">
        <f>Deaths!AR32</f>
        <v>5274</v>
      </c>
      <c r="E75" s="163">
        <f>Deaths!BN32</f>
        <v>11790</v>
      </c>
      <c r="F75" s="164">
        <f>Rates!V32</f>
        <v>509.34485999999998</v>
      </c>
      <c r="G75" s="164">
        <f>Rates!AR32</f>
        <v>445.77542</v>
      </c>
      <c r="H75" s="164">
        <f>Rates!BN32</f>
        <v>478.23511000000002</v>
      </c>
    </row>
    <row r="76" spans="2:8">
      <c r="B76" s="143">
        <v>1926</v>
      </c>
      <c r="C76" s="163">
        <f>Deaths!V33</f>
        <v>6606</v>
      </c>
      <c r="D76" s="163">
        <f>Deaths!AR33</f>
        <v>5624</v>
      </c>
      <c r="E76" s="163">
        <f>Deaths!BN33</f>
        <v>12230</v>
      </c>
      <c r="F76" s="164">
        <f>Rates!V33</f>
        <v>517.21085000000005</v>
      </c>
      <c r="G76" s="164">
        <f>Rates!AR33</f>
        <v>463.26364000000001</v>
      </c>
      <c r="H76" s="164">
        <f>Rates!BN33</f>
        <v>489.63137999999998</v>
      </c>
    </row>
    <row r="77" spans="2:8">
      <c r="B77" s="143">
        <v>1927</v>
      </c>
      <c r="C77" s="163">
        <f>Deaths!V34</f>
        <v>7198</v>
      </c>
      <c r="D77" s="163">
        <f>Deaths!AR34</f>
        <v>5968</v>
      </c>
      <c r="E77" s="163">
        <f>Deaths!BN34</f>
        <v>13166</v>
      </c>
      <c r="F77" s="164">
        <f>Rates!V34</f>
        <v>549.54445999999996</v>
      </c>
      <c r="G77" s="164">
        <f>Rates!AR34</f>
        <v>479.61721</v>
      </c>
      <c r="H77" s="164">
        <f>Rates!BN34</f>
        <v>514.50370999999996</v>
      </c>
    </row>
    <row r="78" spans="2:8">
      <c r="B78" s="143">
        <v>1928</v>
      </c>
      <c r="C78" s="163">
        <f>Deaths!V35</f>
        <v>7443</v>
      </c>
      <c r="D78" s="163">
        <f>Deaths!AR35</f>
        <v>6305</v>
      </c>
      <c r="E78" s="163">
        <f>Deaths!BN35</f>
        <v>13748</v>
      </c>
      <c r="F78" s="164">
        <f>Rates!V35</f>
        <v>548.34652000000006</v>
      </c>
      <c r="G78" s="164">
        <f>Rates!AR35</f>
        <v>493.55363</v>
      </c>
      <c r="H78" s="164">
        <f>Rates!BN35</f>
        <v>522.24186999999995</v>
      </c>
    </row>
    <row r="79" spans="2:8">
      <c r="B79" s="143">
        <v>1929</v>
      </c>
      <c r="C79" s="163">
        <f>Deaths!V36</f>
        <v>8093</v>
      </c>
      <c r="D79" s="163">
        <f>Deaths!AR36</f>
        <v>6527</v>
      </c>
      <c r="E79" s="163">
        <f>Deaths!BN36</f>
        <v>14620</v>
      </c>
      <c r="F79" s="164">
        <f>Rates!V36</f>
        <v>585.98476000000005</v>
      </c>
      <c r="G79" s="164">
        <f>Rates!AR36</f>
        <v>493.62076000000002</v>
      </c>
      <c r="H79" s="164">
        <f>Rates!BN36</f>
        <v>538.76314000000002</v>
      </c>
    </row>
    <row r="80" spans="2:8">
      <c r="B80" s="143">
        <v>1930</v>
      </c>
      <c r="C80" s="163">
        <f>Deaths!V37</f>
        <v>7542</v>
      </c>
      <c r="D80" s="163">
        <f>Deaths!AR37</f>
        <v>6369</v>
      </c>
      <c r="E80" s="163">
        <f>Deaths!BN37</f>
        <v>13911</v>
      </c>
      <c r="F80" s="164">
        <f>Rates!V37</f>
        <v>513.72470999999996</v>
      </c>
      <c r="G80" s="164">
        <f>Rates!AR37</f>
        <v>457.80477999999999</v>
      </c>
      <c r="H80" s="164">
        <f>Rates!BN37</f>
        <v>485.88310999999999</v>
      </c>
    </row>
    <row r="81" spans="2:8">
      <c r="B81" s="143">
        <v>1931</v>
      </c>
      <c r="C81" s="163">
        <f>Deaths!V38</f>
        <v>8574</v>
      </c>
      <c r="D81" s="163">
        <f>Deaths!AR38</f>
        <v>7132</v>
      </c>
      <c r="E81" s="163">
        <f>Deaths!BN38</f>
        <v>15706</v>
      </c>
      <c r="F81" s="164">
        <f>Rates!V38</f>
        <v>572.54441999999995</v>
      </c>
      <c r="G81" s="164">
        <f>Rates!AR38</f>
        <v>496.94884999999999</v>
      </c>
      <c r="H81" s="164">
        <f>Rates!BN38</f>
        <v>534.78375000000005</v>
      </c>
    </row>
    <row r="82" spans="2:8">
      <c r="B82" s="143">
        <v>1932</v>
      </c>
      <c r="C82" s="163">
        <f>Deaths!V39</f>
        <v>9048</v>
      </c>
      <c r="D82" s="163">
        <f>Deaths!AR39</f>
        <v>7613</v>
      </c>
      <c r="E82" s="163">
        <f>Deaths!BN39</f>
        <v>16661</v>
      </c>
      <c r="F82" s="164">
        <f>Rates!V39</f>
        <v>594.24495999999999</v>
      </c>
      <c r="G82" s="164">
        <f>Rates!AR39</f>
        <v>513.49104999999997</v>
      </c>
      <c r="H82" s="164">
        <f>Rates!BN39</f>
        <v>553.66674999999998</v>
      </c>
    </row>
    <row r="83" spans="2:8">
      <c r="B83" s="143">
        <v>1933</v>
      </c>
      <c r="C83" s="163">
        <f>Deaths!V40</f>
        <v>9767</v>
      </c>
      <c r="D83" s="163">
        <f>Deaths!AR40</f>
        <v>8142</v>
      </c>
      <c r="E83" s="163">
        <f>Deaths!BN40</f>
        <v>17909</v>
      </c>
      <c r="F83" s="164">
        <f>Rates!V40</f>
        <v>614.01813000000004</v>
      </c>
      <c r="G83" s="164">
        <f>Rates!AR40</f>
        <v>531.03175999999996</v>
      </c>
      <c r="H83" s="164">
        <f>Rates!BN40</f>
        <v>572.88607000000002</v>
      </c>
    </row>
    <row r="84" spans="2:8">
      <c r="B84" s="143">
        <v>1934</v>
      </c>
      <c r="C84" s="163">
        <f>Deaths!V41</f>
        <v>10436</v>
      </c>
      <c r="D84" s="163">
        <f>Deaths!AR41</f>
        <v>8675</v>
      </c>
      <c r="E84" s="163">
        <f>Deaths!BN41</f>
        <v>19111</v>
      </c>
      <c r="F84" s="164">
        <f>Rates!V41</f>
        <v>651.93868999999995</v>
      </c>
      <c r="G84" s="164">
        <f>Rates!AR41</f>
        <v>542.43727000000001</v>
      </c>
      <c r="H84" s="164">
        <f>Rates!BN41</f>
        <v>595.65695000000005</v>
      </c>
    </row>
    <row r="85" spans="2:8">
      <c r="B85" s="143">
        <v>1935</v>
      </c>
      <c r="C85" s="163">
        <f>Deaths!V42</f>
        <v>11214</v>
      </c>
      <c r="D85" s="163">
        <f>Deaths!AR42</f>
        <v>9118</v>
      </c>
      <c r="E85" s="163">
        <f>Deaths!BN42</f>
        <v>20332</v>
      </c>
      <c r="F85" s="164">
        <f>Rates!V42</f>
        <v>677.86810000000003</v>
      </c>
      <c r="G85" s="164">
        <f>Rates!AR42</f>
        <v>551.31365000000005</v>
      </c>
      <c r="H85" s="164">
        <f>Rates!BN42</f>
        <v>612.65497000000005</v>
      </c>
    </row>
    <row r="86" spans="2:8">
      <c r="B86" s="143">
        <v>1936</v>
      </c>
      <c r="C86" s="163">
        <f>Deaths!V43</f>
        <v>11299</v>
      </c>
      <c r="D86" s="163">
        <f>Deaths!AR43</f>
        <v>9309</v>
      </c>
      <c r="E86" s="163">
        <f>Deaths!BN43</f>
        <v>20608</v>
      </c>
      <c r="F86" s="164">
        <f>Rates!V43</f>
        <v>656.04575</v>
      </c>
      <c r="G86" s="164">
        <f>Rates!AR43</f>
        <v>545.81782999999996</v>
      </c>
      <c r="H86" s="164">
        <f>Rates!BN43</f>
        <v>599.75259000000005</v>
      </c>
    </row>
    <row r="87" spans="2:8">
      <c r="B87" s="143">
        <v>1937</v>
      </c>
      <c r="C87" s="163">
        <f>Deaths!V44</f>
        <v>11976</v>
      </c>
      <c r="D87" s="163">
        <f>Deaths!AR44</f>
        <v>9795</v>
      </c>
      <c r="E87" s="163">
        <f>Deaths!BN44</f>
        <v>21771</v>
      </c>
      <c r="F87" s="164">
        <f>Rates!V44</f>
        <v>699.66047000000003</v>
      </c>
      <c r="G87" s="164">
        <f>Rates!AR44</f>
        <v>561.63192000000004</v>
      </c>
      <c r="H87" s="164">
        <f>Rates!BN44</f>
        <v>627.88585</v>
      </c>
    </row>
    <row r="88" spans="2:8">
      <c r="B88" s="143">
        <v>1938</v>
      </c>
      <c r="C88" s="163">
        <f>Deaths!V45</f>
        <v>12570</v>
      </c>
      <c r="D88" s="163">
        <f>Deaths!AR45</f>
        <v>10373</v>
      </c>
      <c r="E88" s="163">
        <f>Deaths!BN45</f>
        <v>22943</v>
      </c>
      <c r="F88" s="164">
        <f>Rates!V45</f>
        <v>712.45329000000004</v>
      </c>
      <c r="G88" s="164">
        <f>Rates!AR45</f>
        <v>581.53035</v>
      </c>
      <c r="H88" s="164">
        <f>Rates!BN45</f>
        <v>644.82353999999998</v>
      </c>
    </row>
    <row r="89" spans="2:8">
      <c r="B89" s="143">
        <v>1939</v>
      </c>
      <c r="C89" s="163">
        <f>Deaths!V46</f>
        <v>13627</v>
      </c>
      <c r="D89" s="163">
        <f>Deaths!AR46</f>
        <v>11108</v>
      </c>
      <c r="E89" s="163">
        <f>Deaths!BN46</f>
        <v>24735</v>
      </c>
      <c r="F89" s="164">
        <f>Rates!V46</f>
        <v>777.04259000000002</v>
      </c>
      <c r="G89" s="164">
        <f>Rates!AR46</f>
        <v>620.07960000000003</v>
      </c>
      <c r="H89" s="164">
        <f>Rates!BN46</f>
        <v>695.43606</v>
      </c>
    </row>
    <row r="90" spans="2:8">
      <c r="B90" s="143">
        <v>1940</v>
      </c>
      <c r="C90" s="163">
        <f>Deaths!V47</f>
        <v>13837</v>
      </c>
      <c r="D90" s="163">
        <f>Deaths!AR47</f>
        <v>11239</v>
      </c>
      <c r="E90" s="163">
        <f>Deaths!BN47</f>
        <v>25076</v>
      </c>
      <c r="F90" s="164">
        <f>Rates!V47</f>
        <v>746.85330999999996</v>
      </c>
      <c r="G90" s="164">
        <f>Rates!AR47</f>
        <v>599.90700000000004</v>
      </c>
      <c r="H90" s="164">
        <f>Rates!BN47</f>
        <v>670.92795999999998</v>
      </c>
    </row>
    <row r="91" spans="2:8">
      <c r="B91" s="143">
        <v>1941</v>
      </c>
      <c r="C91" s="163">
        <f>Deaths!V48</f>
        <v>14489</v>
      </c>
      <c r="D91" s="163">
        <f>Deaths!AR48</f>
        <v>12451</v>
      </c>
      <c r="E91" s="163">
        <f>Deaths!BN48</f>
        <v>26940</v>
      </c>
      <c r="F91" s="164">
        <f>Rates!V48</f>
        <v>764.30454999999995</v>
      </c>
      <c r="G91" s="164">
        <f>Rates!AR48</f>
        <v>639.69096999999999</v>
      </c>
      <c r="H91" s="164">
        <f>Rates!BN48</f>
        <v>699.90072999999995</v>
      </c>
    </row>
    <row r="92" spans="2:8">
      <c r="B92" s="143">
        <v>1942</v>
      </c>
      <c r="C92" s="163">
        <f>Deaths!V49</f>
        <v>15981</v>
      </c>
      <c r="D92" s="163">
        <f>Deaths!AR49</f>
        <v>13607</v>
      </c>
      <c r="E92" s="163">
        <f>Deaths!BN49</f>
        <v>29588</v>
      </c>
      <c r="F92" s="164">
        <f>Rates!V49</f>
        <v>833.58448999999996</v>
      </c>
      <c r="G92" s="164">
        <f>Rates!AR49</f>
        <v>676.18005000000005</v>
      </c>
      <c r="H92" s="164">
        <f>Rates!BN49</f>
        <v>750.87458000000004</v>
      </c>
    </row>
    <row r="93" spans="2:8">
      <c r="B93" s="143">
        <v>1943</v>
      </c>
      <c r="C93" s="163">
        <f>Deaths!V50</f>
        <v>16113</v>
      </c>
      <c r="D93" s="163">
        <f>Deaths!AR50</f>
        <v>13672</v>
      </c>
      <c r="E93" s="163">
        <f>Deaths!BN50</f>
        <v>29785</v>
      </c>
      <c r="F93" s="164">
        <f>Rates!V50</f>
        <v>832.90535999999997</v>
      </c>
      <c r="G93" s="164">
        <f>Rates!AR50</f>
        <v>663.90641000000005</v>
      </c>
      <c r="H93" s="164">
        <f>Rates!BN50</f>
        <v>743.36283000000003</v>
      </c>
    </row>
    <row r="94" spans="2:8">
      <c r="B94" s="143">
        <v>1944</v>
      </c>
      <c r="C94" s="163">
        <f>Deaths!V51</f>
        <v>15476</v>
      </c>
      <c r="D94" s="163">
        <f>Deaths!AR51</f>
        <v>13510</v>
      </c>
      <c r="E94" s="163">
        <f>Deaths!BN51</f>
        <v>28986</v>
      </c>
      <c r="F94" s="164">
        <f>Rates!V51</f>
        <v>778.56506000000002</v>
      </c>
      <c r="G94" s="164">
        <f>Rates!AR51</f>
        <v>631.82213000000002</v>
      </c>
      <c r="H94" s="164">
        <f>Rates!BN51</f>
        <v>700.66236000000004</v>
      </c>
    </row>
    <row r="95" spans="2:8">
      <c r="B95" s="143">
        <v>1945</v>
      </c>
      <c r="C95" s="163">
        <f>Deaths!V52</f>
        <v>16457</v>
      </c>
      <c r="D95" s="163">
        <f>Deaths!AR52</f>
        <v>13843</v>
      </c>
      <c r="E95" s="163">
        <f>Deaths!BN52</f>
        <v>30300</v>
      </c>
      <c r="F95" s="164">
        <f>Rates!V52</f>
        <v>795.70232999999996</v>
      </c>
      <c r="G95" s="164">
        <f>Rates!AR52</f>
        <v>625.48721</v>
      </c>
      <c r="H95" s="164">
        <f>Rates!BN52</f>
        <v>705.58105</v>
      </c>
    </row>
    <row r="96" spans="2:8">
      <c r="B96" s="143">
        <v>1946</v>
      </c>
      <c r="C96" s="163">
        <f>Deaths!V53</f>
        <v>17829</v>
      </c>
      <c r="D96" s="163">
        <f>Deaths!AR53</f>
        <v>14499</v>
      </c>
      <c r="E96" s="163">
        <f>Deaths!BN53</f>
        <v>32328</v>
      </c>
      <c r="F96" s="164">
        <f>Rates!V53</f>
        <v>850.09757999999999</v>
      </c>
      <c r="G96" s="164">
        <f>Rates!AR53</f>
        <v>637.00262999999995</v>
      </c>
      <c r="H96" s="164">
        <f>Rates!BN53</f>
        <v>735.94356000000005</v>
      </c>
    </row>
    <row r="97" spans="2:8">
      <c r="B97" s="143">
        <v>1947</v>
      </c>
      <c r="C97" s="163">
        <f>Deaths!V54</f>
        <v>17681</v>
      </c>
      <c r="D97" s="163">
        <f>Deaths!AR54</f>
        <v>14558</v>
      </c>
      <c r="E97" s="163">
        <f>Deaths!BN54</f>
        <v>32239</v>
      </c>
      <c r="F97" s="164">
        <f>Rates!V54</f>
        <v>812.16683</v>
      </c>
      <c r="G97" s="164">
        <f>Rates!AR54</f>
        <v>621.69358</v>
      </c>
      <c r="H97" s="164">
        <f>Rates!BN54</f>
        <v>711.11526000000003</v>
      </c>
    </row>
    <row r="98" spans="2:8">
      <c r="B98" s="143">
        <v>1948</v>
      </c>
      <c r="C98" s="163">
        <f>Deaths!V55</f>
        <v>18747</v>
      </c>
      <c r="D98" s="163">
        <f>Deaths!AR55</f>
        <v>15655</v>
      </c>
      <c r="E98" s="163">
        <f>Deaths!BN55</f>
        <v>34402</v>
      </c>
      <c r="F98" s="164">
        <f>Rates!V55</f>
        <v>844.46276999999998</v>
      </c>
      <c r="G98" s="164">
        <f>Rates!AR55</f>
        <v>652.20591999999999</v>
      </c>
      <c r="H98" s="164">
        <f>Rates!BN55</f>
        <v>742.47567000000004</v>
      </c>
    </row>
    <row r="99" spans="2:8">
      <c r="B99" s="143">
        <v>1949</v>
      </c>
      <c r="C99" s="163">
        <f>Deaths!V56</f>
        <v>18913</v>
      </c>
      <c r="D99" s="163">
        <f>Deaths!AR56</f>
        <v>15580</v>
      </c>
      <c r="E99" s="163">
        <f>Deaths!BN56</f>
        <v>34493</v>
      </c>
      <c r="F99" s="164">
        <f>Rates!V56</f>
        <v>833.55088000000001</v>
      </c>
      <c r="G99" s="164">
        <f>Rates!AR56</f>
        <v>631.74321999999995</v>
      </c>
      <c r="H99" s="164">
        <f>Rates!BN56</f>
        <v>726.00599999999997</v>
      </c>
    </row>
    <row r="100" spans="2:8">
      <c r="B100" s="143">
        <v>1950</v>
      </c>
      <c r="C100" s="163">
        <f>Deaths!V57</f>
        <v>20565</v>
      </c>
      <c r="D100" s="163">
        <f>Deaths!AR57</f>
        <v>17444</v>
      </c>
      <c r="E100" s="163">
        <f>Deaths!BN57</f>
        <v>38009</v>
      </c>
      <c r="F100" s="164">
        <f>Rates!V57</f>
        <v>892.80006000000003</v>
      </c>
      <c r="G100" s="164">
        <f>Rates!AR57</f>
        <v>691.76603999999998</v>
      </c>
      <c r="H100" s="164">
        <f>Rates!BN57</f>
        <v>785.78004999999996</v>
      </c>
    </row>
    <row r="101" spans="2:8">
      <c r="B101" s="143">
        <v>1951</v>
      </c>
      <c r="C101" s="163">
        <f>Deaths!V58</f>
        <v>21928</v>
      </c>
      <c r="D101" s="163">
        <f>Deaths!AR58</f>
        <v>18471</v>
      </c>
      <c r="E101" s="163">
        <f>Deaths!BN58</f>
        <v>40399</v>
      </c>
      <c r="F101" s="164">
        <f>Rates!V58</f>
        <v>935.74820999999997</v>
      </c>
      <c r="G101" s="164">
        <f>Rates!AR58</f>
        <v>714.84334000000001</v>
      </c>
      <c r="H101" s="164">
        <f>Rates!BN58</f>
        <v>817.52815999999996</v>
      </c>
    </row>
    <row r="102" spans="2:8">
      <c r="B102" s="143">
        <v>1952</v>
      </c>
      <c r="C102" s="163">
        <f>Deaths!V59</f>
        <v>22539</v>
      </c>
      <c r="D102" s="163">
        <f>Deaths!AR59</f>
        <v>19004</v>
      </c>
      <c r="E102" s="163">
        <f>Deaths!BN59</f>
        <v>41543</v>
      </c>
      <c r="F102" s="164">
        <f>Rates!V59</f>
        <v>942.38320999999996</v>
      </c>
      <c r="G102" s="164">
        <f>Rates!AR59</f>
        <v>717.84466999999995</v>
      </c>
      <c r="H102" s="164">
        <f>Rates!BN59</f>
        <v>822.04894999999999</v>
      </c>
    </row>
    <row r="103" spans="2:8">
      <c r="B103" s="143">
        <v>1953</v>
      </c>
      <c r="C103" s="163">
        <f>Deaths!V60</f>
        <v>22235</v>
      </c>
      <c r="D103" s="163">
        <f>Deaths!AR60</f>
        <v>18768</v>
      </c>
      <c r="E103" s="163">
        <f>Deaths!BN60</f>
        <v>41003</v>
      </c>
      <c r="F103" s="164">
        <f>Rates!V60</f>
        <v>916.55236000000002</v>
      </c>
      <c r="G103" s="164">
        <f>Rates!AR60</f>
        <v>689.14832999999999</v>
      </c>
      <c r="H103" s="164">
        <f>Rates!BN60</f>
        <v>793.95504000000005</v>
      </c>
    </row>
    <row r="104" spans="2:8">
      <c r="B104" s="143">
        <v>1954</v>
      </c>
      <c r="C104" s="163">
        <f>Deaths!V61</f>
        <v>22780</v>
      </c>
      <c r="D104" s="163">
        <f>Deaths!AR61</f>
        <v>19433</v>
      </c>
      <c r="E104" s="163">
        <f>Deaths!BN61</f>
        <v>42213</v>
      </c>
      <c r="F104" s="164">
        <f>Rates!V61</f>
        <v>930.61244999999997</v>
      </c>
      <c r="G104" s="164">
        <f>Rates!AR61</f>
        <v>696.00370999999996</v>
      </c>
      <c r="H104" s="164">
        <f>Rates!BN61</f>
        <v>803.28769999999997</v>
      </c>
    </row>
    <row r="105" spans="2:8">
      <c r="B105" s="143">
        <v>1955</v>
      </c>
      <c r="C105" s="163">
        <f>Deaths!V62</f>
        <v>23082</v>
      </c>
      <c r="D105" s="163">
        <f>Deaths!AR62</f>
        <v>19442</v>
      </c>
      <c r="E105" s="163">
        <f>Deaths!BN62</f>
        <v>42524</v>
      </c>
      <c r="F105" s="164">
        <f>Rates!V62</f>
        <v>924.34409000000005</v>
      </c>
      <c r="G105" s="164">
        <f>Rates!AR62</f>
        <v>677.62383999999997</v>
      </c>
      <c r="H105" s="164">
        <f>Rates!BN62</f>
        <v>790.09464000000003</v>
      </c>
    </row>
    <row r="106" spans="2:8">
      <c r="B106" s="143">
        <v>1956</v>
      </c>
      <c r="C106" s="163">
        <f>Deaths!V63</f>
        <v>24406</v>
      </c>
      <c r="D106" s="163">
        <f>Deaths!AR63</f>
        <v>20657</v>
      </c>
      <c r="E106" s="163">
        <f>Deaths!BN63</f>
        <v>45063</v>
      </c>
      <c r="F106" s="164">
        <f>Rates!V63</f>
        <v>964.31467999999995</v>
      </c>
      <c r="G106" s="164">
        <f>Rates!AR63</f>
        <v>707.67691000000002</v>
      </c>
      <c r="H106" s="164">
        <f>Rates!BN63</f>
        <v>824.59208000000001</v>
      </c>
    </row>
    <row r="107" spans="2:8">
      <c r="B107" s="143">
        <v>1957</v>
      </c>
      <c r="C107" s="163">
        <f>Deaths!V64</f>
        <v>23443</v>
      </c>
      <c r="D107" s="163">
        <f>Deaths!AR64</f>
        <v>20056</v>
      </c>
      <c r="E107" s="163">
        <f>Deaths!BN64</f>
        <v>43499</v>
      </c>
      <c r="F107" s="164">
        <f>Rates!V64</f>
        <v>902.14413000000002</v>
      </c>
      <c r="G107" s="164">
        <f>Rates!AR64</f>
        <v>667.31880999999998</v>
      </c>
      <c r="H107" s="164">
        <f>Rates!BN64</f>
        <v>774.58312999999998</v>
      </c>
    </row>
    <row r="108" spans="2:8">
      <c r="B108" s="143">
        <v>1958</v>
      </c>
      <c r="C108" s="163">
        <f>Deaths!V65</f>
        <v>23778</v>
      </c>
      <c r="D108" s="163">
        <f>Deaths!AR65</f>
        <v>20192</v>
      </c>
      <c r="E108" s="163">
        <f>Deaths!BN65</f>
        <v>43970</v>
      </c>
      <c r="F108" s="164">
        <f>Rates!V65</f>
        <v>901.78106000000002</v>
      </c>
      <c r="G108" s="164">
        <f>Rates!AR65</f>
        <v>652.80942000000005</v>
      </c>
      <c r="H108" s="164">
        <f>Rates!BN65</f>
        <v>765.50259000000005</v>
      </c>
    </row>
    <row r="109" spans="2:8">
      <c r="B109" s="143">
        <v>1959</v>
      </c>
      <c r="C109" s="163">
        <f>Deaths!V66</f>
        <v>25381</v>
      </c>
      <c r="D109" s="163">
        <f>Deaths!AR66</f>
        <v>21299</v>
      </c>
      <c r="E109" s="163">
        <f>Deaths!BN66</f>
        <v>46680</v>
      </c>
      <c r="F109" s="164">
        <f>Rates!V66</f>
        <v>931.58426999999995</v>
      </c>
      <c r="G109" s="164">
        <f>Rates!AR66</f>
        <v>671.79048999999998</v>
      </c>
      <c r="H109" s="164">
        <f>Rates!BN66</f>
        <v>790.4923</v>
      </c>
    </row>
    <row r="110" spans="2:8">
      <c r="B110" s="143">
        <v>1960</v>
      </c>
      <c r="C110" s="163">
        <f>Deaths!V67</f>
        <v>25917</v>
      </c>
      <c r="D110" s="163">
        <f>Deaths!AR67</f>
        <v>21810</v>
      </c>
      <c r="E110" s="163">
        <f>Deaths!BN67</f>
        <v>47727</v>
      </c>
      <c r="F110" s="164">
        <f>Rates!V67</f>
        <v>929.56122000000005</v>
      </c>
      <c r="G110" s="164">
        <f>Rates!AR67</f>
        <v>662.64535000000001</v>
      </c>
      <c r="H110" s="164">
        <f>Rates!BN67</f>
        <v>783.62571000000003</v>
      </c>
    </row>
    <row r="111" spans="2:8">
      <c r="B111" s="143">
        <v>1961</v>
      </c>
      <c r="C111" s="163">
        <f>Deaths!V68</f>
        <v>26081</v>
      </c>
      <c r="D111" s="163">
        <f>Deaths!AR68</f>
        <v>21658</v>
      </c>
      <c r="E111" s="163">
        <f>Deaths!BN68</f>
        <v>47739</v>
      </c>
      <c r="F111" s="164">
        <f>Rates!V68</f>
        <v>914.28431</v>
      </c>
      <c r="G111" s="164">
        <f>Rates!AR68</f>
        <v>639.52193999999997</v>
      </c>
      <c r="H111" s="164">
        <f>Rates!BN68</f>
        <v>763.86044000000004</v>
      </c>
    </row>
    <row r="112" spans="2:8">
      <c r="B112" s="143">
        <v>1962</v>
      </c>
      <c r="C112" s="163">
        <f>Deaths!V69</f>
        <v>27509</v>
      </c>
      <c r="D112" s="163">
        <f>Deaths!AR69</f>
        <v>23100</v>
      </c>
      <c r="E112" s="163">
        <f>Deaths!BN69</f>
        <v>50609</v>
      </c>
      <c r="F112" s="164">
        <f>Rates!V69</f>
        <v>945.79367000000002</v>
      </c>
      <c r="G112" s="164">
        <f>Rates!AR69</f>
        <v>658.05551000000003</v>
      </c>
      <c r="H112" s="164">
        <f>Rates!BN69</f>
        <v>787.39436000000001</v>
      </c>
    </row>
    <row r="113" spans="2:8">
      <c r="B113" s="143">
        <v>1963</v>
      </c>
      <c r="C113" s="163">
        <f>Deaths!V70</f>
        <v>28136</v>
      </c>
      <c r="D113" s="163">
        <f>Deaths!AR70</f>
        <v>23767</v>
      </c>
      <c r="E113" s="163">
        <f>Deaths!BN70</f>
        <v>51903</v>
      </c>
      <c r="F113" s="164">
        <f>Rates!V70</f>
        <v>947.88936000000001</v>
      </c>
      <c r="G113" s="164">
        <f>Rates!AR70</f>
        <v>656.72604000000001</v>
      </c>
      <c r="H113" s="164">
        <f>Rates!BN70</f>
        <v>787.35203000000001</v>
      </c>
    </row>
    <row r="114" spans="2:8">
      <c r="B114" s="143">
        <v>1964</v>
      </c>
      <c r="C114" s="163">
        <f>Deaths!V71</f>
        <v>29617</v>
      </c>
      <c r="D114" s="163">
        <f>Deaths!AR71</f>
        <v>25430</v>
      </c>
      <c r="E114" s="163">
        <f>Deaths!BN71</f>
        <v>55047</v>
      </c>
      <c r="F114" s="164">
        <f>Rates!V71</f>
        <v>981.75746000000004</v>
      </c>
      <c r="G114" s="164">
        <f>Rates!AR71</f>
        <v>679.65234999999996</v>
      </c>
      <c r="H114" s="164">
        <f>Rates!BN71</f>
        <v>814.19122000000004</v>
      </c>
    </row>
    <row r="115" spans="2:8">
      <c r="B115" s="143">
        <v>1965</v>
      </c>
      <c r="C115" s="163">
        <f>Deaths!V72</f>
        <v>29692</v>
      </c>
      <c r="D115" s="163">
        <f>Deaths!AR72</f>
        <v>25462</v>
      </c>
      <c r="E115" s="163">
        <f>Deaths!BN72</f>
        <v>55154</v>
      </c>
      <c r="F115" s="164">
        <f>Rates!V72</f>
        <v>964.28170999999998</v>
      </c>
      <c r="G115" s="164">
        <f>Rates!AR72</f>
        <v>660.31082000000004</v>
      </c>
      <c r="H115" s="164">
        <f>Rates!BN72</f>
        <v>795.15785000000005</v>
      </c>
    </row>
    <row r="116" spans="2:8">
      <c r="B116" s="143">
        <v>1966</v>
      </c>
      <c r="C116" s="163">
        <f>Deaths!V73</f>
        <v>30672</v>
      </c>
      <c r="D116" s="163">
        <f>Deaths!AR73</f>
        <v>26774</v>
      </c>
      <c r="E116" s="163">
        <f>Deaths!BN73</f>
        <v>57446</v>
      </c>
      <c r="F116" s="164">
        <f>Rates!V73</f>
        <v>977.70183999999995</v>
      </c>
      <c r="G116" s="164">
        <f>Rates!AR73</f>
        <v>671.84146999999996</v>
      </c>
      <c r="H116" s="164">
        <f>Rates!BN73</f>
        <v>806.90278999999998</v>
      </c>
    </row>
    <row r="117" spans="2:8">
      <c r="B117" s="143">
        <v>1967</v>
      </c>
      <c r="C117" s="163">
        <f>Deaths!V74</f>
        <v>30433</v>
      </c>
      <c r="D117" s="163">
        <f>Deaths!AR74</f>
        <v>25827</v>
      </c>
      <c r="E117" s="163">
        <f>Deaths!BN74</f>
        <v>56260</v>
      </c>
      <c r="F117" s="164">
        <f>Rates!V74</f>
        <v>943.97495000000004</v>
      </c>
      <c r="G117" s="164">
        <f>Rates!AR74</f>
        <v>632.71603000000005</v>
      </c>
      <c r="H117" s="164">
        <f>Rates!BN74</f>
        <v>770.37914000000001</v>
      </c>
    </row>
    <row r="118" spans="2:8">
      <c r="B118" s="143">
        <v>1968</v>
      </c>
      <c r="C118" s="163">
        <f>Deaths!V75</f>
        <v>32558</v>
      </c>
      <c r="D118" s="163">
        <f>Deaths!AR75</f>
        <v>28372</v>
      </c>
      <c r="E118" s="163">
        <f>Deaths!BN75</f>
        <v>60930</v>
      </c>
      <c r="F118" s="164">
        <f>Rates!V75</f>
        <v>1019.2963</v>
      </c>
      <c r="G118" s="164">
        <f>Rates!AR75</f>
        <v>684.04728</v>
      </c>
      <c r="H118" s="164">
        <f>Rates!BN75</f>
        <v>829.99845000000005</v>
      </c>
    </row>
    <row r="119" spans="2:8">
      <c r="B119" s="143">
        <v>1969</v>
      </c>
      <c r="C119" s="163">
        <f>Deaths!V76</f>
        <v>31353</v>
      </c>
      <c r="D119" s="163">
        <f>Deaths!AR76</f>
        <v>27172</v>
      </c>
      <c r="E119" s="163">
        <f>Deaths!BN76</f>
        <v>58525</v>
      </c>
      <c r="F119" s="164">
        <f>Rates!V76</f>
        <v>956.74152000000004</v>
      </c>
      <c r="G119" s="164">
        <f>Rates!AR76</f>
        <v>637.26869999999997</v>
      </c>
      <c r="H119" s="164">
        <f>Rates!BN76</f>
        <v>776.73528999999996</v>
      </c>
    </row>
    <row r="120" spans="2:8">
      <c r="B120" s="143">
        <v>1970</v>
      </c>
      <c r="C120" s="163">
        <f>Deaths!V77</f>
        <v>32413</v>
      </c>
      <c r="D120" s="163">
        <f>Deaths!AR77</f>
        <v>28963</v>
      </c>
      <c r="E120" s="163">
        <f>Deaths!BN77</f>
        <v>61376</v>
      </c>
      <c r="F120" s="164">
        <f>Rates!V77</f>
        <v>976.95054000000005</v>
      </c>
      <c r="G120" s="164">
        <f>Rates!AR77</f>
        <v>662.11037999999996</v>
      </c>
      <c r="H120" s="164">
        <f>Rates!BN77</f>
        <v>799.07033999999999</v>
      </c>
    </row>
    <row r="121" spans="2:8">
      <c r="B121" s="143">
        <v>1971</v>
      </c>
      <c r="C121" s="163">
        <f>Deaths!V78</f>
        <v>31748</v>
      </c>
      <c r="D121" s="163">
        <f>Deaths!AR78</f>
        <v>28864</v>
      </c>
      <c r="E121" s="163">
        <f>Deaths!BN78</f>
        <v>60612</v>
      </c>
      <c r="F121" s="164">
        <f>Rates!V78</f>
        <v>923.15922</v>
      </c>
      <c r="G121" s="164">
        <f>Rates!AR78</f>
        <v>635.01157999999998</v>
      </c>
      <c r="H121" s="164">
        <f>Rates!BN78</f>
        <v>760.94123000000002</v>
      </c>
    </row>
    <row r="122" spans="2:8">
      <c r="B122" s="143">
        <v>1972</v>
      </c>
      <c r="C122" s="163">
        <f>Deaths!V79</f>
        <v>31577</v>
      </c>
      <c r="D122" s="163">
        <f>Deaths!AR79</f>
        <v>28157</v>
      </c>
      <c r="E122" s="163">
        <f>Deaths!BN79</f>
        <v>59734</v>
      </c>
      <c r="F122" s="164">
        <f>Rates!V79</f>
        <v>901.23569999999995</v>
      </c>
      <c r="G122" s="164">
        <f>Rates!AR79</f>
        <v>602.78273999999999</v>
      </c>
      <c r="H122" s="164">
        <f>Rates!BN79</f>
        <v>732.00914999999998</v>
      </c>
    </row>
    <row r="123" spans="2:8">
      <c r="B123" s="143">
        <v>1973</v>
      </c>
      <c r="C123" s="163">
        <f>Deaths!V80</f>
        <v>31557</v>
      </c>
      <c r="D123" s="163">
        <f>Deaths!AR80</f>
        <v>28454</v>
      </c>
      <c r="E123" s="163">
        <f>Deaths!BN80</f>
        <v>60011</v>
      </c>
      <c r="F123" s="164">
        <f>Rates!V80</f>
        <v>877.81958999999995</v>
      </c>
      <c r="G123" s="164">
        <f>Rates!AR80</f>
        <v>595.04465000000005</v>
      </c>
      <c r="H123" s="164">
        <f>Rates!BN80</f>
        <v>719.60572999999999</v>
      </c>
    </row>
    <row r="124" spans="2:8">
      <c r="B124" s="143">
        <v>1974</v>
      </c>
      <c r="C124" s="163">
        <f>Deaths!V81</f>
        <v>32544</v>
      </c>
      <c r="D124" s="163">
        <f>Deaths!AR81</f>
        <v>29989</v>
      </c>
      <c r="E124" s="163">
        <f>Deaths!BN81</f>
        <v>62533</v>
      </c>
      <c r="F124" s="164">
        <f>Rates!V81</f>
        <v>902.22154</v>
      </c>
      <c r="G124" s="164">
        <f>Rates!AR81</f>
        <v>608.27365999999995</v>
      </c>
      <c r="H124" s="164">
        <f>Rates!BN81</f>
        <v>734.48265000000004</v>
      </c>
    </row>
    <row r="125" spans="2:8">
      <c r="B125" s="143">
        <v>1975</v>
      </c>
      <c r="C125" s="163">
        <f>Deaths!V82</f>
        <v>30792</v>
      </c>
      <c r="D125" s="163">
        <f>Deaths!AR82</f>
        <v>27998</v>
      </c>
      <c r="E125" s="163">
        <f>Deaths!BN82</f>
        <v>58790</v>
      </c>
      <c r="F125" s="164">
        <f>Rates!V82</f>
        <v>822.70407</v>
      </c>
      <c r="G125" s="164">
        <f>Rates!AR82</f>
        <v>550.15471000000002</v>
      </c>
      <c r="H125" s="164">
        <f>Rates!BN82</f>
        <v>668.31545000000006</v>
      </c>
    </row>
    <row r="126" spans="2:8">
      <c r="B126" s="143">
        <v>1976</v>
      </c>
      <c r="C126" s="163">
        <f>Deaths!V83</f>
        <v>31684</v>
      </c>
      <c r="D126" s="163">
        <f>Deaths!AR83</f>
        <v>28518</v>
      </c>
      <c r="E126" s="163">
        <f>Deaths!BN83</f>
        <v>60202</v>
      </c>
      <c r="F126" s="164">
        <f>Rates!V83</f>
        <v>835.22667000000001</v>
      </c>
      <c r="G126" s="164">
        <f>Rates!AR83</f>
        <v>541.72550999999999</v>
      </c>
      <c r="H126" s="164">
        <f>Rates!BN83</f>
        <v>667.45762000000002</v>
      </c>
    </row>
    <row r="127" spans="2:8">
      <c r="B127" s="143">
        <v>1977</v>
      </c>
      <c r="C127" s="163">
        <f>Deaths!V84</f>
        <v>30067</v>
      </c>
      <c r="D127" s="163">
        <f>Deaths!AR84</f>
        <v>27620</v>
      </c>
      <c r="E127" s="163">
        <f>Deaths!BN84</f>
        <v>57687</v>
      </c>
      <c r="F127" s="164">
        <f>Rates!V84</f>
        <v>766.50726999999995</v>
      </c>
      <c r="G127" s="164">
        <f>Rates!AR84</f>
        <v>511.30248</v>
      </c>
      <c r="H127" s="164">
        <f>Rates!BN84</f>
        <v>622.60906</v>
      </c>
    </row>
    <row r="128" spans="2:8">
      <c r="B128" s="143">
        <v>1978</v>
      </c>
      <c r="C128" s="163">
        <f>Deaths!V85</f>
        <v>29667</v>
      </c>
      <c r="D128" s="163">
        <f>Deaths!AR85</f>
        <v>27255</v>
      </c>
      <c r="E128" s="163">
        <f>Deaths!BN85</f>
        <v>56922</v>
      </c>
      <c r="F128" s="164">
        <f>Rates!V85</f>
        <v>743.56827999999996</v>
      </c>
      <c r="G128" s="164">
        <f>Rates!AR85</f>
        <v>490.78518000000003</v>
      </c>
      <c r="H128" s="164">
        <f>Rates!BN85</f>
        <v>600.27796000000001</v>
      </c>
    </row>
    <row r="129" spans="2:8">
      <c r="B129" s="143">
        <v>1979</v>
      </c>
      <c r="C129" s="163">
        <f>Deaths!V86</f>
        <v>29098</v>
      </c>
      <c r="D129" s="163">
        <f>Deaths!AR86</f>
        <v>26464</v>
      </c>
      <c r="E129" s="163">
        <f>Deaths!BN86</f>
        <v>55562</v>
      </c>
      <c r="F129" s="164">
        <f>Rates!V86</f>
        <v>711.79633999999999</v>
      </c>
      <c r="G129" s="164">
        <f>Rates!AR86</f>
        <v>465.12425000000002</v>
      </c>
      <c r="H129" s="164">
        <f>Rates!BN86</f>
        <v>572.85950000000003</v>
      </c>
    </row>
    <row r="130" spans="2:8">
      <c r="B130" s="143">
        <v>1980</v>
      </c>
      <c r="C130" s="163">
        <f>Deaths!V87</f>
        <v>29219</v>
      </c>
      <c r="D130" s="163">
        <f>Deaths!AR87</f>
        <v>26548</v>
      </c>
      <c r="E130" s="163">
        <f>Deaths!BN87</f>
        <v>55767</v>
      </c>
      <c r="F130" s="164">
        <f>Rates!V87</f>
        <v>700.32578000000001</v>
      </c>
      <c r="G130" s="164">
        <f>Rates!AR87</f>
        <v>452.24302999999998</v>
      </c>
      <c r="H130" s="164">
        <f>Rates!BN87</f>
        <v>560.43898000000002</v>
      </c>
    </row>
    <row r="131" spans="2:8">
      <c r="B131" s="143">
        <v>1981</v>
      </c>
      <c r="C131" s="163">
        <f>Deaths!V88</f>
        <v>29293</v>
      </c>
      <c r="D131" s="163">
        <f>Deaths!AR88</f>
        <v>26752</v>
      </c>
      <c r="E131" s="163">
        <f>Deaths!BN88</f>
        <v>56045</v>
      </c>
      <c r="F131" s="164">
        <f>Rates!V88</f>
        <v>688.73185000000001</v>
      </c>
      <c r="G131" s="164">
        <f>Rates!AR88</f>
        <v>439.75790000000001</v>
      </c>
      <c r="H131" s="164">
        <f>Rates!BN88</f>
        <v>546.75663999999995</v>
      </c>
    </row>
    <row r="132" spans="2:8">
      <c r="B132" s="143">
        <v>1982</v>
      </c>
      <c r="C132" s="163">
        <f>Deaths!V89</f>
        <v>29718</v>
      </c>
      <c r="D132" s="163">
        <f>Deaths!AR89</f>
        <v>27968</v>
      </c>
      <c r="E132" s="163">
        <f>Deaths!BN89</f>
        <v>57686</v>
      </c>
      <c r="F132" s="164">
        <f>Rates!V89</f>
        <v>680.87782000000004</v>
      </c>
      <c r="G132" s="164">
        <f>Rates!AR89</f>
        <v>445.96489000000003</v>
      </c>
      <c r="H132" s="164">
        <f>Rates!BN89</f>
        <v>548.08258000000001</v>
      </c>
    </row>
    <row r="133" spans="2:8">
      <c r="B133" s="143">
        <v>1983</v>
      </c>
      <c r="C133" s="163">
        <f>Deaths!V90</f>
        <v>28230</v>
      </c>
      <c r="D133" s="163">
        <f>Deaths!AR90</f>
        <v>26431</v>
      </c>
      <c r="E133" s="163">
        <f>Deaths!BN90</f>
        <v>54661</v>
      </c>
      <c r="F133" s="164">
        <f>Rates!V90</f>
        <v>626.31321000000003</v>
      </c>
      <c r="G133" s="164">
        <f>Rates!AR90</f>
        <v>408.04376999999999</v>
      </c>
      <c r="H133" s="164">
        <f>Rates!BN90</f>
        <v>503.01702</v>
      </c>
    </row>
    <row r="134" spans="2:8">
      <c r="B134" s="143">
        <v>1984</v>
      </c>
      <c r="C134" s="163">
        <f>Deaths!V91</f>
        <v>27797</v>
      </c>
      <c r="D134" s="163">
        <f>Deaths!AR91</f>
        <v>26492</v>
      </c>
      <c r="E134" s="163">
        <f>Deaths!BN91</f>
        <v>54289</v>
      </c>
      <c r="F134" s="164">
        <f>Rates!V91</f>
        <v>600.59403999999995</v>
      </c>
      <c r="G134" s="164">
        <f>Rates!AR91</f>
        <v>395.41241000000002</v>
      </c>
      <c r="H134" s="164">
        <f>Rates!BN91</f>
        <v>484.86052999999998</v>
      </c>
    </row>
    <row r="135" spans="2:8">
      <c r="B135" s="143">
        <v>1985</v>
      </c>
      <c r="C135" s="163">
        <f>Deaths!V92</f>
        <v>29006</v>
      </c>
      <c r="D135" s="163">
        <f>Deaths!AR92</f>
        <v>28522</v>
      </c>
      <c r="E135" s="163">
        <f>Deaths!BN92</f>
        <v>57528</v>
      </c>
      <c r="F135" s="164">
        <f>Rates!V92</f>
        <v>612.20588999999995</v>
      </c>
      <c r="G135" s="164">
        <f>Rates!AR92</f>
        <v>410.42977000000002</v>
      </c>
      <c r="H135" s="164">
        <f>Rates!BN92</f>
        <v>498.75006999999999</v>
      </c>
    </row>
    <row r="136" spans="2:8">
      <c r="B136" s="143">
        <v>1986</v>
      </c>
      <c r="C136" s="163">
        <f>Deaths!V93</f>
        <v>27949</v>
      </c>
      <c r="D136" s="163">
        <f>Deaths!AR93</f>
        <v>27316</v>
      </c>
      <c r="E136" s="163">
        <f>Deaths!BN93</f>
        <v>55265</v>
      </c>
      <c r="F136" s="164">
        <f>Rates!V93</f>
        <v>564.80475000000001</v>
      </c>
      <c r="G136" s="164">
        <f>Rates!AR93</f>
        <v>377.06223</v>
      </c>
      <c r="H136" s="164">
        <f>Rates!BN93</f>
        <v>459.49364000000003</v>
      </c>
    </row>
    <row r="137" spans="2:8">
      <c r="B137" s="143">
        <v>1987</v>
      </c>
      <c r="C137" s="163">
        <f>Deaths!V94</f>
        <v>28081</v>
      </c>
      <c r="D137" s="163">
        <f>Deaths!AR94</f>
        <v>27597</v>
      </c>
      <c r="E137" s="163">
        <f>Deaths!BN94</f>
        <v>55678</v>
      </c>
      <c r="F137" s="164">
        <f>Rates!V94</f>
        <v>553.81259</v>
      </c>
      <c r="G137" s="164">
        <f>Rates!AR94</f>
        <v>370.79205000000002</v>
      </c>
      <c r="H137" s="164">
        <f>Rates!BN94</f>
        <v>451.42257999999998</v>
      </c>
    </row>
    <row r="138" spans="2:8">
      <c r="B138" s="143">
        <v>1988</v>
      </c>
      <c r="C138" s="163">
        <f>Deaths!V95</f>
        <v>27779</v>
      </c>
      <c r="D138" s="163">
        <f>Deaths!AR95</f>
        <v>27301</v>
      </c>
      <c r="E138" s="163">
        <f>Deaths!BN95</f>
        <v>55080</v>
      </c>
      <c r="F138" s="164">
        <f>Rates!V95</f>
        <v>531.75459999999998</v>
      </c>
      <c r="G138" s="164">
        <f>Rates!AR95</f>
        <v>356.65809000000002</v>
      </c>
      <c r="H138" s="164">
        <f>Rates!BN95</f>
        <v>434.20411999999999</v>
      </c>
    </row>
    <row r="139" spans="2:8">
      <c r="B139" s="143">
        <v>1989</v>
      </c>
      <c r="C139" s="163">
        <f>Deaths!V96</f>
        <v>28376</v>
      </c>
      <c r="D139" s="163">
        <f>Deaths!AR96</f>
        <v>28453</v>
      </c>
      <c r="E139" s="163">
        <f>Deaths!BN96</f>
        <v>56829</v>
      </c>
      <c r="F139" s="164">
        <f>Rates!V96</f>
        <v>531.54426999999998</v>
      </c>
      <c r="G139" s="164">
        <f>Rates!AR96</f>
        <v>361.53079000000002</v>
      </c>
      <c r="H139" s="164">
        <f>Rates!BN96</f>
        <v>436.88574999999997</v>
      </c>
    </row>
    <row r="140" spans="2:8">
      <c r="B140" s="143">
        <v>1990</v>
      </c>
      <c r="C140" s="163">
        <f>Deaths!V97</f>
        <v>27033</v>
      </c>
      <c r="D140" s="163">
        <f>Deaths!AR97</f>
        <v>27252</v>
      </c>
      <c r="E140" s="163">
        <f>Deaths!BN97</f>
        <v>54285</v>
      </c>
      <c r="F140" s="164">
        <f>Rates!V97</f>
        <v>490.80034000000001</v>
      </c>
      <c r="G140" s="164">
        <f>Rates!AR97</f>
        <v>337.20355000000001</v>
      </c>
      <c r="H140" s="164">
        <f>Rates!BN97</f>
        <v>406.06446999999997</v>
      </c>
    </row>
    <row r="141" spans="2:8">
      <c r="B141" s="143">
        <v>1991</v>
      </c>
      <c r="C141" s="163">
        <f>Deaths!V98</f>
        <v>26571</v>
      </c>
      <c r="D141" s="163">
        <f>Deaths!AR98</f>
        <v>26439</v>
      </c>
      <c r="E141" s="163">
        <f>Deaths!BN98</f>
        <v>53010</v>
      </c>
      <c r="F141" s="164">
        <f>Rates!V98</f>
        <v>468.63934</v>
      </c>
      <c r="G141" s="164">
        <f>Rates!AR98</f>
        <v>316.55450999999999</v>
      </c>
      <c r="H141" s="164">
        <f>Rates!BN98</f>
        <v>384.29559999999998</v>
      </c>
    </row>
    <row r="142" spans="2:8">
      <c r="B142" s="143">
        <v>1992</v>
      </c>
      <c r="C142" s="163">
        <f>Deaths!V99</f>
        <v>27079</v>
      </c>
      <c r="D142" s="163">
        <f>Deaths!AR99</f>
        <v>27833</v>
      </c>
      <c r="E142" s="163">
        <f>Deaths!BN99</f>
        <v>54912</v>
      </c>
      <c r="F142" s="164">
        <f>Rates!V99</f>
        <v>465.01594</v>
      </c>
      <c r="G142" s="164">
        <f>Rates!AR99</f>
        <v>322.52706000000001</v>
      </c>
      <c r="H142" s="164">
        <f>Rates!BN99</f>
        <v>386.45814000000001</v>
      </c>
    </row>
    <row r="143" spans="2:8">
      <c r="B143" s="143">
        <v>1993</v>
      </c>
      <c r="C143" s="163">
        <f>Deaths!V100</f>
        <v>26372</v>
      </c>
      <c r="D143" s="163">
        <f>Deaths!AR100</f>
        <v>26868</v>
      </c>
      <c r="E143" s="163">
        <f>Deaths!BN100</f>
        <v>53240</v>
      </c>
      <c r="F143" s="164">
        <f>Rates!V100</f>
        <v>441.33298000000002</v>
      </c>
      <c r="G143" s="164">
        <f>Rates!AR100</f>
        <v>300.4939</v>
      </c>
      <c r="H143" s="164">
        <f>Rates!BN100</f>
        <v>362.94074000000001</v>
      </c>
    </row>
    <row r="144" spans="2:8">
      <c r="B144" s="143">
        <v>1994</v>
      </c>
      <c r="C144" s="163">
        <f>Deaths!V101</f>
        <v>27031</v>
      </c>
      <c r="D144" s="163">
        <f>Deaths!AR101</f>
        <v>27857</v>
      </c>
      <c r="E144" s="163">
        <f>Deaths!BN101</f>
        <v>54888</v>
      </c>
      <c r="F144" s="164">
        <f>Rates!V101</f>
        <v>442.61509999999998</v>
      </c>
      <c r="G144" s="164">
        <f>Rates!AR101</f>
        <v>301.12457999999998</v>
      </c>
      <c r="H144" s="164">
        <f>Rates!BN101</f>
        <v>363.70558</v>
      </c>
    </row>
    <row r="145" spans="2:8">
      <c r="B145" s="143">
        <v>1995</v>
      </c>
      <c r="C145" s="163">
        <f>Deaths!V102</f>
        <v>26261</v>
      </c>
      <c r="D145" s="163">
        <f>Deaths!AR102</f>
        <v>27146</v>
      </c>
      <c r="E145" s="163">
        <f>Deaths!BN102</f>
        <v>53407</v>
      </c>
      <c r="F145" s="164">
        <f>Rates!V102</f>
        <v>416.06391000000002</v>
      </c>
      <c r="G145" s="164">
        <f>Rates!AR102</f>
        <v>283.51593000000003</v>
      </c>
      <c r="H145" s="164">
        <f>Rates!BN102</f>
        <v>342.46005000000002</v>
      </c>
    </row>
    <row r="146" spans="2:8">
      <c r="B146" s="143">
        <v>1996</v>
      </c>
      <c r="C146" s="163">
        <f>Deaths!V103</f>
        <v>26550</v>
      </c>
      <c r="D146" s="163">
        <f>Deaths!AR103</f>
        <v>27440</v>
      </c>
      <c r="E146" s="163">
        <f>Deaths!BN103</f>
        <v>53990</v>
      </c>
      <c r="F146" s="164">
        <f>Rates!V103</f>
        <v>408.80315999999999</v>
      </c>
      <c r="G146" s="164">
        <f>Rates!AR103</f>
        <v>276.35160999999999</v>
      </c>
      <c r="H146" s="164">
        <f>Rates!BN103</f>
        <v>334.90377000000001</v>
      </c>
    </row>
    <row r="147" spans="2:8">
      <c r="B147" s="143">
        <v>1997</v>
      </c>
      <c r="C147" s="163">
        <f>Deaths!V104</f>
        <v>26121</v>
      </c>
      <c r="D147" s="163">
        <f>Deaths!AR104</f>
        <v>27515</v>
      </c>
      <c r="E147" s="163">
        <f>Deaths!BN104</f>
        <v>53636</v>
      </c>
      <c r="F147" s="164">
        <f>Rates!V104</f>
        <v>389.58532000000002</v>
      </c>
      <c r="G147" s="164">
        <f>Rates!AR104</f>
        <v>266.62531999999999</v>
      </c>
      <c r="H147" s="164">
        <f>Rates!BN104</f>
        <v>321.36299000000002</v>
      </c>
    </row>
    <row r="148" spans="2:8">
      <c r="B148" s="143">
        <v>1998</v>
      </c>
      <c r="C148" s="163">
        <f>Deaths!V105</f>
        <v>25159</v>
      </c>
      <c r="D148" s="163">
        <f>Deaths!AR105</f>
        <v>26628</v>
      </c>
      <c r="E148" s="163">
        <f>Deaths!BN105</f>
        <v>51787</v>
      </c>
      <c r="F148" s="164">
        <f>Rates!V105</f>
        <v>363.09093999999999</v>
      </c>
      <c r="G148" s="164">
        <f>Rates!AR105</f>
        <v>249.68120999999999</v>
      </c>
      <c r="H148" s="164">
        <f>Rates!BN105</f>
        <v>300.13896999999997</v>
      </c>
    </row>
    <row r="149" spans="2:8">
      <c r="B149" s="143">
        <v>1999</v>
      </c>
      <c r="C149" s="163">
        <f>Deaths!V106</f>
        <v>24824</v>
      </c>
      <c r="D149" s="163">
        <f>Deaths!AR106</f>
        <v>26479</v>
      </c>
      <c r="E149" s="163">
        <f>Deaths!BN106</f>
        <v>51303</v>
      </c>
      <c r="F149" s="164">
        <f>Rates!V106</f>
        <v>347.02244000000002</v>
      </c>
      <c r="G149" s="164">
        <f>Rates!AR106</f>
        <v>238.95487</v>
      </c>
      <c r="H149" s="164">
        <f>Rates!BN106</f>
        <v>287.22379999999998</v>
      </c>
    </row>
    <row r="150" spans="2:8">
      <c r="B150" s="143">
        <v>2000</v>
      </c>
      <c r="C150" s="163">
        <f>Deaths!V107</f>
        <v>23756</v>
      </c>
      <c r="D150" s="163">
        <f>Deaths!AR107</f>
        <v>25931</v>
      </c>
      <c r="E150" s="163">
        <f>Deaths!BN107</f>
        <v>49687</v>
      </c>
      <c r="F150" s="164">
        <f>Rates!V107</f>
        <v>320.48462000000001</v>
      </c>
      <c r="G150" s="164">
        <f>Rates!AR107</f>
        <v>224.85392999999999</v>
      </c>
      <c r="H150" s="164">
        <f>Rates!BN107</f>
        <v>267.90964000000002</v>
      </c>
    </row>
    <row r="151" spans="2:8">
      <c r="B151" s="143">
        <v>2001</v>
      </c>
      <c r="C151" s="163">
        <f>Deaths!V108</f>
        <v>23602</v>
      </c>
      <c r="D151" s="163">
        <f>Deaths!AR108</f>
        <v>25724</v>
      </c>
      <c r="E151" s="163">
        <f>Deaths!BN108</f>
        <v>49326</v>
      </c>
      <c r="F151" s="164">
        <f>Rates!V108</f>
        <v>306.21992</v>
      </c>
      <c r="G151" s="164">
        <f>Rates!AR108</f>
        <v>214.33750000000001</v>
      </c>
      <c r="H151" s="164">
        <f>Rates!BN108</f>
        <v>255.77974</v>
      </c>
    </row>
    <row r="152" spans="2:8">
      <c r="B152" s="143">
        <v>2002</v>
      </c>
      <c r="C152" s="163">
        <f>Deaths!V109</f>
        <v>23988</v>
      </c>
      <c r="D152" s="163">
        <f>Deaths!AR109</f>
        <v>26306</v>
      </c>
      <c r="E152" s="163">
        <f>Deaths!BN109</f>
        <v>50294</v>
      </c>
      <c r="F152" s="164">
        <f>Rates!V109</f>
        <v>302.50186000000002</v>
      </c>
      <c r="G152" s="164">
        <f>Rates!AR109</f>
        <v>212.26187999999999</v>
      </c>
      <c r="H152" s="164">
        <f>Rates!BN109</f>
        <v>253.04168000000001</v>
      </c>
    </row>
    <row r="153" spans="2:8">
      <c r="B153" s="143">
        <v>2003</v>
      </c>
      <c r="C153" s="163">
        <f>Deaths!V110</f>
        <v>23399</v>
      </c>
      <c r="D153" s="163">
        <f>Deaths!AR110</f>
        <v>25436</v>
      </c>
      <c r="E153" s="163">
        <f>Deaths!BN110</f>
        <v>48835</v>
      </c>
      <c r="F153" s="164">
        <f>Rates!V110</f>
        <v>287.25546000000003</v>
      </c>
      <c r="G153" s="164">
        <f>Rates!AR110</f>
        <v>200.53593000000001</v>
      </c>
      <c r="H153" s="164">
        <f>Rates!BN110</f>
        <v>239.58389</v>
      </c>
    </row>
    <row r="154" spans="2:8">
      <c r="B154" s="143">
        <v>2004</v>
      </c>
      <c r="C154" s="163">
        <f>Deaths!V111</f>
        <v>22921</v>
      </c>
      <c r="D154" s="163">
        <f>Deaths!AR111</f>
        <v>24716</v>
      </c>
      <c r="E154" s="163">
        <f>Deaths!BN111</f>
        <v>47637</v>
      </c>
      <c r="F154" s="164">
        <f>Rates!V111</f>
        <v>273.63216999999997</v>
      </c>
      <c r="G154" s="164">
        <f>Rates!AR111</f>
        <v>189.97738000000001</v>
      </c>
      <c r="H154" s="164">
        <f>Rates!BN111</f>
        <v>227.87564</v>
      </c>
    </row>
    <row r="155" spans="2:8">
      <c r="B155" s="143">
        <v>2005</v>
      </c>
      <c r="C155" s="163">
        <f>Deaths!V112</f>
        <v>21957</v>
      </c>
      <c r="D155" s="163">
        <f>Deaths!AR112</f>
        <v>24177</v>
      </c>
      <c r="E155" s="163">
        <f>Deaths!BN112</f>
        <v>46134</v>
      </c>
      <c r="F155" s="164">
        <f>Rates!V112</f>
        <v>251.78459000000001</v>
      </c>
      <c r="G155" s="164">
        <f>Rates!AR112</f>
        <v>179.48840000000001</v>
      </c>
      <c r="H155" s="164">
        <f>Rates!BN112</f>
        <v>212.96825000000001</v>
      </c>
    </row>
    <row r="156" spans="2:8">
      <c r="B156" s="143">
        <v>2006</v>
      </c>
      <c r="C156" s="163">
        <f>Deaths!V113</f>
        <v>21720</v>
      </c>
      <c r="D156" s="163">
        <f>Deaths!AR113</f>
        <v>24194</v>
      </c>
      <c r="E156" s="163">
        <f>Deaths!BN113</f>
        <v>45914</v>
      </c>
      <c r="F156" s="164">
        <f>Rates!V113</f>
        <v>240.73801</v>
      </c>
      <c r="G156" s="164">
        <f>Rates!AR113</f>
        <v>173.94316000000001</v>
      </c>
      <c r="H156" s="164">
        <f>Rates!BN113</f>
        <v>205.00574</v>
      </c>
    </row>
    <row r="157" spans="2:8">
      <c r="B157" s="143">
        <v>2007</v>
      </c>
      <c r="C157" s="163">
        <f>Deaths!V114</f>
        <v>22280</v>
      </c>
      <c r="D157" s="163">
        <f>Deaths!AR114</f>
        <v>24678</v>
      </c>
      <c r="E157" s="163">
        <f>Deaths!BN114</f>
        <v>46958</v>
      </c>
      <c r="F157" s="164">
        <f>Rates!V114</f>
        <v>237.11162999999999</v>
      </c>
      <c r="G157" s="164">
        <f>Rates!AR114</f>
        <v>171.08715000000001</v>
      </c>
      <c r="H157" s="164">
        <f>Rates!BN114</f>
        <v>201.9494</v>
      </c>
    </row>
    <row r="158" spans="2:8">
      <c r="B158" s="143">
        <v>2008</v>
      </c>
      <c r="C158" s="163">
        <f>Deaths!V115</f>
        <v>22899</v>
      </c>
      <c r="D158" s="163">
        <f>Deaths!AR115</f>
        <v>25774</v>
      </c>
      <c r="E158" s="163">
        <f>Deaths!BN115</f>
        <v>48673</v>
      </c>
      <c r="F158" s="164">
        <f>Rates!V115</f>
        <v>236.06061</v>
      </c>
      <c r="G158" s="164">
        <f>Rates!AR115</f>
        <v>173.22701000000001</v>
      </c>
      <c r="H158" s="164">
        <f>Rates!BN115</f>
        <v>202.46545</v>
      </c>
    </row>
    <row r="159" spans="2:8">
      <c r="B159" s="143">
        <v>2009</v>
      </c>
      <c r="C159" s="163">
        <f>Deaths!V116</f>
        <v>21993</v>
      </c>
      <c r="D159" s="163">
        <f>Deaths!AR116</f>
        <v>24190</v>
      </c>
      <c r="E159" s="163">
        <f>Deaths!BN116</f>
        <v>46183</v>
      </c>
      <c r="F159" s="164">
        <f>Rates!V116</f>
        <v>218.74503000000001</v>
      </c>
      <c r="G159" s="164">
        <f>Rates!AR116</f>
        <v>157.53361000000001</v>
      </c>
      <c r="H159" s="164">
        <f>Rates!BN116</f>
        <v>186.15973</v>
      </c>
    </row>
    <row r="160" spans="2:8">
      <c r="B160" s="143">
        <v>2010</v>
      </c>
      <c r="C160" s="163">
        <f>Deaths!V117</f>
        <v>21624</v>
      </c>
      <c r="D160" s="163">
        <f>Deaths!AR117</f>
        <v>23877</v>
      </c>
      <c r="E160" s="163">
        <f>Deaths!BN117</f>
        <v>45501</v>
      </c>
      <c r="F160" s="164">
        <f>Rates!V117</f>
        <v>207.02664999999999</v>
      </c>
      <c r="G160" s="164">
        <f>Rates!AR117</f>
        <v>150.40428</v>
      </c>
      <c r="H160" s="164">
        <f>Rates!BN117</f>
        <v>176.96370999999999</v>
      </c>
    </row>
    <row r="161" spans="2:8">
      <c r="B161" s="143">
        <v>2011</v>
      </c>
      <c r="C161" s="163">
        <f>Deaths!V118</f>
        <v>21879</v>
      </c>
      <c r="D161" s="163">
        <f>Deaths!AR118</f>
        <v>23758</v>
      </c>
      <c r="E161" s="163">
        <f>Deaths!BN118</f>
        <v>45637</v>
      </c>
      <c r="F161" s="164">
        <f>Rates!V118</f>
        <v>201.99384000000001</v>
      </c>
      <c r="G161" s="164">
        <f>Rates!AR118</f>
        <v>144.78234</v>
      </c>
      <c r="H161" s="164">
        <f>Rates!BN118</f>
        <v>171.64269999999999</v>
      </c>
    </row>
    <row r="162" spans="2:8">
      <c r="B162" s="154">
        <f>IF($D$8&gt;=2012,2012,"")</f>
        <v>2012</v>
      </c>
      <c r="C162" s="163">
        <f>Deaths!V119</f>
        <v>21014</v>
      </c>
      <c r="D162" s="163">
        <f>Deaths!AR119</f>
        <v>23024</v>
      </c>
      <c r="E162" s="163">
        <f>Deaths!BN119</f>
        <v>44038</v>
      </c>
      <c r="F162" s="164">
        <f>Rates!V119</f>
        <v>187.19542999999999</v>
      </c>
      <c r="G162" s="164">
        <f>Rates!AR119</f>
        <v>136.64402999999999</v>
      </c>
      <c r="H162" s="164">
        <f>Rates!BN119</f>
        <v>160.56981999999999</v>
      </c>
    </row>
    <row r="163" spans="2:8">
      <c r="B163" s="154">
        <f>IF($D$8&gt;=2013,2013,"")</f>
        <v>2013</v>
      </c>
      <c r="C163" s="165">
        <f>Deaths!V120</f>
        <v>21116</v>
      </c>
      <c r="D163" s="163">
        <f>Deaths!AR120</f>
        <v>22499</v>
      </c>
      <c r="E163" s="163">
        <f>Deaths!BN120</f>
        <v>43615</v>
      </c>
      <c r="F163" s="164">
        <f>Rates!V120</f>
        <v>181.29798</v>
      </c>
      <c r="G163" s="164">
        <f>Rates!AR120</f>
        <v>130.05004</v>
      </c>
      <c r="H163" s="164">
        <f>Rates!BN120</f>
        <v>154.26499000000001</v>
      </c>
    </row>
    <row r="164" spans="2:8">
      <c r="B164" s="154">
        <f>IF($D$8&gt;=2014,2014,"")</f>
        <v>2014</v>
      </c>
      <c r="C164" s="165">
        <f>Deaths!V121</f>
        <v>21643</v>
      </c>
      <c r="D164" s="163">
        <f>Deaths!AR121</f>
        <v>23411</v>
      </c>
      <c r="E164" s="163">
        <f>Deaths!BN121</f>
        <v>45054</v>
      </c>
      <c r="F164" s="164">
        <f>Rates!V121</f>
        <v>179.51804999999999</v>
      </c>
      <c r="G164" s="164">
        <f>Rates!AR121</f>
        <v>131.91121000000001</v>
      </c>
      <c r="H164" s="164">
        <f>Rates!BN121</f>
        <v>154.72461000000001</v>
      </c>
    </row>
    <row r="165" spans="2:8">
      <c r="B165" s="154">
        <f>IF($D$8&gt;=2015,2015,"")</f>
        <v>2015</v>
      </c>
      <c r="C165" s="165">
        <f>Deaths!V122</f>
        <v>21937</v>
      </c>
      <c r="D165" s="163">
        <f>Deaths!AR122</f>
        <v>23455</v>
      </c>
      <c r="E165" s="163">
        <f>Deaths!BN122</f>
        <v>45392</v>
      </c>
      <c r="F165" s="164">
        <f>Rates!V122</f>
        <v>176.18602000000001</v>
      </c>
      <c r="G165" s="164">
        <f>Rates!AR122</f>
        <v>128.82481000000001</v>
      </c>
      <c r="H165" s="164">
        <f>Rates!BN122</f>
        <v>151.45893000000001</v>
      </c>
    </row>
    <row r="166" spans="2:8">
      <c r="B166" s="154">
        <f>IF($D$8&gt;=2016,2016,"")</f>
        <v>2016</v>
      </c>
      <c r="C166" s="165">
        <f>Deaths!V123</f>
        <v>21722</v>
      </c>
      <c r="D166" s="163">
        <f>Deaths!AR123</f>
        <v>22241</v>
      </c>
      <c r="E166" s="163">
        <f>Deaths!BN123</f>
        <v>43963</v>
      </c>
      <c r="F166" s="164">
        <f>Rates!V123</f>
        <v>168.64245</v>
      </c>
      <c r="G166" s="164">
        <f>Rates!AR123</f>
        <v>120.00232</v>
      </c>
      <c r="H166" s="164">
        <f>Rates!BN123</f>
        <v>143.01784000000001</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1907</v>
      </c>
      <c r="D184" s="170"/>
      <c r="E184" s="172" t="s">
        <v>71</v>
      </c>
      <c r="F184" s="174">
        <f>INDEX($B$57:$H$175,MATCH($C$184,$B$57:$B$175,0),5)</f>
        <v>437.09496000000001</v>
      </c>
      <c r="G184" s="174">
        <f>INDEX($B$57:$H$175,MATCH($C$184,$B$57:$B$175,0),6)</f>
        <v>379.08118000000002</v>
      </c>
      <c r="H184" s="174">
        <f>INDEX($B$57:$H$175,MATCH($C$184,$B$57:$B$175,0),7)</f>
        <v>410.23196000000002</v>
      </c>
    </row>
    <row r="185" spans="2:8">
      <c r="B185" s="172" t="s">
        <v>67</v>
      </c>
      <c r="C185" s="173">
        <f>'Interactive summary tables'!$G$10</f>
        <v>2016</v>
      </c>
      <c r="D185" s="170"/>
      <c r="E185" s="172" t="s">
        <v>72</v>
      </c>
      <c r="F185" s="174">
        <f>INDEX($B$57:$H$175,MATCH($C$185,$B$57:$B$175,0),5)</f>
        <v>168.64245</v>
      </c>
      <c r="G185" s="174">
        <f>INDEX($B$57:$H$175,MATCH($C$185,$B$57:$B$175,0),6)</f>
        <v>120.00232</v>
      </c>
      <c r="H185" s="174">
        <f>INDEX($B$57:$H$175,MATCH($C$185,$B$57:$B$175,0),7)</f>
        <v>143.01784000000001</v>
      </c>
    </row>
    <row r="186" spans="2:8">
      <c r="B186" s="175"/>
      <c r="C186" s="173"/>
      <c r="D186" s="170"/>
      <c r="E186" s="172" t="s">
        <v>74</v>
      </c>
      <c r="F186" s="176">
        <f>IF($C$185&lt;=$C$184,"-",(F$185-F$184)/F$184)</f>
        <v>-0.61417434325941445</v>
      </c>
      <c r="G186" s="176">
        <f t="shared" ref="G186:H186" si="2">IF($C$185&lt;=$C$184,"-",(G$185-G$184)/G$184)</f>
        <v>-0.68343899319929313</v>
      </c>
      <c r="H186" s="176">
        <f t="shared" si="2"/>
        <v>-0.65137323771653477</v>
      </c>
    </row>
    <row r="187" spans="2:8">
      <c r="B187" s="172" t="s">
        <v>77</v>
      </c>
      <c r="C187" s="173">
        <f>$C$185-$C$184</f>
        <v>109</v>
      </c>
      <c r="D187" s="170"/>
      <c r="E187" s="172" t="s">
        <v>73</v>
      </c>
      <c r="F187" s="176">
        <f>IF($C$185&lt;=$C$184,"-",((F$185/F$184)^(1/($C$185-$C$184))-1))</f>
        <v>-8.6992768982832036E-3</v>
      </c>
      <c r="G187" s="176">
        <f t="shared" ref="G187:H187" si="3">IF($C$185&lt;=$C$184,"-",((G$185/G$184)^(1/($C$185-$C$184))-1))</f>
        <v>-1.0497170226220875E-2</v>
      </c>
      <c r="H187" s="176">
        <f t="shared" si="3"/>
        <v>-9.6208824951049543E-3</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1907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circulatory system (ICD-10 I00–I99) in Australia, 1907–2016.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circulatory system (ICD-10 I00–I99) in Australia, 1907–2016.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'[grim-all-diseases-of-the-circulatory-system-2017.xlsx]Deaths'!$C$14</v>
      </c>
      <c r="G207" s="189" t="str">
        <f ca="1">CELL("address",INDEX(Deaths!$Y$7:$AP$132,MATCH($C$207,Deaths!$B$7:$B$132,0),MATCH($C$210,Deaths!$Y$6:$AP$6,0)))</f>
        <v>'[grim-all-diseases-of-the-circulatory-system-2017.xlsx]Deaths'!$Y$14</v>
      </c>
      <c r="H207" s="189" t="str">
        <f ca="1">CELL("address",INDEX(Deaths!$AU$7:$BL$132,MATCH($C$207,Deaths!$B$7:$B$132,0),MATCH($C$210,Deaths!$AU$6:$BL$6,0)))</f>
        <v>'[grim-all-diseases-of-the-circulatory-system-2017.xlsx]Deaths'!$AU$14</v>
      </c>
    </row>
    <row r="208" spans="2:8">
      <c r="B208" s="187" t="s">
        <v>67</v>
      </c>
      <c r="C208" s="188">
        <f>'Interactive summary tables'!$E$34</f>
        <v>2016</v>
      </c>
      <c r="D208" s="185"/>
      <c r="E208" s="185" t="s">
        <v>89</v>
      </c>
      <c r="F208" s="189" t="str">
        <f ca="1">CELL("address",INDEX(Deaths!$C$7:$T$132,MATCH($C$208,Deaths!$B$7:$B$132,0),MATCH($C$211,Deaths!$C$6:$T$6,0)))</f>
        <v>'[grim-all-diseases-of-the-circulatory-system-2017.xlsx]Deaths'!$T$123</v>
      </c>
      <c r="G208" s="189" t="str">
        <f ca="1">CELL("address",INDEX(Deaths!$Y$7:$AP$132,MATCH($C$208,Deaths!$B$7:$B$132,0),MATCH($C$211,Deaths!$Y$6:$AP$6,0)))</f>
        <v>'[grim-all-diseases-of-the-circulatory-system-2017.xlsx]Deaths'!$AP$123</v>
      </c>
      <c r="H208" s="189" t="str">
        <f ca="1">CELL("address",INDEX(Deaths!$AU$7:$BL$132,MATCH($C$208,Deaths!$B$7:$B$132,0),MATCH($C$211,Deaths!$AU$6:$BL$6,0)))</f>
        <v>'[grim-all-diseases-of-the-circulatory-system-2017.xlsx]Deaths'!$BL$123</v>
      </c>
    </row>
    <row r="209" spans="2:8">
      <c r="B209" s="187"/>
      <c r="C209" s="188"/>
      <c r="D209" s="185"/>
      <c r="E209" s="185" t="s">
        <v>95</v>
      </c>
      <c r="F209" s="190">
        <f ca="1">SUM(INDIRECT(F$207,1):INDIRECT(F$208,1))</f>
        <v>2155927</v>
      </c>
      <c r="G209" s="191">
        <f ca="1">SUM(INDIRECT(G$207,1):INDIRECT(G$208,1))</f>
        <v>2010818</v>
      </c>
      <c r="H209" s="191">
        <f ca="1">SUM(INDIRECT(H$207,1):INDIRECT(H$208,1))</f>
        <v>4166745</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'[grim-all-diseases-of-the-circulatory-system-2017.xlsx]Populations'!$D$23</v>
      </c>
      <c r="G211" s="189" t="str">
        <f ca="1">CELL("address",INDEX(Populations!$Y$16:$AP$141,MATCH($C$207,Populations!$C$16:$C$141,0),MATCH($C$210,Populations!$Y$15:$AP$15,0)))</f>
        <v>'[grim-all-diseases-of-the-circulatory-system-2017.xlsx]Populations'!$Y$23</v>
      </c>
      <c r="H211" s="189" t="str">
        <f ca="1">CELL("address",INDEX(Populations!$AT$16:$BK$141,MATCH($C$207,Populations!$C$16:$C$141,0),MATCH($C$210,Populations!$AT$15:$BK$15,0)))</f>
        <v>'[grim-all-diseases-of-the-circulatory-system-2017.xlsx]Populations'!$AT$23</v>
      </c>
    </row>
    <row r="212" spans="2:8">
      <c r="B212" s="187"/>
      <c r="C212" s="185"/>
      <c r="D212" s="185"/>
      <c r="E212" s="185" t="s">
        <v>89</v>
      </c>
      <c r="F212" s="189" t="str">
        <f ca="1">CELL("address",INDEX(Populations!$D$16:$U$141,MATCH($C$208,Populations!$C$16:$C$141,0),MATCH($C$211,Populations!$D$15:$U$15,0)))</f>
        <v>'[grim-all-diseases-of-the-circulatory-system-2017.xlsx]Populations'!$U$132</v>
      </c>
      <c r="G212" s="189" t="str">
        <f ca="1">CELL("address",INDEX(Populations!$Y$16:$AP$141,MATCH($C$208,Populations!$C$16:$C$141,0),MATCH($C$211,Populations!$Y$15:$AP$15,0)))</f>
        <v>'[grim-all-diseases-of-the-circulatory-system-2017.xlsx]Populations'!$AP$132</v>
      </c>
      <c r="H212" s="189" t="str">
        <f ca="1">CELL("address",INDEX(Populations!$AT$16:$BK$141,MATCH($C$208,Populations!$C$16:$C$141,0),MATCH($C$211,Populations!$AT$15:$BK$15,0)))</f>
        <v>'[grim-all-diseases-of-the-circulatory-system-2017.xlsx]Populations'!$BK$132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330.38753171412975</v>
      </c>
      <c r="G215" s="193">
        <f t="shared" ref="G215:H215" ca="1" si="4">IF($C$208&lt;$C$207,"-",IF($C$214&lt;$C$213,"-",G$209/G$213*100000))</f>
        <v>309.79113987584736</v>
      </c>
      <c r="H215" s="193">
        <f t="shared" ca="1" si="4"/>
        <v>320.11668368725168</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circulatory system (ICD-10 I00–I99)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circulatory system (ICD-10 I00–I99)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circulatory system (ICD-10 I00–I99)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circulatory system (ICD-10 I00–I99)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circulatory system (ICD-10 I00–I99)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FDF6837A-0EA0-479C-A44C-B565EC70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circulatory system (ICD-10 I00–I99), 1907–2016 (GRIM Books 2016; 6 June 2016 edition) AIHW</dc:title>
  <dc:creator>AIHW</dc:creator>
  <cp:lastModifiedBy>James</cp:lastModifiedBy>
  <cp:lastPrinted>2014-12-22T03:15:21Z</cp:lastPrinted>
  <dcterms:created xsi:type="dcterms:W3CDTF">2013-06-20T00:40:38Z</dcterms:created>
  <dcterms:modified xsi:type="dcterms:W3CDTF">2018-08-10T03:34:34Z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