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D89" i="7" l="1"/>
  <c r="E158" i="7"/>
  <c r="E109" i="7"/>
  <c r="D138" i="7"/>
  <c r="C164" i="7"/>
  <c r="D60" i="7"/>
  <c r="D100" i="7"/>
  <c r="D152" i="7"/>
  <c r="E117" i="7"/>
  <c r="C142" i="7"/>
  <c r="C131" i="7"/>
  <c r="D102" i="7"/>
  <c r="C126" i="7"/>
  <c r="E135" i="7"/>
  <c r="C171" i="7"/>
  <c r="D131" i="7"/>
  <c r="C172" i="7"/>
  <c r="D160" i="7"/>
  <c r="C102" i="7"/>
  <c r="E94" i="7"/>
  <c r="C109" i="7"/>
  <c r="C60" i="7"/>
  <c r="D173" i="7"/>
  <c r="E147" i="7"/>
  <c r="D70" i="7"/>
  <c r="D159" i="7"/>
  <c r="C88" i="7"/>
  <c r="E113" i="7"/>
  <c r="C65" i="7"/>
  <c r="E122" i="7"/>
  <c r="C149" i="7"/>
  <c r="E108" i="7"/>
  <c r="E58" i="7"/>
  <c r="E71" i="7"/>
  <c r="C145" i="7"/>
  <c r="D80" i="7"/>
  <c r="D151" i="7"/>
  <c r="C144" i="7"/>
  <c r="D103" i="7"/>
  <c r="C107" i="7"/>
  <c r="E81" i="7"/>
  <c r="E59" i="7"/>
  <c r="D137" i="7"/>
  <c r="D157" i="7"/>
  <c r="E96" i="7"/>
  <c r="C152" i="7"/>
  <c r="D149" i="7"/>
  <c r="D161" i="7"/>
  <c r="D128" i="7"/>
  <c r="D112" i="7"/>
  <c r="D171" i="7"/>
  <c r="D166" i="7"/>
  <c r="D111" i="7"/>
  <c r="D158" i="7"/>
  <c r="C157" i="7"/>
  <c r="C84" i="7"/>
  <c r="D81" i="7"/>
  <c r="E151" i="7"/>
  <c r="E95" i="7"/>
  <c r="C132" i="7"/>
  <c r="C133" i="7"/>
  <c r="C103" i="7"/>
  <c r="C108" i="7"/>
  <c r="E137" i="7"/>
  <c r="D108" i="7"/>
  <c r="C123" i="7"/>
  <c r="D124" i="7"/>
  <c r="C78" i="7"/>
  <c r="D170" i="7"/>
  <c r="D175" i="7"/>
  <c r="E112" i="7"/>
  <c r="D134" i="7"/>
  <c r="E101" i="7"/>
  <c r="C165" i="7"/>
  <c r="E85" i="7"/>
  <c r="C156" i="7"/>
  <c r="E100" i="7"/>
  <c r="D72" i="7"/>
  <c r="D90" i="7"/>
  <c r="E115" i="7"/>
  <c r="C92" i="7"/>
  <c r="E166" i="7"/>
  <c r="E124" i="7"/>
  <c r="C111" i="7"/>
  <c r="E68" i="7"/>
  <c r="E132" i="7"/>
  <c r="C98" i="7"/>
  <c r="C100" i="7"/>
  <c r="C69" i="7"/>
  <c r="E170" i="7"/>
  <c r="E66" i="7"/>
  <c r="D147" i="7"/>
  <c r="D136" i="7"/>
  <c r="D73" i="7"/>
  <c r="E80" i="7"/>
  <c r="C104" i="7"/>
  <c r="E141" i="7"/>
  <c r="E143" i="7"/>
  <c r="C162" i="7"/>
  <c r="D155" i="7"/>
  <c r="C66" i="7"/>
  <c r="C99" i="7"/>
  <c r="D140" i="7"/>
  <c r="D78" i="7"/>
  <c r="C75" i="7"/>
  <c r="E82" i="7"/>
  <c r="D135" i="7"/>
  <c r="C101" i="7"/>
  <c r="C155" i="7"/>
  <c r="E127" i="7"/>
  <c r="D120" i="7"/>
  <c r="C110" i="7"/>
  <c r="D86" i="7"/>
  <c r="E73" i="7"/>
  <c r="E72" i="7"/>
  <c r="E123" i="7"/>
  <c r="C64" i="7"/>
  <c r="C61" i="7"/>
  <c r="C140" i="7"/>
  <c r="E168" i="7"/>
  <c r="D66" i="7"/>
  <c r="D110" i="7"/>
  <c r="E138" i="7"/>
  <c r="C170" i="7"/>
  <c r="D130" i="7"/>
  <c r="E88" i="7"/>
  <c r="E86" i="7"/>
  <c r="D153" i="7"/>
  <c r="E148" i="7"/>
  <c r="E144" i="7"/>
  <c r="C83" i="7"/>
  <c r="C136" i="7"/>
  <c r="E149" i="7"/>
  <c r="E116" i="7"/>
  <c r="E61" i="7"/>
  <c r="E131" i="7"/>
  <c r="E75" i="7"/>
  <c r="E150" i="7"/>
  <c r="D67" i="7"/>
  <c r="C106" i="7"/>
  <c r="C97" i="7"/>
  <c r="E102" i="7"/>
  <c r="E155" i="7"/>
  <c r="E142" i="7"/>
  <c r="D139" i="7"/>
  <c r="C159" i="7"/>
  <c r="D75" i="7"/>
  <c r="E125" i="7"/>
  <c r="D83" i="7"/>
  <c r="C105" i="7"/>
  <c r="E173" i="7"/>
  <c r="C87" i="7"/>
  <c r="D59" i="7"/>
  <c r="D64" i="7"/>
  <c r="C86" i="7"/>
  <c r="E167" i="7"/>
  <c r="D58" i="7"/>
  <c r="E152" i="7"/>
  <c r="E78" i="7"/>
  <c r="E169" i="7"/>
  <c r="E62" i="7"/>
  <c r="E67" i="7"/>
  <c r="E134" i="7"/>
  <c r="E89" i="7"/>
  <c r="D150" i="7"/>
  <c r="E60" i="7"/>
  <c r="C96" i="7"/>
  <c r="C63" i="7"/>
  <c r="C173" i="7"/>
  <c r="D85" i="7"/>
  <c r="D123" i="7"/>
  <c r="E104" i="7"/>
  <c r="E76" i="7"/>
  <c r="D165" i="7"/>
  <c r="D144" i="7"/>
  <c r="E99" i="7"/>
  <c r="E154" i="7"/>
  <c r="C174" i="7"/>
  <c r="E172" i="7"/>
  <c r="C85" i="7"/>
  <c r="D84" i="7"/>
  <c r="D57" i="7"/>
  <c r="E70" i="7"/>
  <c r="E111" i="7"/>
  <c r="C74" i="7"/>
  <c r="C79" i="7"/>
  <c r="E57" i="7"/>
  <c r="C82" i="7"/>
  <c r="C95" i="7"/>
  <c r="D92" i="7"/>
  <c r="D148" i="7"/>
  <c r="E139" i="7"/>
  <c r="D71" i="7"/>
  <c r="E119" i="7"/>
  <c r="D87" i="7"/>
  <c r="D129" i="7"/>
  <c r="E106" i="7"/>
  <c r="D74" i="7"/>
  <c r="E146" i="7"/>
  <c r="D121" i="7"/>
  <c r="E126" i="7"/>
  <c r="D145" i="7"/>
  <c r="E156" i="7"/>
  <c r="C58" i="7"/>
  <c r="E118" i="7"/>
  <c r="D99" i="7"/>
  <c r="E121" i="7"/>
  <c r="E65" i="7"/>
  <c r="E93" i="7"/>
  <c r="C135" i="7"/>
  <c r="D101" i="7"/>
  <c r="E133" i="7"/>
  <c r="C168" i="7"/>
  <c r="C122" i="7"/>
  <c r="E163" i="7"/>
  <c r="E83" i="7"/>
  <c r="E171" i="7"/>
  <c r="E77" i="7"/>
  <c r="D118" i="7"/>
  <c r="E145" i="7"/>
  <c r="E110" i="7"/>
  <c r="D77" i="7"/>
  <c r="C147" i="7"/>
  <c r="C76" i="7"/>
  <c r="E161" i="7"/>
  <c r="C114" i="7"/>
  <c r="D122" i="7"/>
  <c r="E164" i="7"/>
  <c r="D79" i="7"/>
  <c r="D164" i="7"/>
  <c r="C161" i="7"/>
  <c r="E69" i="7"/>
  <c r="C169" i="7"/>
  <c r="D109" i="7"/>
  <c r="C163" i="7"/>
  <c r="E165" i="7"/>
  <c r="D119" i="7"/>
  <c r="C94" i="7"/>
  <c r="C72" i="7"/>
  <c r="D114" i="7"/>
  <c r="C73" i="7"/>
  <c r="D154" i="7"/>
  <c r="C91" i="7"/>
  <c r="E157" i="7"/>
  <c r="D163" i="7"/>
  <c r="C115" i="7"/>
  <c r="D88" i="7"/>
  <c r="C175" i="7"/>
  <c r="D91" i="7"/>
  <c r="E84" i="7"/>
  <c r="F60" i="7"/>
  <c r="F78" i="7"/>
  <c r="G109" i="7"/>
  <c r="F163" i="7"/>
  <c r="C117" i="7"/>
  <c r="D172" i="7"/>
  <c r="C129" i="7"/>
  <c r="E153" i="7"/>
  <c r="C128" i="7"/>
  <c r="C160" i="7"/>
  <c r="H58" i="7"/>
  <c r="C81" i="7"/>
  <c r="E140" i="7"/>
  <c r="E63" i="7"/>
  <c r="E103" i="7"/>
  <c r="C70" i="7"/>
  <c r="E159" i="7"/>
  <c r="D143" i="7"/>
  <c r="D94" i="7"/>
  <c r="E120" i="7"/>
  <c r="D142" i="7"/>
  <c r="C89" i="7"/>
  <c r="C166" i="7"/>
  <c r="C134" i="7"/>
  <c r="D63" i="7"/>
  <c r="C141" i="7"/>
  <c r="E128" i="7"/>
  <c r="E90" i="7"/>
  <c r="G106" i="7"/>
  <c r="F156" i="7"/>
  <c r="G165" i="7"/>
  <c r="H104" i="7"/>
  <c r="F124" i="7"/>
  <c r="C62" i="7"/>
  <c r="C57" i="7"/>
  <c r="D125" i="7"/>
  <c r="E91" i="7"/>
  <c r="D169" i="7"/>
  <c r="D107" i="7"/>
  <c r="C112" i="7"/>
  <c r="D104" i="7"/>
  <c r="E136" i="7"/>
  <c r="D105" i="7"/>
  <c r="D146" i="7"/>
  <c r="D76" i="7"/>
  <c r="E105" i="7"/>
  <c r="D141" i="7"/>
  <c r="C124" i="7"/>
  <c r="D69" i="7"/>
  <c r="E97" i="7"/>
  <c r="E92" i="7"/>
  <c r="E130" i="7"/>
  <c r="C127" i="7"/>
  <c r="C146" i="7"/>
  <c r="C138" i="7"/>
  <c r="E79" i="7"/>
  <c r="H117" i="7"/>
  <c r="C158" i="7"/>
  <c r="C154" i="7"/>
  <c r="D62" i="7"/>
  <c r="D68" i="7"/>
  <c r="D133" i="7"/>
  <c r="C67" i="7"/>
  <c r="D162" i="7"/>
  <c r="C139" i="7"/>
  <c r="D96" i="7"/>
  <c r="D106" i="7"/>
  <c r="C137" i="7"/>
  <c r="D98" i="7"/>
  <c r="C77" i="7"/>
  <c r="C125" i="7"/>
  <c r="C121" i="7"/>
  <c r="E98" i="7"/>
  <c r="E175" i="7"/>
  <c r="E114" i="7"/>
  <c r="D116" i="7"/>
  <c r="E74" i="7"/>
  <c r="D95" i="7"/>
  <c r="D61" i="7"/>
  <c r="E162" i="7"/>
  <c r="C119" i="7"/>
  <c r="D156" i="7"/>
  <c r="D132" i="7"/>
  <c r="C80" i="7"/>
  <c r="C68" i="7"/>
  <c r="D93" i="7"/>
  <c r="E129" i="7"/>
  <c r="D126" i="7"/>
  <c r="D82" i="7"/>
  <c r="C71" i="7"/>
  <c r="E107" i="7"/>
  <c r="F82" i="7"/>
  <c r="F170" i="7"/>
  <c r="G65" i="7"/>
  <c r="F102" i="7"/>
  <c r="F113" i="7"/>
  <c r="E64" i="7"/>
  <c r="E87" i="7"/>
  <c r="C153" i="7"/>
  <c r="C113" i="7"/>
  <c r="E160" i="7"/>
  <c r="F79" i="7"/>
  <c r="H151" i="7"/>
  <c r="G61" i="7"/>
  <c r="G118" i="7"/>
  <c r="H106" i="7"/>
  <c r="H123" i="7"/>
  <c r="G92" i="7"/>
  <c r="F59" i="7"/>
  <c r="C90" i="7"/>
  <c r="D115" i="7"/>
  <c r="F122" i="7"/>
  <c r="G160" i="7"/>
  <c r="H119" i="7"/>
  <c r="H81" i="7"/>
  <c r="F61" i="7"/>
  <c r="H143" i="7"/>
  <c r="F68" i="7"/>
  <c r="F143" i="7"/>
  <c r="G95" i="7"/>
  <c r="G73" i="7"/>
  <c r="H69" i="7"/>
  <c r="G64" i="7"/>
  <c r="F57" i="7"/>
  <c r="H174" i="7"/>
  <c r="F158" i="7"/>
  <c r="G78" i="7"/>
  <c r="F154" i="7"/>
  <c r="G105" i="7"/>
  <c r="H84" i="7"/>
  <c r="G130" i="7"/>
  <c r="F72" i="7"/>
  <c r="H130" i="7"/>
  <c r="H114" i="7"/>
  <c r="F162" i="7"/>
  <c r="F93" i="7"/>
  <c r="G67" i="7"/>
  <c r="G122" i="7"/>
  <c r="F62" i="7"/>
  <c r="G143" i="7"/>
  <c r="F110" i="7"/>
  <c r="F153" i="7"/>
  <c r="H65" i="7"/>
  <c r="G136" i="7"/>
  <c r="H74" i="7"/>
  <c r="F174" i="7"/>
  <c r="G127" i="7"/>
  <c r="F137" i="7"/>
  <c r="G168" i="7"/>
  <c r="F155" i="7"/>
  <c r="G75" i="7"/>
  <c r="H96" i="7"/>
  <c r="F148" i="7"/>
  <c r="H112" i="7"/>
  <c r="G156" i="7"/>
  <c r="H148" i="7"/>
  <c r="C167" i="7"/>
  <c r="D127" i="7"/>
  <c r="C116" i="7"/>
  <c r="C118" i="7"/>
  <c r="C143" i="7"/>
  <c r="C151" i="7"/>
  <c r="C59" i="7"/>
  <c r="G121" i="7"/>
  <c r="G103" i="7"/>
  <c r="H131" i="7"/>
  <c r="F89" i="7"/>
  <c r="H135" i="7"/>
  <c r="H88" i="7"/>
  <c r="G120" i="7"/>
  <c r="F65" i="7"/>
  <c r="H100" i="7"/>
  <c r="G158" i="7"/>
  <c r="H99" i="7"/>
  <c r="F140" i="7"/>
  <c r="G81" i="7"/>
  <c r="G70" i="7"/>
  <c r="F120" i="7"/>
  <c r="F160" i="7"/>
  <c r="H137" i="7"/>
  <c r="H101" i="7"/>
  <c r="H89" i="7"/>
  <c r="F73" i="7"/>
  <c r="F103" i="7"/>
  <c r="H73" i="7"/>
  <c r="F76" i="7"/>
  <c r="H115" i="7"/>
  <c r="G129" i="7"/>
  <c r="G139" i="7"/>
  <c r="F58" i="7"/>
  <c r="G58" i="7"/>
  <c r="H159" i="7"/>
  <c r="H93" i="7"/>
  <c r="H57" i="7"/>
  <c r="G145" i="7"/>
  <c r="H97" i="7"/>
  <c r="F71" i="7"/>
  <c r="F129" i="7"/>
  <c r="H59" i="7"/>
  <c r="H120" i="7"/>
  <c r="G99" i="7"/>
  <c r="H105" i="7"/>
  <c r="G104" i="7"/>
  <c r="G69" i="7"/>
  <c r="G113" i="7"/>
  <c r="G146" i="7"/>
  <c r="H142" i="7"/>
  <c r="G108" i="7"/>
  <c r="D168" i="7"/>
  <c r="D174" i="7"/>
  <c r="G128" i="7"/>
  <c r="G62" i="7"/>
  <c r="H109" i="7"/>
  <c r="C120" i="7"/>
  <c r="D117" i="7"/>
  <c r="D167" i="7"/>
  <c r="C93" i="7"/>
  <c r="D65" i="7"/>
  <c r="C130" i="7"/>
  <c r="D113" i="7"/>
  <c r="F121" i="7"/>
  <c r="G90" i="7"/>
  <c r="F132" i="7"/>
  <c r="F164" i="7"/>
  <c r="F152" i="7"/>
  <c r="H144" i="7"/>
  <c r="F125" i="7"/>
  <c r="H102" i="7"/>
  <c r="H79" i="7"/>
  <c r="G89" i="7"/>
  <c r="G131" i="7"/>
  <c r="F77" i="7"/>
  <c r="H140" i="7"/>
  <c r="F101" i="7"/>
  <c r="F112" i="7"/>
  <c r="G125" i="7"/>
  <c r="G91" i="7"/>
  <c r="G126" i="7"/>
  <c r="G71" i="7"/>
  <c r="H122" i="7"/>
  <c r="G116" i="7"/>
  <c r="G83" i="7"/>
  <c r="F127" i="7"/>
  <c r="G112" i="7"/>
  <c r="F88" i="7"/>
  <c r="G159" i="7"/>
  <c r="F91" i="7"/>
  <c r="F138" i="7"/>
  <c r="F83" i="7"/>
  <c r="H107" i="7"/>
  <c r="G107" i="7"/>
  <c r="F108" i="7"/>
  <c r="G96" i="7"/>
  <c r="H92" i="7"/>
  <c r="G88" i="7"/>
  <c r="D97" i="7"/>
  <c r="C150" i="7"/>
  <c r="C148" i="7"/>
  <c r="E174" i="7"/>
  <c r="G60" i="7"/>
  <c r="H149" i="7"/>
  <c r="H156" i="7"/>
  <c r="F141" i="7"/>
  <c r="F133" i="7"/>
  <c r="F69" i="7"/>
  <c r="H71" i="7"/>
  <c r="G137" i="7"/>
  <c r="F126" i="7"/>
  <c r="F95" i="7"/>
  <c r="G151" i="7"/>
  <c r="F75" i="7"/>
  <c r="H125" i="7"/>
  <c r="G155" i="7"/>
  <c r="H158" i="7"/>
  <c r="H173" i="7"/>
  <c r="H134" i="7"/>
  <c r="H113" i="7"/>
  <c r="H66" i="7"/>
  <c r="H67" i="7"/>
  <c r="G153" i="7"/>
  <c r="H68" i="7"/>
  <c r="F100" i="7"/>
  <c r="F81" i="7"/>
  <c r="H126" i="7"/>
  <c r="H153" i="7"/>
  <c r="H147" i="7"/>
  <c r="G140" i="7"/>
  <c r="H78" i="7"/>
  <c r="H62" i="7"/>
  <c r="H85" i="7"/>
  <c r="F63" i="7"/>
  <c r="G98" i="7"/>
  <c r="H98" i="7"/>
  <c r="F128" i="7"/>
  <c r="G173" i="7"/>
  <c r="H132" i="7"/>
  <c r="G138" i="7"/>
  <c r="H75" i="7"/>
  <c r="F85" i="7"/>
  <c r="F144" i="7"/>
  <c r="G68" i="7"/>
  <c r="G163" i="7"/>
  <c r="H168" i="7"/>
  <c r="G79" i="7"/>
  <c r="F98" i="7"/>
  <c r="G119" i="7"/>
  <c r="H128" i="7"/>
  <c r="F118" i="7"/>
  <c r="F184" i="7" s="1"/>
  <c r="G86" i="7"/>
  <c r="F142" i="7"/>
  <c r="F165" i="7"/>
  <c r="F80" i="7"/>
  <c r="H77" i="7"/>
  <c r="G124" i="7"/>
  <c r="H60" i="7"/>
  <c r="H160" i="7"/>
  <c r="H76" i="7"/>
  <c r="F173" i="7"/>
  <c r="H118" i="7"/>
  <c r="H184" i="7" s="1"/>
  <c r="F119" i="7"/>
  <c r="F66" i="7"/>
  <c r="F161" i="7"/>
  <c r="G135" i="7"/>
  <c r="H64" i="7"/>
  <c r="H133" i="7"/>
  <c r="H129" i="7"/>
  <c r="F149" i="7"/>
  <c r="F70" i="7"/>
  <c r="G171" i="7"/>
  <c r="G123" i="7"/>
  <c r="H127" i="7"/>
  <c r="G157" i="7"/>
  <c r="H70" i="7"/>
  <c r="G110" i="7"/>
  <c r="G77" i="7"/>
  <c r="H124" i="7"/>
  <c r="H154" i="7"/>
  <c r="F94" i="7"/>
  <c r="H91" i="7"/>
  <c r="H80" i="7"/>
  <c r="G80" i="7"/>
  <c r="H110" i="7"/>
  <c r="G161" i="7"/>
  <c r="F115" i="7"/>
  <c r="F167" i="7"/>
  <c r="H172" i="7"/>
  <c r="G150" i="7"/>
  <c r="G166" i="7"/>
  <c r="G185" i="7" s="1"/>
  <c r="H111" i="7"/>
  <c r="F107" i="7"/>
  <c r="H170" i="7"/>
  <c r="G66" i="7"/>
  <c r="F150" i="7"/>
  <c r="H163" i="7"/>
  <c r="G100" i="7"/>
  <c r="H116" i="7"/>
  <c r="H145" i="7"/>
  <c r="H61" i="7"/>
  <c r="H82" i="7"/>
  <c r="H152" i="7"/>
  <c r="G63" i="7"/>
  <c r="G97" i="7"/>
  <c r="G144" i="7"/>
  <c r="F105" i="7"/>
  <c r="G170" i="7"/>
  <c r="H63" i="7"/>
  <c r="F172" i="7"/>
  <c r="H164" i="7"/>
  <c r="F114" i="7"/>
  <c r="G93" i="7"/>
  <c r="G74" i="7"/>
  <c r="G172" i="7"/>
  <c r="G94" i="7"/>
  <c r="F135" i="7"/>
  <c r="G149" i="7"/>
  <c r="H90" i="7"/>
  <c r="F134" i="7"/>
  <c r="G152" i="7"/>
  <c r="F87" i="7"/>
  <c r="G82" i="7"/>
  <c r="H103" i="7"/>
  <c r="H121" i="7"/>
  <c r="H141" i="7"/>
  <c r="H167" i="7"/>
  <c r="F96" i="7"/>
  <c r="H87" i="7"/>
  <c r="F130" i="7"/>
  <c r="G101" i="7"/>
  <c r="H165" i="7"/>
  <c r="G147" i="7"/>
  <c r="F99" i="7"/>
  <c r="H146" i="7"/>
  <c r="G167" i="7"/>
  <c r="G76" i="7"/>
  <c r="H94" i="7"/>
  <c r="G162" i="7"/>
  <c r="G174" i="7"/>
  <c r="G141" i="7"/>
  <c r="H95" i="7"/>
  <c r="H72" i="7"/>
  <c r="F136" i="7"/>
  <c r="F90" i="7"/>
  <c r="F159" i="7"/>
  <c r="F84" i="7"/>
  <c r="F157" i="7"/>
  <c r="F67" i="7"/>
  <c r="H108" i="7"/>
  <c r="G154" i="7"/>
  <c r="H155" i="7"/>
  <c r="F169" i="7"/>
  <c r="F116" i="7"/>
  <c r="F171" i="7"/>
  <c r="G132" i="7"/>
  <c r="F131" i="7"/>
  <c r="G142" i="7"/>
  <c r="G164" i="7"/>
  <c r="F145" i="7"/>
  <c r="F106" i="7"/>
  <c r="G148" i="7"/>
  <c r="F151" i="7"/>
  <c r="F147" i="7"/>
  <c r="F86" i="7"/>
  <c r="H171" i="7"/>
  <c r="F64" i="7"/>
  <c r="H166" i="7"/>
  <c r="H185" i="7" s="1"/>
  <c r="F111" i="7"/>
  <c r="H86" i="7"/>
  <c r="F166" i="7"/>
  <c r="F185" i="7" s="1"/>
  <c r="F146" i="7"/>
  <c r="G115" i="7"/>
  <c r="G57" i="7"/>
  <c r="G184" i="7" s="1"/>
  <c r="F74" i="7"/>
  <c r="H138" i="7"/>
  <c r="G85" i="7"/>
  <c r="H161" i="7"/>
  <c r="H175" i="7"/>
  <c r="G133" i="7"/>
  <c r="H136" i="7"/>
  <c r="F175" i="7"/>
  <c r="G117" i="7"/>
  <c r="H169" i="7"/>
  <c r="G134" i="7"/>
  <c r="F92" i="7"/>
  <c r="F117" i="7"/>
  <c r="F139" i="7"/>
  <c r="G87" i="7"/>
  <c r="H83" i="7"/>
  <c r="G102" i="7"/>
  <c r="F109" i="7"/>
  <c r="F123" i="7"/>
  <c r="G84" i="7"/>
  <c r="H150" i="7"/>
  <c r="H139" i="7"/>
  <c r="G59" i="7"/>
  <c r="H157" i="7"/>
  <c r="F97" i="7"/>
  <c r="G72" i="7"/>
  <c r="G111" i="7"/>
  <c r="G114" i="7"/>
  <c r="F104" i="7"/>
  <c r="G175" i="7"/>
  <c r="H162" i="7"/>
  <c r="G169" i="7"/>
  <c r="F168" i="7"/>
  <c r="T33" i="7"/>
  <c r="C39" i="7"/>
  <c r="H32" i="7"/>
  <c r="G207" i="7"/>
  <c r="G39" i="7"/>
  <c r="R38" i="7"/>
  <c r="E38" i="7"/>
  <c r="K32" i="7"/>
  <c r="D39" i="7"/>
  <c r="L33" i="7"/>
  <c r="O33" i="7"/>
  <c r="F208" i="7"/>
  <c r="K39" i="7"/>
  <c r="F32" i="7"/>
  <c r="I38" i="7"/>
  <c r="C33" i="7"/>
  <c r="L32" i="7"/>
  <c r="N33" i="7"/>
  <c r="N32" i="7"/>
  <c r="H33" i="7"/>
  <c r="G212" i="7"/>
  <c r="T32" i="7"/>
  <c r="G32" i="7"/>
  <c r="K33" i="7"/>
  <c r="H211" i="7"/>
  <c r="P38" i="7"/>
  <c r="M38" i="7"/>
  <c r="I39" i="7"/>
  <c r="G208" i="7"/>
  <c r="G38" i="7"/>
  <c r="Q39" i="7"/>
  <c r="S32" i="7"/>
  <c r="H38" i="7"/>
  <c r="J33" i="7"/>
  <c r="F212" i="7"/>
  <c r="N38" i="7"/>
  <c r="D32" i="7"/>
  <c r="N39" i="7"/>
  <c r="H39" i="7"/>
  <c r="S39" i="7"/>
  <c r="S38" i="7"/>
  <c r="S33" i="7"/>
  <c r="D38" i="7"/>
  <c r="M39" i="7"/>
  <c r="R39" i="7"/>
  <c r="M32" i="7"/>
  <c r="G33" i="7"/>
  <c r="P33" i="7"/>
  <c r="G211" i="7"/>
  <c r="R32" i="7"/>
  <c r="L38" i="7"/>
  <c r="O39" i="7"/>
  <c r="J32" i="7"/>
  <c r="J38" i="7"/>
  <c r="Q38" i="7"/>
  <c r="Q32" i="7"/>
  <c r="O38" i="7"/>
  <c r="O32" i="7"/>
  <c r="H208" i="7"/>
  <c r="E32" i="7"/>
  <c r="I32" i="7"/>
  <c r="T39" i="7"/>
  <c r="R33" i="7"/>
  <c r="F211" i="7"/>
  <c r="T38" i="7"/>
  <c r="I33" i="7"/>
  <c r="F39" i="7"/>
  <c r="F33" i="7"/>
  <c r="K38" i="7"/>
  <c r="L39" i="7"/>
  <c r="P39" i="7"/>
  <c r="H207" i="7"/>
  <c r="D33" i="7"/>
  <c r="E39" i="7"/>
  <c r="P32" i="7"/>
  <c r="H212" i="7"/>
  <c r="F207" i="7"/>
  <c r="J39" i="7"/>
  <c r="M33" i="7"/>
  <c r="C38" i="7"/>
  <c r="C32" i="7"/>
  <c r="E33" i="7"/>
  <c r="Q33" i="7"/>
  <c r="F38" i="7"/>
  <c r="R42" i="7" l="1"/>
  <c r="F42" i="7"/>
  <c r="S43" i="7"/>
  <c r="K43" i="7"/>
  <c r="P42" i="7"/>
  <c r="J42" i="7"/>
  <c r="G43" i="7"/>
  <c r="H42" i="7"/>
  <c r="F43" i="7"/>
  <c r="H43" i="7"/>
  <c r="E43" i="7"/>
  <c r="L43" i="7"/>
  <c r="C42" i="7"/>
  <c r="N43" i="7"/>
  <c r="R43" i="7"/>
  <c r="I43" i="7"/>
  <c r="O43" i="7"/>
  <c r="T43" i="7"/>
  <c r="Q43" i="7"/>
  <c r="T42" i="7"/>
  <c r="E42" i="7"/>
  <c r="M43" i="7"/>
  <c r="S42" i="7"/>
  <c r="K42" i="7"/>
  <c r="J43" i="7"/>
  <c r="L42" i="7"/>
  <c r="U39" i="7"/>
  <c r="C43" i="7"/>
  <c r="O42" i="7"/>
  <c r="G42" i="7"/>
  <c r="N42" i="7"/>
  <c r="D43" i="7"/>
  <c r="D42" i="7"/>
  <c r="M42" i="7"/>
  <c r="I42" i="7"/>
  <c r="P43" i="7"/>
  <c r="Q42" i="7"/>
  <c r="U38" i="7"/>
  <c r="H186" i="7"/>
  <c r="O12" i="12" s="1"/>
  <c r="H187" i="7"/>
  <c r="O10" i="12" s="1"/>
  <c r="G186" i="7"/>
  <c r="N12" i="12" s="1"/>
  <c r="G187" i="7"/>
  <c r="N10" i="12" s="1"/>
  <c r="F186" i="7"/>
  <c r="M12" i="12" s="1"/>
  <c r="F187" i="7"/>
  <c r="M10" i="12" s="1"/>
  <c r="G209" i="7"/>
  <c r="G213" i="7"/>
  <c r="F213" i="7"/>
  <c r="H213" i="7"/>
  <c r="F209" i="7"/>
  <c r="H209" i="7"/>
  <c r="H215" i="7" l="1"/>
  <c r="O34" i="12" s="1"/>
  <c r="G215" i="7"/>
  <c r="N34" i="12" s="1"/>
  <c r="F215" i="7"/>
  <c r="M34" i="12" s="1"/>
</calcChain>
</file>

<file path=xl/sharedStrings.xml><?xml version="1.0" encoding="utf-8"?>
<sst xmlns="http://schemas.openxmlformats.org/spreadsheetml/2006/main" count="12899" uniqueCount="214">
  <si>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</si>
  <si>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</si>
  <si>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</si>
  <si>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</si>
  <si>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</si>
  <si>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</si>
  <si>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</si>
  <si>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</si>
  <si>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</si>
  <si>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</si>
  <si>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</si>
  <si>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</si>
  <si>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</si>
  <si>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</si>
  <si>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</si>
  <si>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</si>
  <si>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</si>
  <si>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</si>
  <si>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</si>
  <si>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</si>
  <si>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</si>
  <si>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</si>
  <si>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</si>
  <si>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</si>
  <si>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</si>
  <si>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</si>
  <si>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</si>
  <si>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</si>
  <si>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</si>
  <si>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</si>
  <si>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</si>
  <si>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</si>
  <si>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</si>
  <si>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</si>
  <si>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</si>
  <si>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</si>
  <si>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</si>
  <si>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</si>
  <si>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</si>
  <si>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</si>
  <si>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</si>
  <si>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</si>
  <si>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</si>
  <si>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</si>
  <si>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</si>
  <si>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</si>
  <si>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</si>
  <si>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</si>
  <si>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</si>
  <si>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</si>
  <si>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</si>
  <si>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</si>
  <si>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</si>
  <si>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</si>
  <si>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</si>
  <si>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</si>
  <si>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</si>
  <si>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</si>
  <si>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</si>
  <si>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</si>
  <si>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</si>
  <si>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</si>
  <si>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</si>
  <si>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</si>
  <si>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</si>
  <si>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</si>
  <si>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</si>
  <si>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</si>
  <si>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</si>
  <si>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</si>
  <si>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</si>
  <si>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</si>
  <si>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</si>
  <si>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</si>
  <si>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</si>
  <si>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</si>
  <si>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</si>
  <si>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</si>
  <si>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</si>
  <si>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</si>
  <si>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</si>
  <si>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</si>
  <si>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</si>
  <si>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</si>
  <si>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</si>
  <si>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</si>
  <si>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</si>
  <si>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</si>
  <si>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</si>
  <si>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</si>
  <si>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</si>
  <si>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</si>
  <si>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</si>
  <si>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</si>
  <si>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</si>
  <si>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</si>
  <si>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</si>
  <si>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</si>
  <si>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</si>
  <si>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</si>
  <si>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</si>
  <si>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</si>
  <si>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</si>
  <si>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</si>
  <si>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</si>
  <si>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</si>
  <si>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</si>
  <si>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</si>
  <si>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</si>
  <si>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</si>
  <si>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</si>
  <si>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</si>
  <si>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</si>
  <si>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</si>
  <si>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</si>
  <si>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</si>
  <si>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</si>
  <si>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</si>
  <si>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</si>
  <si>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</si>
  <si>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</si>
  <si>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</si>
  <si>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</si>
  <si>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</si>
  <si>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</si>
  <si>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</si>
  <si>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</si>
  <si>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</si>
  <si>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</si>
  <si>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</si>
  <si>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</si>
  <si>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</si>
  <si>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</si>
  <si>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</si>
  <si>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</si>
  <si>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</si>
  <si>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</si>
  <si>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</si>
  <si>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</si>
  <si>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</si>
  <si>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</si>
  <si>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</si>
  <si>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</si>
  <si>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</si>
  <si>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</si>
  <si>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</si>
  <si>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</si>
  <si>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</si>
  <si>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</si>
  <si>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</si>
  <si>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</si>
  <si>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</si>
  <si>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</si>
  <si>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</si>
  <si>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</si>
  <si>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</si>
  <si>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</si>
  <si>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</si>
  <si>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</si>
  <si>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</si>
  <si>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</si>
  <si>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</si>
  <si>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</si>
  <si>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</si>
  <si>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</si>
  <si>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</si>
  <si>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</si>
  <si>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</si>
  <si>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</si>
  <si>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</si>
  <si>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</si>
  <si>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</si>
  <si>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</si>
  <si>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</si>
  <si>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</si>
  <si>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</si>
  <si>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</si>
  <si>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</si>
  <si>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</si>
  <si>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</si>
  <si>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</si>
  <si>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</si>
  <si>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</si>
  <si>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</si>
  <si>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</si>
  <si>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</si>
  <si>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</si>
  <si>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</si>
  <si>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</si>
  <si>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</si>
  <si>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</si>
  <si>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</si>
  <si>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</si>
  <si>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</si>
  <si>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</si>
  <si>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</si>
  <si>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</si>
  <si>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</si>
  <si>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</si>
  <si>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</si>
  <si>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</si>
  <si>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</si>
  <si>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GRIM1100</t>
  </si>
  <si>
    <t>GRIM_output_1.xls</t>
  </si>
  <si>
    <t>All diseases of the digestive system (ICD-10 K00–K93), 1968–2016</t>
  </si>
  <si>
    <t>Final</t>
  </si>
  <si>
    <t>Final Recast</t>
  </si>
  <si>
    <t>Preliminary Rebased</t>
  </si>
  <si>
    <t>All diseases of the digestive system</t>
  </si>
  <si>
    <t>K00–K93</t>
  </si>
  <si>
    <t>520–579</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</si>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</sst>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diseases of the digestive system (ICD-10 K00–K93), by sex and year, 1968–2016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Admin!Deaths_male</c:f>
              <c:numCache>
                <c:formatCode>#,##0</c:formatCode>
                <c:ptCount val="49"/>
                <c:pt idx="0">
                  <c:v>1548</c:v>
                </c:pt>
                <c:pt idx="1">
                  <c:v>1422</c:v>
                </c:pt>
                <c:pt idx="2">
                  <c:v>1487</c:v>
                </c:pt>
                <c:pt idx="3">
                  <c:v>1467</c:v>
                </c:pt>
                <c:pt idx="4">
                  <c:v>1560</c:v>
                </c:pt>
                <c:pt idx="5">
                  <c:v>1736</c:v>
                </c:pt>
                <c:pt idx="6">
                  <c:v>1801</c:v>
                </c:pt>
                <c:pt idx="7">
                  <c:v>1777</c:v>
                </c:pt>
                <c:pt idx="8">
                  <c:v>1826</c:v>
                </c:pt>
                <c:pt idx="9">
                  <c:v>1867</c:v>
                </c:pt>
                <c:pt idx="10">
                  <c:v>1859</c:v>
                </c:pt>
                <c:pt idx="11">
                  <c:v>1884</c:v>
                </c:pt>
                <c:pt idx="12">
                  <c:v>2087</c:v>
                </c:pt>
                <c:pt idx="13">
                  <c:v>2054</c:v>
                </c:pt>
                <c:pt idx="14">
                  <c:v>2141</c:v>
                </c:pt>
                <c:pt idx="15">
                  <c:v>2032</c:v>
                </c:pt>
                <c:pt idx="16">
                  <c:v>1998</c:v>
                </c:pt>
                <c:pt idx="17">
                  <c:v>2080</c:v>
                </c:pt>
                <c:pt idx="18">
                  <c:v>2067</c:v>
                </c:pt>
                <c:pt idx="19">
                  <c:v>2081</c:v>
                </c:pt>
                <c:pt idx="20">
                  <c:v>2171</c:v>
                </c:pt>
                <c:pt idx="21">
                  <c:v>2299</c:v>
                </c:pt>
                <c:pt idx="22">
                  <c:v>2107</c:v>
                </c:pt>
                <c:pt idx="23">
                  <c:v>2092</c:v>
                </c:pt>
                <c:pt idx="24">
                  <c:v>2058</c:v>
                </c:pt>
                <c:pt idx="25">
                  <c:v>1938</c:v>
                </c:pt>
                <c:pt idx="26">
                  <c:v>1962</c:v>
                </c:pt>
                <c:pt idx="27">
                  <c:v>1961</c:v>
                </c:pt>
                <c:pt idx="28">
                  <c:v>2022</c:v>
                </c:pt>
                <c:pt idx="29">
                  <c:v>2092</c:v>
                </c:pt>
                <c:pt idx="30">
                  <c:v>2013</c:v>
                </c:pt>
                <c:pt idx="31">
                  <c:v>2111</c:v>
                </c:pt>
                <c:pt idx="32">
                  <c:v>2063</c:v>
                </c:pt>
                <c:pt idx="33">
                  <c:v>2036</c:v>
                </c:pt>
                <c:pt idx="34">
                  <c:v>2217</c:v>
                </c:pt>
                <c:pt idx="35">
                  <c:v>2289</c:v>
                </c:pt>
                <c:pt idx="36">
                  <c:v>2298</c:v>
                </c:pt>
                <c:pt idx="37">
                  <c:v>2281</c:v>
                </c:pt>
                <c:pt idx="38">
                  <c:v>2324</c:v>
                </c:pt>
                <c:pt idx="39">
                  <c:v>2431</c:v>
                </c:pt>
                <c:pt idx="40">
                  <c:v>2442</c:v>
                </c:pt>
                <c:pt idx="41">
                  <c:v>2498</c:v>
                </c:pt>
                <c:pt idx="42">
                  <c:v>2537</c:v>
                </c:pt>
                <c:pt idx="43">
                  <c:v>2594</c:v>
                </c:pt>
                <c:pt idx="44">
                  <c:v>2587</c:v>
                </c:pt>
                <c:pt idx="45">
                  <c:v>2766</c:v>
                </c:pt>
                <c:pt idx="46">
                  <c:v>2815</c:v>
                </c:pt>
                <c:pt idx="47">
                  <c:v>2831</c:v>
                </c:pt>
                <c:pt idx="48">
                  <c:v>2895</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Admin!Deaths_female</c:f>
              <c:numCache>
                <c:formatCode>#,##0</c:formatCode>
                <c:ptCount val="49"/>
                <c:pt idx="0">
                  <c:v>1034</c:v>
                </c:pt>
                <c:pt idx="1">
                  <c:v>1066</c:v>
                </c:pt>
                <c:pt idx="2">
                  <c:v>1160</c:v>
                </c:pt>
                <c:pt idx="3">
                  <c:v>1075</c:v>
                </c:pt>
                <c:pt idx="4">
                  <c:v>1123</c:v>
                </c:pt>
                <c:pt idx="5">
                  <c:v>1167</c:v>
                </c:pt>
                <c:pt idx="6">
                  <c:v>1209</c:v>
                </c:pt>
                <c:pt idx="7">
                  <c:v>1191</c:v>
                </c:pt>
                <c:pt idx="8">
                  <c:v>1258</c:v>
                </c:pt>
                <c:pt idx="9">
                  <c:v>1235</c:v>
                </c:pt>
                <c:pt idx="10">
                  <c:v>1151</c:v>
                </c:pt>
                <c:pt idx="11">
                  <c:v>1422</c:v>
                </c:pt>
                <c:pt idx="12">
                  <c:v>1518</c:v>
                </c:pt>
                <c:pt idx="13">
                  <c:v>1516</c:v>
                </c:pt>
                <c:pt idx="14">
                  <c:v>1768</c:v>
                </c:pt>
                <c:pt idx="15">
                  <c:v>1615</c:v>
                </c:pt>
                <c:pt idx="16">
                  <c:v>1664</c:v>
                </c:pt>
                <c:pt idx="17">
                  <c:v>1918</c:v>
                </c:pt>
                <c:pt idx="18">
                  <c:v>1864</c:v>
                </c:pt>
                <c:pt idx="19">
                  <c:v>1932</c:v>
                </c:pt>
                <c:pt idx="20">
                  <c:v>1982</c:v>
                </c:pt>
                <c:pt idx="21">
                  <c:v>1945</c:v>
                </c:pt>
                <c:pt idx="22">
                  <c:v>1987</c:v>
                </c:pt>
                <c:pt idx="23">
                  <c:v>1971</c:v>
                </c:pt>
                <c:pt idx="24">
                  <c:v>1904</c:v>
                </c:pt>
                <c:pt idx="25">
                  <c:v>1821</c:v>
                </c:pt>
                <c:pt idx="26">
                  <c:v>1897</c:v>
                </c:pt>
                <c:pt idx="27">
                  <c:v>1910</c:v>
                </c:pt>
                <c:pt idx="28">
                  <c:v>1871</c:v>
                </c:pt>
                <c:pt idx="29">
                  <c:v>1966</c:v>
                </c:pt>
                <c:pt idx="30">
                  <c:v>1954</c:v>
                </c:pt>
                <c:pt idx="31">
                  <c:v>2110</c:v>
                </c:pt>
                <c:pt idx="32">
                  <c:v>2078</c:v>
                </c:pt>
                <c:pt idx="33">
                  <c:v>2053</c:v>
                </c:pt>
                <c:pt idx="34">
                  <c:v>2242</c:v>
                </c:pt>
                <c:pt idx="35">
                  <c:v>2212</c:v>
                </c:pt>
                <c:pt idx="36">
                  <c:v>2255</c:v>
                </c:pt>
                <c:pt idx="37">
                  <c:v>2259</c:v>
                </c:pt>
                <c:pt idx="38">
                  <c:v>2210</c:v>
                </c:pt>
                <c:pt idx="39">
                  <c:v>2373</c:v>
                </c:pt>
                <c:pt idx="40">
                  <c:v>2528</c:v>
                </c:pt>
                <c:pt idx="41">
                  <c:v>2516</c:v>
                </c:pt>
                <c:pt idx="42">
                  <c:v>2578</c:v>
                </c:pt>
                <c:pt idx="43">
                  <c:v>2616</c:v>
                </c:pt>
                <c:pt idx="44">
                  <c:v>2668</c:v>
                </c:pt>
                <c:pt idx="45">
                  <c:v>2656</c:v>
                </c:pt>
                <c:pt idx="46">
                  <c:v>2670</c:v>
                </c:pt>
                <c:pt idx="47">
                  <c:v>2836</c:v>
                </c:pt>
                <c:pt idx="48">
                  <c:v>2858</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61075200"/>
        <c:axId val="161077888"/>
      </c:scatterChart>
      <c:valAx>
        <c:axId val="16107520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1077888"/>
        <c:crosses val="autoZero"/>
        <c:crossBetween val="midCat"/>
        <c:minorUnit val="10"/>
      </c:valAx>
      <c:valAx>
        <c:axId val="16107788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6107520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diseases of the digestive system (ICD-10 K00–K93), by sex and year, 1968–2016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Admin!ASR_male</c:f>
              <c:numCache>
                <c:formatCode>0.0</c:formatCode>
                <c:ptCount val="49"/>
                <c:pt idx="0">
                  <c:v>41.150243000000003</c:v>
                </c:pt>
                <c:pt idx="1">
                  <c:v>36.875248999999997</c:v>
                </c:pt>
                <c:pt idx="2">
                  <c:v>38.682820999999997</c:v>
                </c:pt>
                <c:pt idx="3">
                  <c:v>36.461629000000002</c:v>
                </c:pt>
                <c:pt idx="4">
                  <c:v>37.748165999999998</c:v>
                </c:pt>
                <c:pt idx="5">
                  <c:v>40.810848999999997</c:v>
                </c:pt>
                <c:pt idx="6">
                  <c:v>40.333542000000001</c:v>
                </c:pt>
                <c:pt idx="7">
                  <c:v>39.390503000000002</c:v>
                </c:pt>
                <c:pt idx="8">
                  <c:v>39.158591000000001</c:v>
                </c:pt>
                <c:pt idx="9">
                  <c:v>39.765706999999999</c:v>
                </c:pt>
                <c:pt idx="10">
                  <c:v>39.383063</c:v>
                </c:pt>
                <c:pt idx="11">
                  <c:v>40.076065999999997</c:v>
                </c:pt>
                <c:pt idx="12">
                  <c:v>42.491571</c:v>
                </c:pt>
                <c:pt idx="13">
                  <c:v>42.540844</c:v>
                </c:pt>
                <c:pt idx="14">
                  <c:v>43.412139000000003</c:v>
                </c:pt>
                <c:pt idx="15">
                  <c:v>41.713648999999997</c:v>
                </c:pt>
                <c:pt idx="16">
                  <c:v>38.837102000000002</c:v>
                </c:pt>
                <c:pt idx="17">
                  <c:v>40.279542999999997</c:v>
                </c:pt>
                <c:pt idx="18">
                  <c:v>38.386200000000002</c:v>
                </c:pt>
                <c:pt idx="19">
                  <c:v>38.283127</c:v>
                </c:pt>
                <c:pt idx="20">
                  <c:v>38.930810999999999</c:v>
                </c:pt>
                <c:pt idx="21">
                  <c:v>40.764696000000001</c:v>
                </c:pt>
                <c:pt idx="22">
                  <c:v>35.656362000000001</c:v>
                </c:pt>
                <c:pt idx="23">
                  <c:v>35.032038</c:v>
                </c:pt>
                <c:pt idx="24">
                  <c:v>33.044592999999999</c:v>
                </c:pt>
                <c:pt idx="25">
                  <c:v>30.240199</c:v>
                </c:pt>
                <c:pt idx="26">
                  <c:v>29.980957</c:v>
                </c:pt>
                <c:pt idx="27">
                  <c:v>29.262967</c:v>
                </c:pt>
                <c:pt idx="28">
                  <c:v>29.308952000000001</c:v>
                </c:pt>
                <c:pt idx="29">
                  <c:v>28.901402000000001</c:v>
                </c:pt>
                <c:pt idx="30">
                  <c:v>27.318345000000001</c:v>
                </c:pt>
                <c:pt idx="31">
                  <c:v>27.608187000000001</c:v>
                </c:pt>
                <c:pt idx="32">
                  <c:v>26.320163999999998</c:v>
                </c:pt>
                <c:pt idx="33">
                  <c:v>24.875228</c:v>
                </c:pt>
                <c:pt idx="34">
                  <c:v>26.354099999999999</c:v>
                </c:pt>
                <c:pt idx="35">
                  <c:v>26.410699000000001</c:v>
                </c:pt>
                <c:pt idx="36">
                  <c:v>25.843136999999999</c:v>
                </c:pt>
                <c:pt idx="37">
                  <c:v>24.788167999999999</c:v>
                </c:pt>
                <c:pt idx="38">
                  <c:v>24.597895000000001</c:v>
                </c:pt>
                <c:pt idx="39">
                  <c:v>24.691759000000001</c:v>
                </c:pt>
                <c:pt idx="40">
                  <c:v>24.211278</c:v>
                </c:pt>
                <c:pt idx="41">
                  <c:v>23.939126000000002</c:v>
                </c:pt>
                <c:pt idx="42">
                  <c:v>23.606891000000001</c:v>
                </c:pt>
                <c:pt idx="43">
                  <c:v>23.398351999999999</c:v>
                </c:pt>
                <c:pt idx="44">
                  <c:v>22.597401000000001</c:v>
                </c:pt>
                <c:pt idx="45">
                  <c:v>23.370622999999998</c:v>
                </c:pt>
                <c:pt idx="46">
                  <c:v>23.017516000000001</c:v>
                </c:pt>
                <c:pt idx="47">
                  <c:v>22.454267000000002</c:v>
                </c:pt>
                <c:pt idx="48">
                  <c:v>22.304034999999999</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Admin!ASR_female</c:f>
              <c:numCache>
                <c:formatCode>0.0</c:formatCode>
                <c:ptCount val="49"/>
                <c:pt idx="0">
                  <c:v>22.750330999999999</c:v>
                </c:pt>
                <c:pt idx="1">
                  <c:v>22.916539</c:v>
                </c:pt>
                <c:pt idx="2">
                  <c:v>24.667693</c:v>
                </c:pt>
                <c:pt idx="3">
                  <c:v>21.82114</c:v>
                </c:pt>
                <c:pt idx="4">
                  <c:v>21.992360000000001</c:v>
                </c:pt>
                <c:pt idx="5">
                  <c:v>22.389043000000001</c:v>
                </c:pt>
                <c:pt idx="6">
                  <c:v>22.639882</c:v>
                </c:pt>
                <c:pt idx="7">
                  <c:v>21.892268999999999</c:v>
                </c:pt>
                <c:pt idx="8">
                  <c:v>22.452047</c:v>
                </c:pt>
                <c:pt idx="9">
                  <c:v>21.689879999999999</c:v>
                </c:pt>
                <c:pt idx="10">
                  <c:v>19.724029000000002</c:v>
                </c:pt>
                <c:pt idx="11">
                  <c:v>24.170126</c:v>
                </c:pt>
                <c:pt idx="12">
                  <c:v>25.163442</c:v>
                </c:pt>
                <c:pt idx="13">
                  <c:v>24.411760000000001</c:v>
                </c:pt>
                <c:pt idx="14">
                  <c:v>27.772470999999999</c:v>
                </c:pt>
                <c:pt idx="15">
                  <c:v>24.655398000000002</c:v>
                </c:pt>
                <c:pt idx="16">
                  <c:v>24.779672999999999</c:v>
                </c:pt>
                <c:pt idx="17">
                  <c:v>27.588771000000001</c:v>
                </c:pt>
                <c:pt idx="18">
                  <c:v>25.840253000000001</c:v>
                </c:pt>
                <c:pt idx="19">
                  <c:v>25.927614999999999</c:v>
                </c:pt>
                <c:pt idx="20">
                  <c:v>25.938907</c:v>
                </c:pt>
                <c:pt idx="21">
                  <c:v>24.783238999999998</c:v>
                </c:pt>
                <c:pt idx="22">
                  <c:v>24.692796000000001</c:v>
                </c:pt>
                <c:pt idx="23">
                  <c:v>23.648402000000001</c:v>
                </c:pt>
                <c:pt idx="24">
                  <c:v>22.150217000000001</c:v>
                </c:pt>
                <c:pt idx="25">
                  <c:v>20.592777999999999</c:v>
                </c:pt>
                <c:pt idx="26">
                  <c:v>20.801876</c:v>
                </c:pt>
                <c:pt idx="27">
                  <c:v>20.323096</c:v>
                </c:pt>
                <c:pt idx="28">
                  <c:v>19.26389</c:v>
                </c:pt>
                <c:pt idx="29">
                  <c:v>19.599444999999999</c:v>
                </c:pt>
                <c:pt idx="30">
                  <c:v>18.849764</c:v>
                </c:pt>
                <c:pt idx="31">
                  <c:v>19.612521000000001</c:v>
                </c:pt>
                <c:pt idx="32">
                  <c:v>18.596173</c:v>
                </c:pt>
                <c:pt idx="33">
                  <c:v>17.760954999999999</c:v>
                </c:pt>
                <c:pt idx="34">
                  <c:v>18.890968999999998</c:v>
                </c:pt>
                <c:pt idx="35">
                  <c:v>18.296703999999998</c:v>
                </c:pt>
                <c:pt idx="36">
                  <c:v>18.215892</c:v>
                </c:pt>
                <c:pt idx="37">
                  <c:v>17.655625000000001</c:v>
                </c:pt>
                <c:pt idx="38">
                  <c:v>16.869648999999999</c:v>
                </c:pt>
                <c:pt idx="39">
                  <c:v>17.524884</c:v>
                </c:pt>
                <c:pt idx="40">
                  <c:v>18.038474000000001</c:v>
                </c:pt>
                <c:pt idx="41">
                  <c:v>17.553281999999999</c:v>
                </c:pt>
                <c:pt idx="42">
                  <c:v>17.450645000000002</c:v>
                </c:pt>
                <c:pt idx="43">
                  <c:v>17.107586999999999</c:v>
                </c:pt>
                <c:pt idx="44">
                  <c:v>16.912959000000001</c:v>
                </c:pt>
                <c:pt idx="45">
                  <c:v>16.643979999999999</c:v>
                </c:pt>
                <c:pt idx="46">
                  <c:v>16.306467999999999</c:v>
                </c:pt>
                <c:pt idx="47">
                  <c:v>16.998832</c:v>
                </c:pt>
                <c:pt idx="48">
                  <c:v>16.798344</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234882176"/>
        <c:axId val="234884480"/>
      </c:scatterChart>
      <c:valAx>
        <c:axId val="23488217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34884480"/>
        <c:crosses val="autoZero"/>
        <c:crossBetween val="midCat"/>
        <c:minorUnit val="10"/>
      </c:valAx>
      <c:valAx>
        <c:axId val="23488448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8217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diseases of the digestive system (ICD-10 K00–K93),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0.1237457</c:v>
                </c:pt>
                <c:pt idx="1">
                  <c:v>0.12435350000000001</c:v>
                </c:pt>
                <c:pt idx="2">
                  <c:v>0</c:v>
                </c:pt>
                <c:pt idx="3">
                  <c:v>0.13228970000000001</c:v>
                </c:pt>
                <c:pt idx="4">
                  <c:v>0.2309128</c:v>
                </c:pt>
                <c:pt idx="5">
                  <c:v>0.21986330000000001</c:v>
                </c:pt>
                <c:pt idx="6">
                  <c:v>2.2397594999999999</c:v>
                </c:pt>
                <c:pt idx="7">
                  <c:v>3.7401819999999999</c:v>
                </c:pt>
                <c:pt idx="8">
                  <c:v>6.6819360999999997</c:v>
                </c:pt>
                <c:pt idx="9">
                  <c:v>11.193949</c:v>
                </c:pt>
                <c:pt idx="10">
                  <c:v>18.593274999999998</c:v>
                </c:pt>
                <c:pt idx="11">
                  <c:v>33.268774000000001</c:v>
                </c:pt>
                <c:pt idx="12">
                  <c:v>36.191296999999999</c:v>
                </c:pt>
                <c:pt idx="13">
                  <c:v>46.628504999999997</c:v>
                </c:pt>
                <c:pt idx="14">
                  <c:v>73.005730999999997</c:v>
                </c:pt>
                <c:pt idx="15">
                  <c:v>98.301939000000004</c:v>
                </c:pt>
                <c:pt idx="16">
                  <c:v>184.15387999999999</c:v>
                </c:pt>
                <c:pt idx="17">
                  <c:v>453.02641</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0.13054930000000001</c:v>
                </c:pt>
                <c:pt idx="1">
                  <c:v>0.131074</c:v>
                </c:pt>
                <c:pt idx="2">
                  <c:v>0.14361109999999999</c:v>
                </c:pt>
                <c:pt idx="3">
                  <c:v>0.27774500000000002</c:v>
                </c:pt>
                <c:pt idx="4">
                  <c:v>0.24085999999999999</c:v>
                </c:pt>
                <c:pt idx="5">
                  <c:v>0.66015389999999996</c:v>
                </c:pt>
                <c:pt idx="6">
                  <c:v>0.66426130000000005</c:v>
                </c:pt>
                <c:pt idx="7">
                  <c:v>3.2256543999999998</c:v>
                </c:pt>
                <c:pt idx="8">
                  <c:v>4.9996280999999998</c:v>
                </c:pt>
                <c:pt idx="9">
                  <c:v>6.9494990999999997</c:v>
                </c:pt>
                <c:pt idx="10">
                  <c:v>10.037112</c:v>
                </c:pt>
                <c:pt idx="11">
                  <c:v>14.605130000000001</c:v>
                </c:pt>
                <c:pt idx="12">
                  <c:v>18.717506</c:v>
                </c:pt>
                <c:pt idx="13">
                  <c:v>27.957913999999999</c:v>
                </c:pt>
                <c:pt idx="14">
                  <c:v>46.109484999999999</c:v>
                </c:pt>
                <c:pt idx="15">
                  <c:v>74.657334000000006</c:v>
                </c:pt>
                <c:pt idx="16">
                  <c:v>150.41820000000001</c:v>
                </c:pt>
                <c:pt idx="17">
                  <c:v>457.01369</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989824"/>
        <c:axId val="243237632"/>
      </c:barChart>
      <c:catAx>
        <c:axId val="234989824"/>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43237632"/>
        <c:crosses val="autoZero"/>
        <c:auto val="1"/>
        <c:lblAlgn val="ctr"/>
        <c:lblOffset val="100"/>
        <c:noMultiLvlLbl val="0"/>
      </c:catAx>
      <c:valAx>
        <c:axId val="24323763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989824"/>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diseases of the digestive system (ICD-10 K00–K93),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-1</c:v>
                </c:pt>
                <c:pt idx="1">
                  <c:v>-1</c:v>
                </c:pt>
                <c:pt idx="2">
                  <c:v>0</c:v>
                </c:pt>
                <c:pt idx="3">
                  <c:v>-1</c:v>
                </c:pt>
                <c:pt idx="4">
                  <c:v>-2</c:v>
                </c:pt>
                <c:pt idx="5">
                  <c:v>-2</c:v>
                </c:pt>
                <c:pt idx="6">
                  <c:v>-20</c:v>
                </c:pt>
                <c:pt idx="7">
                  <c:v>-30</c:v>
                </c:pt>
                <c:pt idx="8">
                  <c:v>-54</c:v>
                </c:pt>
                <c:pt idx="9">
                  <c:v>-88</c:v>
                </c:pt>
                <c:pt idx="10">
                  <c:v>-142</c:v>
                </c:pt>
                <c:pt idx="11">
                  <c:v>-241</c:v>
                </c:pt>
                <c:pt idx="12">
                  <c:v>-231</c:v>
                </c:pt>
                <c:pt idx="13">
                  <c:v>-275</c:v>
                </c:pt>
                <c:pt idx="14">
                  <c:v>-319</c:v>
                </c:pt>
                <c:pt idx="15">
                  <c:v>-303</c:v>
                </c:pt>
                <c:pt idx="16">
                  <c:v>-373</c:v>
                </c:pt>
                <c:pt idx="17">
                  <c:v>-812</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1</c:v>
                </c:pt>
                <c:pt idx="1">
                  <c:v>1</c:v>
                </c:pt>
                <c:pt idx="2">
                  <c:v>1</c:v>
                </c:pt>
                <c:pt idx="3">
                  <c:v>2</c:v>
                </c:pt>
                <c:pt idx="4">
                  <c:v>2</c:v>
                </c:pt>
                <c:pt idx="5">
                  <c:v>6</c:v>
                </c:pt>
                <c:pt idx="6">
                  <c:v>6</c:v>
                </c:pt>
                <c:pt idx="7">
                  <c:v>26</c:v>
                </c:pt>
                <c:pt idx="8">
                  <c:v>41</c:v>
                </c:pt>
                <c:pt idx="9">
                  <c:v>57</c:v>
                </c:pt>
                <c:pt idx="10">
                  <c:v>79</c:v>
                </c:pt>
                <c:pt idx="11">
                  <c:v>110</c:v>
                </c:pt>
                <c:pt idx="12">
                  <c:v>125</c:v>
                </c:pt>
                <c:pt idx="13">
                  <c:v>169</c:v>
                </c:pt>
                <c:pt idx="14">
                  <c:v>209</c:v>
                </c:pt>
                <c:pt idx="15">
                  <c:v>256</c:v>
                </c:pt>
                <c:pt idx="16">
                  <c:v>380</c:v>
                </c:pt>
                <c:pt idx="17">
                  <c:v>1387</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824064"/>
        <c:axId val="234825984"/>
      </c:barChart>
      <c:catAx>
        <c:axId val="23482406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825984"/>
        <c:crosses val="autoZero"/>
        <c:auto val="0"/>
        <c:lblAlgn val="ctr"/>
        <c:lblOffset val="100"/>
        <c:tickLblSkip val="1"/>
        <c:noMultiLvlLbl val="0"/>
      </c:catAx>
      <c:valAx>
        <c:axId val="234825984"/>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82406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All diseases of the digestive system (ICD-10 K00–K93), 1968–2016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212</v>
      </c>
      <c r="B2" s="280" t="s">
        <v>213</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All diseases of the digestive system (ICD-10 K00–K93), 1968–2016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All diseases of the digestive system.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All diseases of the digestive system (K00–K93) are from the ICD-10 chapter All diseases of the digestive system (K00–K93).</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
      </c>
    </row>
    <row r="27" spans="1:3" ht="15.75">
      <c r="A27" s="203"/>
      <c r="B27" s="225" t="s">
        <v>108</v>
      </c>
      <c r="C27" s="3" t="str">
        <f>IF(ISBLANK(Admin!$C$17)," ",Admin!$C$17)</f>
        <v/>
      </c>
    </row>
    <row r="28" spans="1:3" ht="15.75">
      <c r="A28" s="203"/>
      <c r="B28" s="226" t="s">
        <v>109</v>
      </c>
      <c r="C28" s="3" t="str">
        <f>IF(ISBLANK(Admin!$C$18)," ",Admin!$C$18)</f>
        <v>520–579</v>
      </c>
    </row>
    <row r="29" spans="1:3" ht="15.75">
      <c r="A29" s="203"/>
      <c r="B29" s="227" t="s">
        <v>110</v>
      </c>
      <c r="C29" s="3" t="str">
        <f>IF(ISBLANK(Admin!$C$19)," ",Admin!$C$19)</f>
        <v>520–579</v>
      </c>
    </row>
    <row r="30" spans="1:3" ht="15.75">
      <c r="A30" s="203"/>
      <c r="B30" s="228" t="s">
        <v>111</v>
      </c>
      <c r="C30" s="3" t="str">
        <f>IF(ISBLANK(Admin!$C$20)," ",Admin!$C$20)</f>
        <v>K00–K93</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1.05</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All diseases of the digestive system (ICD-10 K00–K93), 1968–2016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All diseases of the digestive system (ICD-10 K00–K93), 1968–2016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All diseases of the digestive system (ICD-10 K00–K93) in Australia, 1968–2016.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1968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1968</v>
      </c>
      <c r="D10" s="49"/>
      <c r="E10" s="52"/>
      <c r="F10" s="44"/>
      <c r="G10" s="87">
        <v>2016</v>
      </c>
      <c r="H10" s="44"/>
      <c r="I10" s="44"/>
      <c r="J10" s="322" t="s">
        <v>118</v>
      </c>
      <c r="K10" s="79"/>
      <c r="L10" s="313" t="str">
        <f>Admin!$C$191</f>
        <v>1968 – 2016</v>
      </c>
      <c r="M10" s="316">
        <f>Admin!F$187</f>
        <v>-1.2678570812185264E-2</v>
      </c>
      <c r="N10" s="316">
        <f>Admin!G$187</f>
        <v>-6.2988159409093081E-3</v>
      </c>
      <c r="O10" s="316">
        <f>Admin!H$187</f>
        <v>-9.526093377774103E-3</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1968 – 2016</v>
      </c>
      <c r="M12" s="316">
        <f>Admin!F$186</f>
        <v>-0.45798533923602841</v>
      </c>
      <c r="N12" s="316">
        <f>Admin!G$186</f>
        <v>-0.26162199574151246</v>
      </c>
      <c r="O12" s="316">
        <f>Admin!H$186</f>
        <v>-0.36836547035509937</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All diseases of the digestive system (ICD-10 K00–K93) in Australia, 1968–2016,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1968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1968</v>
      </c>
      <c r="D34" s="33"/>
      <c r="E34" s="87">
        <v>2016</v>
      </c>
      <c r="F34" s="33"/>
      <c r="G34" s="87" t="s">
        <v>6</v>
      </c>
      <c r="H34" s="33"/>
      <c r="I34" s="88" t="s">
        <v>23</v>
      </c>
      <c r="J34" s="71"/>
      <c r="K34" s="71"/>
      <c r="L34" s="305" t="str">
        <f>Admin!$C$219</f>
        <v>1968 – 2016</v>
      </c>
      <c r="M34" s="309">
        <f ca="1">Admin!F$215</f>
        <v>24.097568520264463</v>
      </c>
      <c r="N34" s="309">
        <f ca="1">Admin!G$215</f>
        <v>21.472379812306116</v>
      </c>
      <c r="O34" s="309">
        <f ca="1">Admin!H$215</f>
        <v>22.780754924463494</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t="s">
        <v>24</v>
      </c>
      <c r="D57" s="100" t="s">
        <v>24</v>
      </c>
      <c r="E57" s="100" t="s">
        <v>24</v>
      </c>
      <c r="F57" s="100" t="s">
        <v>24</v>
      </c>
      <c r="G57" s="100" t="s">
        <v>24</v>
      </c>
      <c r="H57" s="100" t="s">
        <v>24</v>
      </c>
      <c r="I57" s="100" t="s">
        <v>24</v>
      </c>
      <c r="J57" s="100" t="s">
        <v>24</v>
      </c>
      <c r="K57" s="100" t="s">
        <v>24</v>
      </c>
      <c r="L57" s="100" t="s">
        <v>24</v>
      </c>
      <c r="M57" s="100" t="s">
        <v>24</v>
      </c>
      <c r="N57" s="99" t="s">
        <v>24</v>
      </c>
      <c r="O57" s="99" t="s">
        <v>24</v>
      </c>
      <c r="P57" s="99" t="s">
        <v>24</v>
      </c>
      <c r="R57" s="119">
        <v>1950</v>
      </c>
      <c r="S57" s="99" t="s">
        <v>24</v>
      </c>
      <c r="T57" s="100" t="s">
        <v>24</v>
      </c>
      <c r="U57" s="100" t="s">
        <v>24</v>
      </c>
      <c r="V57" s="100" t="s">
        <v>24</v>
      </c>
      <c r="W57" s="100" t="s">
        <v>24</v>
      </c>
      <c r="X57" s="100" t="s">
        <v>24</v>
      </c>
      <c r="Y57" s="100" t="s">
        <v>24</v>
      </c>
      <c r="Z57" s="100" t="s">
        <v>24</v>
      </c>
      <c r="AA57" s="100" t="s">
        <v>24</v>
      </c>
      <c r="AB57" s="100" t="s">
        <v>24</v>
      </c>
      <c r="AC57" s="100" t="s">
        <v>24</v>
      </c>
      <c r="AD57" s="99" t="s">
        <v>24</v>
      </c>
      <c r="AE57" s="99" t="s">
        <v>24</v>
      </c>
      <c r="AF57" s="99" t="s">
        <v>24</v>
      </c>
      <c r="AH57" s="119">
        <v>1950</v>
      </c>
      <c r="AI57" s="99" t="s">
        <v>24</v>
      </c>
      <c r="AJ57" s="100" t="s">
        <v>24</v>
      </c>
      <c r="AK57" s="100" t="s">
        <v>24</v>
      </c>
      <c r="AL57" s="100" t="s">
        <v>24</v>
      </c>
      <c r="AM57" s="100" t="s">
        <v>24</v>
      </c>
      <c r="AN57" s="100" t="s">
        <v>24</v>
      </c>
      <c r="AO57" s="100" t="s">
        <v>24</v>
      </c>
      <c r="AP57" s="100" t="s">
        <v>24</v>
      </c>
      <c r="AQ57" s="100" t="s">
        <v>24</v>
      </c>
      <c r="AR57" s="100" t="s">
        <v>24</v>
      </c>
      <c r="AS57" s="100" t="s">
        <v>24</v>
      </c>
      <c r="AT57" s="99" t="s">
        <v>24</v>
      </c>
      <c r="AU57" s="99" t="s">
        <v>24</v>
      </c>
      <c r="AV57" s="99" t="s">
        <v>24</v>
      </c>
      <c r="AW57" s="100" t="s">
        <v>24</v>
      </c>
      <c r="AY57" s="119">
        <v>1950</v>
      </c>
    </row>
    <row r="58" spans="2:51">
      <c r="B58" s="119">
        <v>1951</v>
      </c>
      <c r="C58" s="99" t="s">
        <v>24</v>
      </c>
      <c r="D58" s="100" t="s">
        <v>24</v>
      </c>
      <c r="E58" s="100" t="s">
        <v>24</v>
      </c>
      <c r="F58" s="100" t="s">
        <v>24</v>
      </c>
      <c r="G58" s="100" t="s">
        <v>24</v>
      </c>
      <c r="H58" s="100" t="s">
        <v>24</v>
      </c>
      <c r="I58" s="100" t="s">
        <v>24</v>
      </c>
      <c r="J58" s="100" t="s">
        <v>24</v>
      </c>
      <c r="K58" s="100" t="s">
        <v>24</v>
      </c>
      <c r="L58" s="100" t="s">
        <v>24</v>
      </c>
      <c r="M58" s="100" t="s">
        <v>24</v>
      </c>
      <c r="N58" s="99" t="s">
        <v>24</v>
      </c>
      <c r="O58" s="99" t="s">
        <v>24</v>
      </c>
      <c r="P58" s="99" t="s">
        <v>24</v>
      </c>
      <c r="R58" s="119">
        <v>1951</v>
      </c>
      <c r="S58" s="99" t="s">
        <v>24</v>
      </c>
      <c r="T58" s="100" t="s">
        <v>24</v>
      </c>
      <c r="U58" s="100" t="s">
        <v>24</v>
      </c>
      <c r="V58" s="100" t="s">
        <v>24</v>
      </c>
      <c r="W58" s="100" t="s">
        <v>24</v>
      </c>
      <c r="X58" s="100" t="s">
        <v>24</v>
      </c>
      <c r="Y58" s="100" t="s">
        <v>24</v>
      </c>
      <c r="Z58" s="100" t="s">
        <v>24</v>
      </c>
      <c r="AA58" s="100" t="s">
        <v>24</v>
      </c>
      <c r="AB58" s="100" t="s">
        <v>24</v>
      </c>
      <c r="AC58" s="100" t="s">
        <v>24</v>
      </c>
      <c r="AD58" s="99" t="s">
        <v>24</v>
      </c>
      <c r="AE58" s="99" t="s">
        <v>24</v>
      </c>
      <c r="AF58" s="99" t="s">
        <v>24</v>
      </c>
      <c r="AH58" s="119">
        <v>1951</v>
      </c>
      <c r="AI58" s="99" t="s">
        <v>24</v>
      </c>
      <c r="AJ58" s="100" t="s">
        <v>24</v>
      </c>
      <c r="AK58" s="100" t="s">
        <v>24</v>
      </c>
      <c r="AL58" s="100" t="s">
        <v>24</v>
      </c>
      <c r="AM58" s="100" t="s">
        <v>24</v>
      </c>
      <c r="AN58" s="100" t="s">
        <v>24</v>
      </c>
      <c r="AO58" s="100" t="s">
        <v>24</v>
      </c>
      <c r="AP58" s="100" t="s">
        <v>24</v>
      </c>
      <c r="AQ58" s="100" t="s">
        <v>24</v>
      </c>
      <c r="AR58" s="100" t="s">
        <v>24</v>
      </c>
      <c r="AS58" s="100" t="s">
        <v>24</v>
      </c>
      <c r="AT58" s="99" t="s">
        <v>24</v>
      </c>
      <c r="AU58" s="99" t="s">
        <v>24</v>
      </c>
      <c r="AV58" s="99" t="s">
        <v>24</v>
      </c>
      <c r="AW58" s="100" t="s">
        <v>24</v>
      </c>
      <c r="AY58" s="119">
        <v>1951</v>
      </c>
    </row>
    <row r="59" spans="2:51">
      <c r="B59" s="119">
        <v>1952</v>
      </c>
      <c r="C59" s="99" t="s">
        <v>24</v>
      </c>
      <c r="D59" s="100" t="s">
        <v>24</v>
      </c>
      <c r="E59" s="100" t="s">
        <v>24</v>
      </c>
      <c r="F59" s="100" t="s">
        <v>24</v>
      </c>
      <c r="G59" s="100" t="s">
        <v>24</v>
      </c>
      <c r="H59" s="100" t="s">
        <v>24</v>
      </c>
      <c r="I59" s="100" t="s">
        <v>24</v>
      </c>
      <c r="J59" s="100" t="s">
        <v>24</v>
      </c>
      <c r="K59" s="100" t="s">
        <v>24</v>
      </c>
      <c r="L59" s="100" t="s">
        <v>24</v>
      </c>
      <c r="M59" s="100" t="s">
        <v>24</v>
      </c>
      <c r="N59" s="99" t="s">
        <v>24</v>
      </c>
      <c r="O59" s="99" t="s">
        <v>24</v>
      </c>
      <c r="P59" s="99" t="s">
        <v>24</v>
      </c>
      <c r="R59" s="119">
        <v>1952</v>
      </c>
      <c r="S59" s="99" t="s">
        <v>24</v>
      </c>
      <c r="T59" s="100" t="s">
        <v>24</v>
      </c>
      <c r="U59" s="100" t="s">
        <v>24</v>
      </c>
      <c r="V59" s="100" t="s">
        <v>24</v>
      </c>
      <c r="W59" s="100" t="s">
        <v>24</v>
      </c>
      <c r="X59" s="100" t="s">
        <v>24</v>
      </c>
      <c r="Y59" s="100" t="s">
        <v>24</v>
      </c>
      <c r="Z59" s="100" t="s">
        <v>24</v>
      </c>
      <c r="AA59" s="100" t="s">
        <v>24</v>
      </c>
      <c r="AB59" s="100" t="s">
        <v>24</v>
      </c>
      <c r="AC59" s="100" t="s">
        <v>24</v>
      </c>
      <c r="AD59" s="99" t="s">
        <v>24</v>
      </c>
      <c r="AE59" s="99" t="s">
        <v>24</v>
      </c>
      <c r="AF59" s="99" t="s">
        <v>24</v>
      </c>
      <c r="AH59" s="119">
        <v>1952</v>
      </c>
      <c r="AI59" s="99" t="s">
        <v>24</v>
      </c>
      <c r="AJ59" s="100" t="s">
        <v>24</v>
      </c>
      <c r="AK59" s="100" t="s">
        <v>24</v>
      </c>
      <c r="AL59" s="100" t="s">
        <v>24</v>
      </c>
      <c r="AM59" s="100" t="s">
        <v>24</v>
      </c>
      <c r="AN59" s="100" t="s">
        <v>24</v>
      </c>
      <c r="AO59" s="100" t="s">
        <v>24</v>
      </c>
      <c r="AP59" s="100" t="s">
        <v>24</v>
      </c>
      <c r="AQ59" s="100" t="s">
        <v>24</v>
      </c>
      <c r="AR59" s="100" t="s">
        <v>24</v>
      </c>
      <c r="AS59" s="100" t="s">
        <v>24</v>
      </c>
      <c r="AT59" s="99" t="s">
        <v>24</v>
      </c>
      <c r="AU59" s="99" t="s">
        <v>24</v>
      </c>
      <c r="AV59" s="99" t="s">
        <v>24</v>
      </c>
      <c r="AW59" s="100" t="s">
        <v>24</v>
      </c>
      <c r="AY59" s="119">
        <v>1952</v>
      </c>
    </row>
    <row r="60" spans="2:51">
      <c r="B60" s="119">
        <v>1953</v>
      </c>
      <c r="C60" s="99" t="s">
        <v>24</v>
      </c>
      <c r="D60" s="100" t="s">
        <v>24</v>
      </c>
      <c r="E60" s="100" t="s">
        <v>24</v>
      </c>
      <c r="F60" s="100" t="s">
        <v>24</v>
      </c>
      <c r="G60" s="100" t="s">
        <v>24</v>
      </c>
      <c r="H60" s="100" t="s">
        <v>24</v>
      </c>
      <c r="I60" s="100" t="s">
        <v>24</v>
      </c>
      <c r="J60" s="100" t="s">
        <v>24</v>
      </c>
      <c r="K60" s="100" t="s">
        <v>24</v>
      </c>
      <c r="L60" s="100" t="s">
        <v>24</v>
      </c>
      <c r="M60" s="100" t="s">
        <v>24</v>
      </c>
      <c r="N60" s="99" t="s">
        <v>24</v>
      </c>
      <c r="O60" s="99" t="s">
        <v>24</v>
      </c>
      <c r="P60" s="99" t="s">
        <v>24</v>
      </c>
      <c r="R60" s="119">
        <v>1953</v>
      </c>
      <c r="S60" s="99" t="s">
        <v>24</v>
      </c>
      <c r="T60" s="100" t="s">
        <v>24</v>
      </c>
      <c r="U60" s="100" t="s">
        <v>24</v>
      </c>
      <c r="V60" s="100" t="s">
        <v>24</v>
      </c>
      <c r="W60" s="100" t="s">
        <v>24</v>
      </c>
      <c r="X60" s="100" t="s">
        <v>24</v>
      </c>
      <c r="Y60" s="100" t="s">
        <v>24</v>
      </c>
      <c r="Z60" s="100" t="s">
        <v>24</v>
      </c>
      <c r="AA60" s="100" t="s">
        <v>24</v>
      </c>
      <c r="AB60" s="100" t="s">
        <v>24</v>
      </c>
      <c r="AC60" s="100" t="s">
        <v>24</v>
      </c>
      <c r="AD60" s="99" t="s">
        <v>24</v>
      </c>
      <c r="AE60" s="99" t="s">
        <v>24</v>
      </c>
      <c r="AF60" s="99" t="s">
        <v>24</v>
      </c>
      <c r="AH60" s="119">
        <v>1953</v>
      </c>
      <c r="AI60" s="99" t="s">
        <v>24</v>
      </c>
      <c r="AJ60" s="100" t="s">
        <v>24</v>
      </c>
      <c r="AK60" s="100" t="s">
        <v>24</v>
      </c>
      <c r="AL60" s="100" t="s">
        <v>24</v>
      </c>
      <c r="AM60" s="100" t="s">
        <v>24</v>
      </c>
      <c r="AN60" s="100" t="s">
        <v>24</v>
      </c>
      <c r="AO60" s="100" t="s">
        <v>24</v>
      </c>
      <c r="AP60" s="100" t="s">
        <v>24</v>
      </c>
      <c r="AQ60" s="100" t="s">
        <v>24</v>
      </c>
      <c r="AR60" s="100" t="s">
        <v>24</v>
      </c>
      <c r="AS60" s="100" t="s">
        <v>24</v>
      </c>
      <c r="AT60" s="99" t="s">
        <v>24</v>
      </c>
      <c r="AU60" s="99" t="s">
        <v>24</v>
      </c>
      <c r="AV60" s="99" t="s">
        <v>24</v>
      </c>
      <c r="AW60" s="100" t="s">
        <v>24</v>
      </c>
      <c r="AY60" s="119">
        <v>1953</v>
      </c>
    </row>
    <row r="61" spans="2:51">
      <c r="B61" s="119">
        <v>1954</v>
      </c>
      <c r="C61" s="99" t="s">
        <v>24</v>
      </c>
      <c r="D61" s="100" t="s">
        <v>24</v>
      </c>
      <c r="E61" s="100" t="s">
        <v>24</v>
      </c>
      <c r="F61" s="100" t="s">
        <v>24</v>
      </c>
      <c r="G61" s="100" t="s">
        <v>24</v>
      </c>
      <c r="H61" s="100" t="s">
        <v>24</v>
      </c>
      <c r="I61" s="100" t="s">
        <v>24</v>
      </c>
      <c r="J61" s="100" t="s">
        <v>24</v>
      </c>
      <c r="K61" s="100" t="s">
        <v>24</v>
      </c>
      <c r="L61" s="100" t="s">
        <v>24</v>
      </c>
      <c r="M61" s="100" t="s">
        <v>24</v>
      </c>
      <c r="N61" s="99" t="s">
        <v>24</v>
      </c>
      <c r="O61" s="99" t="s">
        <v>24</v>
      </c>
      <c r="P61" s="99" t="s">
        <v>24</v>
      </c>
      <c r="R61" s="119">
        <v>1954</v>
      </c>
      <c r="S61" s="99" t="s">
        <v>24</v>
      </c>
      <c r="T61" s="100" t="s">
        <v>24</v>
      </c>
      <c r="U61" s="100" t="s">
        <v>24</v>
      </c>
      <c r="V61" s="100" t="s">
        <v>24</v>
      </c>
      <c r="W61" s="100" t="s">
        <v>24</v>
      </c>
      <c r="X61" s="100" t="s">
        <v>24</v>
      </c>
      <c r="Y61" s="100" t="s">
        <v>24</v>
      </c>
      <c r="Z61" s="100" t="s">
        <v>24</v>
      </c>
      <c r="AA61" s="100" t="s">
        <v>24</v>
      </c>
      <c r="AB61" s="100" t="s">
        <v>24</v>
      </c>
      <c r="AC61" s="100" t="s">
        <v>24</v>
      </c>
      <c r="AD61" s="99" t="s">
        <v>24</v>
      </c>
      <c r="AE61" s="99" t="s">
        <v>24</v>
      </c>
      <c r="AF61" s="99" t="s">
        <v>24</v>
      </c>
      <c r="AH61" s="119">
        <v>1954</v>
      </c>
      <c r="AI61" s="99" t="s">
        <v>24</v>
      </c>
      <c r="AJ61" s="100" t="s">
        <v>24</v>
      </c>
      <c r="AK61" s="100" t="s">
        <v>24</v>
      </c>
      <c r="AL61" s="100" t="s">
        <v>24</v>
      </c>
      <c r="AM61" s="100" t="s">
        <v>24</v>
      </c>
      <c r="AN61" s="100" t="s">
        <v>24</v>
      </c>
      <c r="AO61" s="100" t="s">
        <v>24</v>
      </c>
      <c r="AP61" s="100" t="s">
        <v>24</v>
      </c>
      <c r="AQ61" s="100" t="s">
        <v>24</v>
      </c>
      <c r="AR61" s="100" t="s">
        <v>24</v>
      </c>
      <c r="AS61" s="100" t="s">
        <v>24</v>
      </c>
      <c r="AT61" s="99" t="s">
        <v>24</v>
      </c>
      <c r="AU61" s="99" t="s">
        <v>24</v>
      </c>
      <c r="AV61" s="99" t="s">
        <v>24</v>
      </c>
      <c r="AW61" s="100" t="s">
        <v>24</v>
      </c>
      <c r="AY61" s="119">
        <v>1954</v>
      </c>
    </row>
    <row r="62" spans="2:51">
      <c r="B62" s="119">
        <v>1955</v>
      </c>
      <c r="C62" s="99" t="s">
        <v>24</v>
      </c>
      <c r="D62" s="100" t="s">
        <v>24</v>
      </c>
      <c r="E62" s="100" t="s">
        <v>24</v>
      </c>
      <c r="F62" s="100" t="s">
        <v>24</v>
      </c>
      <c r="G62" s="100" t="s">
        <v>24</v>
      </c>
      <c r="H62" s="100" t="s">
        <v>24</v>
      </c>
      <c r="I62" s="100" t="s">
        <v>24</v>
      </c>
      <c r="J62" s="100" t="s">
        <v>24</v>
      </c>
      <c r="K62" s="100" t="s">
        <v>24</v>
      </c>
      <c r="L62" s="100" t="s">
        <v>24</v>
      </c>
      <c r="M62" s="100" t="s">
        <v>24</v>
      </c>
      <c r="N62" s="99" t="s">
        <v>24</v>
      </c>
      <c r="O62" s="99" t="s">
        <v>24</v>
      </c>
      <c r="P62" s="99" t="s">
        <v>24</v>
      </c>
      <c r="R62" s="119">
        <v>1955</v>
      </c>
      <c r="S62" s="99" t="s">
        <v>24</v>
      </c>
      <c r="T62" s="100" t="s">
        <v>24</v>
      </c>
      <c r="U62" s="100" t="s">
        <v>24</v>
      </c>
      <c r="V62" s="100" t="s">
        <v>24</v>
      </c>
      <c r="W62" s="100" t="s">
        <v>24</v>
      </c>
      <c r="X62" s="100" t="s">
        <v>24</v>
      </c>
      <c r="Y62" s="100" t="s">
        <v>24</v>
      </c>
      <c r="Z62" s="100" t="s">
        <v>24</v>
      </c>
      <c r="AA62" s="100" t="s">
        <v>24</v>
      </c>
      <c r="AB62" s="100" t="s">
        <v>24</v>
      </c>
      <c r="AC62" s="100" t="s">
        <v>24</v>
      </c>
      <c r="AD62" s="99" t="s">
        <v>24</v>
      </c>
      <c r="AE62" s="99" t="s">
        <v>24</v>
      </c>
      <c r="AF62" s="99" t="s">
        <v>24</v>
      </c>
      <c r="AH62" s="119">
        <v>1955</v>
      </c>
      <c r="AI62" s="99" t="s">
        <v>24</v>
      </c>
      <c r="AJ62" s="100" t="s">
        <v>24</v>
      </c>
      <c r="AK62" s="100" t="s">
        <v>24</v>
      </c>
      <c r="AL62" s="100" t="s">
        <v>24</v>
      </c>
      <c r="AM62" s="100" t="s">
        <v>24</v>
      </c>
      <c r="AN62" s="100" t="s">
        <v>24</v>
      </c>
      <c r="AO62" s="100" t="s">
        <v>24</v>
      </c>
      <c r="AP62" s="100" t="s">
        <v>24</v>
      </c>
      <c r="AQ62" s="100" t="s">
        <v>24</v>
      </c>
      <c r="AR62" s="100" t="s">
        <v>24</v>
      </c>
      <c r="AS62" s="100" t="s">
        <v>24</v>
      </c>
      <c r="AT62" s="99" t="s">
        <v>24</v>
      </c>
      <c r="AU62" s="99" t="s">
        <v>24</v>
      </c>
      <c r="AV62" s="99" t="s">
        <v>24</v>
      </c>
      <c r="AW62" s="100" t="s">
        <v>24</v>
      </c>
      <c r="AY62" s="119">
        <v>1955</v>
      </c>
    </row>
    <row r="63" spans="2:51">
      <c r="B63" s="119">
        <v>1956</v>
      </c>
      <c r="C63" s="99" t="s">
        <v>24</v>
      </c>
      <c r="D63" s="100" t="s">
        <v>24</v>
      </c>
      <c r="E63" s="100" t="s">
        <v>24</v>
      </c>
      <c r="F63" s="100" t="s">
        <v>24</v>
      </c>
      <c r="G63" s="100" t="s">
        <v>24</v>
      </c>
      <c r="H63" s="100" t="s">
        <v>24</v>
      </c>
      <c r="I63" s="100" t="s">
        <v>24</v>
      </c>
      <c r="J63" s="100" t="s">
        <v>24</v>
      </c>
      <c r="K63" s="100" t="s">
        <v>24</v>
      </c>
      <c r="L63" s="100" t="s">
        <v>24</v>
      </c>
      <c r="M63" s="100" t="s">
        <v>24</v>
      </c>
      <c r="N63" s="99" t="s">
        <v>24</v>
      </c>
      <c r="O63" s="99" t="s">
        <v>24</v>
      </c>
      <c r="P63" s="99" t="s">
        <v>24</v>
      </c>
      <c r="R63" s="119">
        <v>1956</v>
      </c>
      <c r="S63" s="99" t="s">
        <v>24</v>
      </c>
      <c r="T63" s="100" t="s">
        <v>24</v>
      </c>
      <c r="U63" s="100" t="s">
        <v>24</v>
      </c>
      <c r="V63" s="100" t="s">
        <v>24</v>
      </c>
      <c r="W63" s="100" t="s">
        <v>24</v>
      </c>
      <c r="X63" s="100" t="s">
        <v>24</v>
      </c>
      <c r="Y63" s="100" t="s">
        <v>24</v>
      </c>
      <c r="Z63" s="100" t="s">
        <v>24</v>
      </c>
      <c r="AA63" s="100" t="s">
        <v>24</v>
      </c>
      <c r="AB63" s="100" t="s">
        <v>24</v>
      </c>
      <c r="AC63" s="100" t="s">
        <v>24</v>
      </c>
      <c r="AD63" s="99" t="s">
        <v>24</v>
      </c>
      <c r="AE63" s="99" t="s">
        <v>24</v>
      </c>
      <c r="AF63" s="99" t="s">
        <v>24</v>
      </c>
      <c r="AH63" s="119">
        <v>1956</v>
      </c>
      <c r="AI63" s="99" t="s">
        <v>24</v>
      </c>
      <c r="AJ63" s="100" t="s">
        <v>24</v>
      </c>
      <c r="AK63" s="100" t="s">
        <v>24</v>
      </c>
      <c r="AL63" s="100" t="s">
        <v>24</v>
      </c>
      <c r="AM63" s="100" t="s">
        <v>24</v>
      </c>
      <c r="AN63" s="100" t="s">
        <v>24</v>
      </c>
      <c r="AO63" s="100" t="s">
        <v>24</v>
      </c>
      <c r="AP63" s="100" t="s">
        <v>24</v>
      </c>
      <c r="AQ63" s="100" t="s">
        <v>24</v>
      </c>
      <c r="AR63" s="100" t="s">
        <v>24</v>
      </c>
      <c r="AS63" s="100" t="s">
        <v>24</v>
      </c>
      <c r="AT63" s="99" t="s">
        <v>24</v>
      </c>
      <c r="AU63" s="99" t="s">
        <v>24</v>
      </c>
      <c r="AV63" s="99" t="s">
        <v>24</v>
      </c>
      <c r="AW63" s="100" t="s">
        <v>24</v>
      </c>
      <c r="AY63" s="119">
        <v>1956</v>
      </c>
    </row>
    <row r="64" spans="2:51">
      <c r="B64" s="119">
        <v>1957</v>
      </c>
      <c r="C64" s="99" t="s">
        <v>24</v>
      </c>
      <c r="D64" s="100" t="s">
        <v>24</v>
      </c>
      <c r="E64" s="100" t="s">
        <v>24</v>
      </c>
      <c r="F64" s="100" t="s">
        <v>24</v>
      </c>
      <c r="G64" s="100" t="s">
        <v>24</v>
      </c>
      <c r="H64" s="100" t="s">
        <v>24</v>
      </c>
      <c r="I64" s="100" t="s">
        <v>24</v>
      </c>
      <c r="J64" s="100" t="s">
        <v>24</v>
      </c>
      <c r="K64" s="100" t="s">
        <v>24</v>
      </c>
      <c r="L64" s="100" t="s">
        <v>24</v>
      </c>
      <c r="M64" s="100" t="s">
        <v>24</v>
      </c>
      <c r="N64" s="99" t="s">
        <v>24</v>
      </c>
      <c r="O64" s="99" t="s">
        <v>24</v>
      </c>
      <c r="P64" s="99" t="s">
        <v>24</v>
      </c>
      <c r="R64" s="119">
        <v>1957</v>
      </c>
      <c r="S64" s="99" t="s">
        <v>24</v>
      </c>
      <c r="T64" s="100" t="s">
        <v>24</v>
      </c>
      <c r="U64" s="100" t="s">
        <v>24</v>
      </c>
      <c r="V64" s="100" t="s">
        <v>24</v>
      </c>
      <c r="W64" s="100" t="s">
        <v>24</v>
      </c>
      <c r="X64" s="100" t="s">
        <v>24</v>
      </c>
      <c r="Y64" s="100" t="s">
        <v>24</v>
      </c>
      <c r="Z64" s="100" t="s">
        <v>24</v>
      </c>
      <c r="AA64" s="100" t="s">
        <v>24</v>
      </c>
      <c r="AB64" s="100" t="s">
        <v>24</v>
      </c>
      <c r="AC64" s="100" t="s">
        <v>24</v>
      </c>
      <c r="AD64" s="99" t="s">
        <v>24</v>
      </c>
      <c r="AE64" s="99" t="s">
        <v>24</v>
      </c>
      <c r="AF64" s="99" t="s">
        <v>24</v>
      </c>
      <c r="AH64" s="119">
        <v>1957</v>
      </c>
      <c r="AI64" s="99" t="s">
        <v>24</v>
      </c>
      <c r="AJ64" s="100" t="s">
        <v>24</v>
      </c>
      <c r="AK64" s="100" t="s">
        <v>24</v>
      </c>
      <c r="AL64" s="100" t="s">
        <v>24</v>
      </c>
      <c r="AM64" s="100" t="s">
        <v>24</v>
      </c>
      <c r="AN64" s="100" t="s">
        <v>24</v>
      </c>
      <c r="AO64" s="100" t="s">
        <v>24</v>
      </c>
      <c r="AP64" s="100" t="s">
        <v>24</v>
      </c>
      <c r="AQ64" s="100" t="s">
        <v>24</v>
      </c>
      <c r="AR64" s="100" t="s">
        <v>24</v>
      </c>
      <c r="AS64" s="100" t="s">
        <v>24</v>
      </c>
      <c r="AT64" s="99" t="s">
        <v>24</v>
      </c>
      <c r="AU64" s="99" t="s">
        <v>24</v>
      </c>
      <c r="AV64" s="99" t="s">
        <v>24</v>
      </c>
      <c r="AW64" s="100" t="s">
        <v>24</v>
      </c>
      <c r="AY64" s="119">
        <v>1957</v>
      </c>
    </row>
    <row r="65" spans="2:51">
      <c r="B65" s="120">
        <v>1958</v>
      </c>
      <c r="C65" s="99" t="s">
        <v>24</v>
      </c>
      <c r="D65" s="100" t="s">
        <v>24</v>
      </c>
      <c r="E65" s="100" t="s">
        <v>24</v>
      </c>
      <c r="F65" s="100" t="s">
        <v>24</v>
      </c>
      <c r="G65" s="100" t="s">
        <v>24</v>
      </c>
      <c r="H65" s="100" t="s">
        <v>24</v>
      </c>
      <c r="I65" s="100" t="s">
        <v>24</v>
      </c>
      <c r="J65" s="100" t="s">
        <v>24</v>
      </c>
      <c r="K65" s="100" t="s">
        <v>24</v>
      </c>
      <c r="L65" s="100" t="s">
        <v>24</v>
      </c>
      <c r="M65" s="100" t="s">
        <v>24</v>
      </c>
      <c r="N65" s="99" t="s">
        <v>24</v>
      </c>
      <c r="O65" s="99" t="s">
        <v>24</v>
      </c>
      <c r="P65" s="99" t="s">
        <v>24</v>
      </c>
      <c r="R65" s="120">
        <v>1958</v>
      </c>
      <c r="S65" s="99" t="s">
        <v>24</v>
      </c>
      <c r="T65" s="100" t="s">
        <v>24</v>
      </c>
      <c r="U65" s="100" t="s">
        <v>24</v>
      </c>
      <c r="V65" s="100" t="s">
        <v>24</v>
      </c>
      <c r="W65" s="100" t="s">
        <v>24</v>
      </c>
      <c r="X65" s="100" t="s">
        <v>24</v>
      </c>
      <c r="Y65" s="100" t="s">
        <v>24</v>
      </c>
      <c r="Z65" s="100" t="s">
        <v>24</v>
      </c>
      <c r="AA65" s="100" t="s">
        <v>24</v>
      </c>
      <c r="AB65" s="100" t="s">
        <v>24</v>
      </c>
      <c r="AC65" s="100" t="s">
        <v>24</v>
      </c>
      <c r="AD65" s="99" t="s">
        <v>24</v>
      </c>
      <c r="AE65" s="99" t="s">
        <v>24</v>
      </c>
      <c r="AF65" s="99" t="s">
        <v>24</v>
      </c>
      <c r="AH65" s="120">
        <v>1958</v>
      </c>
      <c r="AI65" s="99" t="s">
        <v>24</v>
      </c>
      <c r="AJ65" s="100" t="s">
        <v>24</v>
      </c>
      <c r="AK65" s="100" t="s">
        <v>24</v>
      </c>
      <c r="AL65" s="100" t="s">
        <v>24</v>
      </c>
      <c r="AM65" s="100" t="s">
        <v>24</v>
      </c>
      <c r="AN65" s="100" t="s">
        <v>24</v>
      </c>
      <c r="AO65" s="100" t="s">
        <v>24</v>
      </c>
      <c r="AP65" s="100" t="s">
        <v>24</v>
      </c>
      <c r="AQ65" s="100" t="s">
        <v>24</v>
      </c>
      <c r="AR65" s="100" t="s">
        <v>24</v>
      </c>
      <c r="AS65" s="100" t="s">
        <v>24</v>
      </c>
      <c r="AT65" s="99" t="s">
        <v>24</v>
      </c>
      <c r="AU65" s="99" t="s">
        <v>24</v>
      </c>
      <c r="AV65" s="99" t="s">
        <v>24</v>
      </c>
      <c r="AW65" s="100" t="s">
        <v>24</v>
      </c>
      <c r="AY65" s="120">
        <v>1958</v>
      </c>
    </row>
    <row r="66" spans="2:51">
      <c r="B66" s="120">
        <v>1959</v>
      </c>
      <c r="C66" s="99" t="s">
        <v>24</v>
      </c>
      <c r="D66" s="100" t="s">
        <v>24</v>
      </c>
      <c r="E66" s="100" t="s">
        <v>24</v>
      </c>
      <c r="F66" s="100" t="s">
        <v>24</v>
      </c>
      <c r="G66" s="100" t="s">
        <v>24</v>
      </c>
      <c r="H66" s="100" t="s">
        <v>24</v>
      </c>
      <c r="I66" s="100" t="s">
        <v>24</v>
      </c>
      <c r="J66" s="100" t="s">
        <v>24</v>
      </c>
      <c r="K66" s="100" t="s">
        <v>24</v>
      </c>
      <c r="L66" s="100" t="s">
        <v>24</v>
      </c>
      <c r="M66" s="100" t="s">
        <v>24</v>
      </c>
      <c r="N66" s="99" t="s">
        <v>24</v>
      </c>
      <c r="O66" s="99" t="s">
        <v>24</v>
      </c>
      <c r="P66" s="99" t="s">
        <v>24</v>
      </c>
      <c r="R66" s="120">
        <v>1959</v>
      </c>
      <c r="S66" s="99" t="s">
        <v>24</v>
      </c>
      <c r="T66" s="100" t="s">
        <v>24</v>
      </c>
      <c r="U66" s="100" t="s">
        <v>24</v>
      </c>
      <c r="V66" s="100" t="s">
        <v>24</v>
      </c>
      <c r="W66" s="100" t="s">
        <v>24</v>
      </c>
      <c r="X66" s="100" t="s">
        <v>24</v>
      </c>
      <c r="Y66" s="100" t="s">
        <v>24</v>
      </c>
      <c r="Z66" s="100" t="s">
        <v>24</v>
      </c>
      <c r="AA66" s="100" t="s">
        <v>24</v>
      </c>
      <c r="AB66" s="100" t="s">
        <v>24</v>
      </c>
      <c r="AC66" s="100" t="s">
        <v>24</v>
      </c>
      <c r="AD66" s="99" t="s">
        <v>24</v>
      </c>
      <c r="AE66" s="99" t="s">
        <v>24</v>
      </c>
      <c r="AF66" s="99" t="s">
        <v>24</v>
      </c>
      <c r="AH66" s="120">
        <v>1959</v>
      </c>
      <c r="AI66" s="99" t="s">
        <v>24</v>
      </c>
      <c r="AJ66" s="100" t="s">
        <v>24</v>
      </c>
      <c r="AK66" s="100" t="s">
        <v>24</v>
      </c>
      <c r="AL66" s="100" t="s">
        <v>24</v>
      </c>
      <c r="AM66" s="100" t="s">
        <v>24</v>
      </c>
      <c r="AN66" s="100" t="s">
        <v>24</v>
      </c>
      <c r="AO66" s="100" t="s">
        <v>24</v>
      </c>
      <c r="AP66" s="100" t="s">
        <v>24</v>
      </c>
      <c r="AQ66" s="100" t="s">
        <v>24</v>
      </c>
      <c r="AR66" s="100" t="s">
        <v>24</v>
      </c>
      <c r="AS66" s="100" t="s">
        <v>24</v>
      </c>
      <c r="AT66" s="99" t="s">
        <v>24</v>
      </c>
      <c r="AU66" s="99" t="s">
        <v>24</v>
      </c>
      <c r="AV66" s="99" t="s">
        <v>24</v>
      </c>
      <c r="AW66" s="100" t="s">
        <v>24</v>
      </c>
      <c r="AY66" s="120">
        <v>1959</v>
      </c>
    </row>
    <row r="67" spans="2:51">
      <c r="B67" s="120">
        <v>1960</v>
      </c>
      <c r="C67" s="99" t="s">
        <v>24</v>
      </c>
      <c r="D67" s="100" t="s">
        <v>24</v>
      </c>
      <c r="E67" s="100" t="s">
        <v>24</v>
      </c>
      <c r="F67" s="100" t="s">
        <v>24</v>
      </c>
      <c r="G67" s="100" t="s">
        <v>24</v>
      </c>
      <c r="H67" s="100" t="s">
        <v>24</v>
      </c>
      <c r="I67" s="100" t="s">
        <v>24</v>
      </c>
      <c r="J67" s="100" t="s">
        <v>24</v>
      </c>
      <c r="K67" s="100" t="s">
        <v>24</v>
      </c>
      <c r="L67" s="100" t="s">
        <v>24</v>
      </c>
      <c r="M67" s="100" t="s">
        <v>24</v>
      </c>
      <c r="N67" s="99" t="s">
        <v>24</v>
      </c>
      <c r="O67" s="99" t="s">
        <v>24</v>
      </c>
      <c r="P67" s="99" t="s">
        <v>24</v>
      </c>
      <c r="R67" s="120">
        <v>1960</v>
      </c>
      <c r="S67" s="99" t="s">
        <v>24</v>
      </c>
      <c r="T67" s="100" t="s">
        <v>24</v>
      </c>
      <c r="U67" s="100" t="s">
        <v>24</v>
      </c>
      <c r="V67" s="100" t="s">
        <v>24</v>
      </c>
      <c r="W67" s="100" t="s">
        <v>24</v>
      </c>
      <c r="X67" s="100" t="s">
        <v>24</v>
      </c>
      <c r="Y67" s="100" t="s">
        <v>24</v>
      </c>
      <c r="Z67" s="100" t="s">
        <v>24</v>
      </c>
      <c r="AA67" s="100" t="s">
        <v>24</v>
      </c>
      <c r="AB67" s="100" t="s">
        <v>24</v>
      </c>
      <c r="AC67" s="100" t="s">
        <v>24</v>
      </c>
      <c r="AD67" s="99" t="s">
        <v>24</v>
      </c>
      <c r="AE67" s="99" t="s">
        <v>24</v>
      </c>
      <c r="AF67" s="99" t="s">
        <v>24</v>
      </c>
      <c r="AH67" s="120">
        <v>1960</v>
      </c>
      <c r="AI67" s="99" t="s">
        <v>24</v>
      </c>
      <c r="AJ67" s="100" t="s">
        <v>24</v>
      </c>
      <c r="AK67" s="100" t="s">
        <v>24</v>
      </c>
      <c r="AL67" s="100" t="s">
        <v>24</v>
      </c>
      <c r="AM67" s="100" t="s">
        <v>24</v>
      </c>
      <c r="AN67" s="100" t="s">
        <v>24</v>
      </c>
      <c r="AO67" s="100" t="s">
        <v>24</v>
      </c>
      <c r="AP67" s="100" t="s">
        <v>24</v>
      </c>
      <c r="AQ67" s="100" t="s">
        <v>24</v>
      </c>
      <c r="AR67" s="100" t="s">
        <v>24</v>
      </c>
      <c r="AS67" s="100" t="s">
        <v>24</v>
      </c>
      <c r="AT67" s="99" t="s">
        <v>24</v>
      </c>
      <c r="AU67" s="99" t="s">
        <v>24</v>
      </c>
      <c r="AV67" s="99" t="s">
        <v>24</v>
      </c>
      <c r="AW67" s="100" t="s">
        <v>24</v>
      </c>
      <c r="AY67" s="120">
        <v>1960</v>
      </c>
    </row>
    <row r="68" spans="2:51">
      <c r="B68" s="120">
        <v>1961</v>
      </c>
      <c r="C68" s="99" t="s">
        <v>24</v>
      </c>
      <c r="D68" s="100" t="s">
        <v>24</v>
      </c>
      <c r="E68" s="100" t="s">
        <v>24</v>
      </c>
      <c r="F68" s="100" t="s">
        <v>24</v>
      </c>
      <c r="G68" s="100" t="s">
        <v>24</v>
      </c>
      <c r="H68" s="100" t="s">
        <v>24</v>
      </c>
      <c r="I68" s="100" t="s">
        <v>24</v>
      </c>
      <c r="J68" s="100" t="s">
        <v>24</v>
      </c>
      <c r="K68" s="100" t="s">
        <v>24</v>
      </c>
      <c r="L68" s="100" t="s">
        <v>24</v>
      </c>
      <c r="M68" s="100" t="s">
        <v>24</v>
      </c>
      <c r="N68" s="99" t="s">
        <v>24</v>
      </c>
      <c r="O68" s="99" t="s">
        <v>24</v>
      </c>
      <c r="P68" s="99" t="s">
        <v>24</v>
      </c>
      <c r="R68" s="120">
        <v>1961</v>
      </c>
      <c r="S68" s="99" t="s">
        <v>24</v>
      </c>
      <c r="T68" s="100" t="s">
        <v>24</v>
      </c>
      <c r="U68" s="100" t="s">
        <v>24</v>
      </c>
      <c r="V68" s="100" t="s">
        <v>24</v>
      </c>
      <c r="W68" s="100" t="s">
        <v>24</v>
      </c>
      <c r="X68" s="100" t="s">
        <v>24</v>
      </c>
      <c r="Y68" s="100" t="s">
        <v>24</v>
      </c>
      <c r="Z68" s="100" t="s">
        <v>24</v>
      </c>
      <c r="AA68" s="100" t="s">
        <v>24</v>
      </c>
      <c r="AB68" s="100" t="s">
        <v>24</v>
      </c>
      <c r="AC68" s="100" t="s">
        <v>24</v>
      </c>
      <c r="AD68" s="99" t="s">
        <v>24</v>
      </c>
      <c r="AE68" s="99" t="s">
        <v>24</v>
      </c>
      <c r="AF68" s="99" t="s">
        <v>24</v>
      </c>
      <c r="AH68" s="120">
        <v>1961</v>
      </c>
      <c r="AI68" s="99" t="s">
        <v>24</v>
      </c>
      <c r="AJ68" s="100" t="s">
        <v>24</v>
      </c>
      <c r="AK68" s="100" t="s">
        <v>24</v>
      </c>
      <c r="AL68" s="100" t="s">
        <v>24</v>
      </c>
      <c r="AM68" s="100" t="s">
        <v>24</v>
      </c>
      <c r="AN68" s="100" t="s">
        <v>24</v>
      </c>
      <c r="AO68" s="100" t="s">
        <v>24</v>
      </c>
      <c r="AP68" s="100" t="s">
        <v>24</v>
      </c>
      <c r="AQ68" s="100" t="s">
        <v>24</v>
      </c>
      <c r="AR68" s="100" t="s">
        <v>24</v>
      </c>
      <c r="AS68" s="100" t="s">
        <v>24</v>
      </c>
      <c r="AT68" s="99" t="s">
        <v>24</v>
      </c>
      <c r="AU68" s="99" t="s">
        <v>24</v>
      </c>
      <c r="AV68" s="99" t="s">
        <v>24</v>
      </c>
      <c r="AW68" s="100" t="s">
        <v>24</v>
      </c>
      <c r="AY68" s="120">
        <v>1961</v>
      </c>
    </row>
    <row r="69" spans="2:51">
      <c r="B69" s="120">
        <v>1962</v>
      </c>
      <c r="C69" s="99" t="s">
        <v>24</v>
      </c>
      <c r="D69" s="100" t="s">
        <v>24</v>
      </c>
      <c r="E69" s="100" t="s">
        <v>24</v>
      </c>
      <c r="F69" s="100" t="s">
        <v>24</v>
      </c>
      <c r="G69" s="100" t="s">
        <v>24</v>
      </c>
      <c r="H69" s="100" t="s">
        <v>24</v>
      </c>
      <c r="I69" s="100" t="s">
        <v>24</v>
      </c>
      <c r="J69" s="100" t="s">
        <v>24</v>
      </c>
      <c r="K69" s="100" t="s">
        <v>24</v>
      </c>
      <c r="L69" s="100" t="s">
        <v>24</v>
      </c>
      <c r="M69" s="100" t="s">
        <v>24</v>
      </c>
      <c r="N69" s="99" t="s">
        <v>24</v>
      </c>
      <c r="O69" s="99" t="s">
        <v>24</v>
      </c>
      <c r="P69" s="99" t="s">
        <v>24</v>
      </c>
      <c r="R69" s="120">
        <v>1962</v>
      </c>
      <c r="S69" s="99" t="s">
        <v>24</v>
      </c>
      <c r="T69" s="100" t="s">
        <v>24</v>
      </c>
      <c r="U69" s="100" t="s">
        <v>24</v>
      </c>
      <c r="V69" s="100" t="s">
        <v>24</v>
      </c>
      <c r="W69" s="100" t="s">
        <v>24</v>
      </c>
      <c r="X69" s="100" t="s">
        <v>24</v>
      </c>
      <c r="Y69" s="100" t="s">
        <v>24</v>
      </c>
      <c r="Z69" s="100" t="s">
        <v>24</v>
      </c>
      <c r="AA69" s="100" t="s">
        <v>24</v>
      </c>
      <c r="AB69" s="100" t="s">
        <v>24</v>
      </c>
      <c r="AC69" s="100" t="s">
        <v>24</v>
      </c>
      <c r="AD69" s="99" t="s">
        <v>24</v>
      </c>
      <c r="AE69" s="99" t="s">
        <v>24</v>
      </c>
      <c r="AF69" s="99" t="s">
        <v>24</v>
      </c>
      <c r="AH69" s="120">
        <v>1962</v>
      </c>
      <c r="AI69" s="99" t="s">
        <v>24</v>
      </c>
      <c r="AJ69" s="100" t="s">
        <v>24</v>
      </c>
      <c r="AK69" s="100" t="s">
        <v>24</v>
      </c>
      <c r="AL69" s="100" t="s">
        <v>24</v>
      </c>
      <c r="AM69" s="100" t="s">
        <v>24</v>
      </c>
      <c r="AN69" s="100" t="s">
        <v>24</v>
      </c>
      <c r="AO69" s="100" t="s">
        <v>24</v>
      </c>
      <c r="AP69" s="100" t="s">
        <v>24</v>
      </c>
      <c r="AQ69" s="100" t="s">
        <v>24</v>
      </c>
      <c r="AR69" s="100" t="s">
        <v>24</v>
      </c>
      <c r="AS69" s="100" t="s">
        <v>24</v>
      </c>
      <c r="AT69" s="99" t="s">
        <v>24</v>
      </c>
      <c r="AU69" s="99" t="s">
        <v>24</v>
      </c>
      <c r="AV69" s="99" t="s">
        <v>24</v>
      </c>
      <c r="AW69" s="100" t="s">
        <v>24</v>
      </c>
      <c r="AY69" s="120">
        <v>1962</v>
      </c>
    </row>
    <row r="70" spans="2:51">
      <c r="B70" s="120">
        <v>1963</v>
      </c>
      <c r="C70" s="99" t="s">
        <v>24</v>
      </c>
      <c r="D70" s="100" t="s">
        <v>24</v>
      </c>
      <c r="E70" s="100" t="s">
        <v>24</v>
      </c>
      <c r="F70" s="100" t="s">
        <v>24</v>
      </c>
      <c r="G70" s="100" t="s">
        <v>24</v>
      </c>
      <c r="H70" s="100" t="s">
        <v>24</v>
      </c>
      <c r="I70" s="100" t="s">
        <v>24</v>
      </c>
      <c r="J70" s="100" t="s">
        <v>24</v>
      </c>
      <c r="K70" s="100" t="s">
        <v>24</v>
      </c>
      <c r="L70" s="100" t="s">
        <v>24</v>
      </c>
      <c r="M70" s="100" t="s">
        <v>24</v>
      </c>
      <c r="N70" s="99" t="s">
        <v>24</v>
      </c>
      <c r="O70" s="99" t="s">
        <v>24</v>
      </c>
      <c r="P70" s="99" t="s">
        <v>24</v>
      </c>
      <c r="R70" s="120">
        <v>1963</v>
      </c>
      <c r="S70" s="99" t="s">
        <v>24</v>
      </c>
      <c r="T70" s="100" t="s">
        <v>24</v>
      </c>
      <c r="U70" s="100" t="s">
        <v>24</v>
      </c>
      <c r="V70" s="100" t="s">
        <v>24</v>
      </c>
      <c r="W70" s="100" t="s">
        <v>24</v>
      </c>
      <c r="X70" s="100" t="s">
        <v>24</v>
      </c>
      <c r="Y70" s="100" t="s">
        <v>24</v>
      </c>
      <c r="Z70" s="100" t="s">
        <v>24</v>
      </c>
      <c r="AA70" s="100" t="s">
        <v>24</v>
      </c>
      <c r="AB70" s="100" t="s">
        <v>24</v>
      </c>
      <c r="AC70" s="100" t="s">
        <v>24</v>
      </c>
      <c r="AD70" s="99" t="s">
        <v>24</v>
      </c>
      <c r="AE70" s="99" t="s">
        <v>24</v>
      </c>
      <c r="AF70" s="99" t="s">
        <v>24</v>
      </c>
      <c r="AH70" s="120">
        <v>1963</v>
      </c>
      <c r="AI70" s="99" t="s">
        <v>24</v>
      </c>
      <c r="AJ70" s="100" t="s">
        <v>24</v>
      </c>
      <c r="AK70" s="100" t="s">
        <v>24</v>
      </c>
      <c r="AL70" s="100" t="s">
        <v>24</v>
      </c>
      <c r="AM70" s="100" t="s">
        <v>24</v>
      </c>
      <c r="AN70" s="100" t="s">
        <v>24</v>
      </c>
      <c r="AO70" s="100" t="s">
        <v>24</v>
      </c>
      <c r="AP70" s="100" t="s">
        <v>24</v>
      </c>
      <c r="AQ70" s="100" t="s">
        <v>24</v>
      </c>
      <c r="AR70" s="100" t="s">
        <v>24</v>
      </c>
      <c r="AS70" s="100" t="s">
        <v>24</v>
      </c>
      <c r="AT70" s="99" t="s">
        <v>24</v>
      </c>
      <c r="AU70" s="99" t="s">
        <v>24</v>
      </c>
      <c r="AV70" s="99" t="s">
        <v>24</v>
      </c>
      <c r="AW70" s="100" t="s">
        <v>24</v>
      </c>
      <c r="AY70" s="120">
        <v>1963</v>
      </c>
    </row>
    <row r="71" spans="2:51">
      <c r="B71" s="120">
        <v>1964</v>
      </c>
      <c r="C71" s="99" t="s">
        <v>24</v>
      </c>
      <c r="D71" s="100" t="s">
        <v>24</v>
      </c>
      <c r="E71" s="100" t="s">
        <v>24</v>
      </c>
      <c r="F71" s="100" t="s">
        <v>24</v>
      </c>
      <c r="G71" s="100" t="s">
        <v>24</v>
      </c>
      <c r="H71" s="100" t="s">
        <v>24</v>
      </c>
      <c r="I71" s="100" t="s">
        <v>24</v>
      </c>
      <c r="J71" s="100" t="s">
        <v>24</v>
      </c>
      <c r="K71" s="100" t="s">
        <v>24</v>
      </c>
      <c r="L71" s="100" t="s">
        <v>24</v>
      </c>
      <c r="M71" s="100" t="s">
        <v>24</v>
      </c>
      <c r="N71" s="99" t="s">
        <v>24</v>
      </c>
      <c r="O71" s="99" t="s">
        <v>24</v>
      </c>
      <c r="P71" s="99" t="s">
        <v>24</v>
      </c>
      <c r="R71" s="120">
        <v>1964</v>
      </c>
      <c r="S71" s="99" t="s">
        <v>24</v>
      </c>
      <c r="T71" s="100" t="s">
        <v>24</v>
      </c>
      <c r="U71" s="100" t="s">
        <v>24</v>
      </c>
      <c r="V71" s="100" t="s">
        <v>24</v>
      </c>
      <c r="W71" s="100" t="s">
        <v>24</v>
      </c>
      <c r="X71" s="100" t="s">
        <v>24</v>
      </c>
      <c r="Y71" s="100" t="s">
        <v>24</v>
      </c>
      <c r="Z71" s="100" t="s">
        <v>24</v>
      </c>
      <c r="AA71" s="100" t="s">
        <v>24</v>
      </c>
      <c r="AB71" s="100" t="s">
        <v>24</v>
      </c>
      <c r="AC71" s="100" t="s">
        <v>24</v>
      </c>
      <c r="AD71" s="99" t="s">
        <v>24</v>
      </c>
      <c r="AE71" s="99" t="s">
        <v>24</v>
      </c>
      <c r="AF71" s="99" t="s">
        <v>24</v>
      </c>
      <c r="AH71" s="120">
        <v>1964</v>
      </c>
      <c r="AI71" s="99" t="s">
        <v>24</v>
      </c>
      <c r="AJ71" s="100" t="s">
        <v>24</v>
      </c>
      <c r="AK71" s="100" t="s">
        <v>24</v>
      </c>
      <c r="AL71" s="100" t="s">
        <v>24</v>
      </c>
      <c r="AM71" s="100" t="s">
        <v>24</v>
      </c>
      <c r="AN71" s="100" t="s">
        <v>24</v>
      </c>
      <c r="AO71" s="100" t="s">
        <v>24</v>
      </c>
      <c r="AP71" s="100" t="s">
        <v>24</v>
      </c>
      <c r="AQ71" s="100" t="s">
        <v>24</v>
      </c>
      <c r="AR71" s="100" t="s">
        <v>24</v>
      </c>
      <c r="AS71" s="100" t="s">
        <v>24</v>
      </c>
      <c r="AT71" s="99" t="s">
        <v>24</v>
      </c>
      <c r="AU71" s="99" t="s">
        <v>24</v>
      </c>
      <c r="AV71" s="99" t="s">
        <v>24</v>
      </c>
      <c r="AW71" s="100" t="s">
        <v>24</v>
      </c>
      <c r="AY71" s="120">
        <v>1964</v>
      </c>
    </row>
    <row r="72" spans="2:51">
      <c r="B72" s="120">
        <v>1965</v>
      </c>
      <c r="C72" s="99" t="s">
        <v>24</v>
      </c>
      <c r="D72" s="100" t="s">
        <v>24</v>
      </c>
      <c r="E72" s="100" t="s">
        <v>24</v>
      </c>
      <c r="F72" s="100" t="s">
        <v>24</v>
      </c>
      <c r="G72" s="100" t="s">
        <v>24</v>
      </c>
      <c r="H72" s="100" t="s">
        <v>24</v>
      </c>
      <c r="I72" s="100" t="s">
        <v>24</v>
      </c>
      <c r="J72" s="100" t="s">
        <v>24</v>
      </c>
      <c r="K72" s="100" t="s">
        <v>24</v>
      </c>
      <c r="L72" s="100" t="s">
        <v>24</v>
      </c>
      <c r="M72" s="100" t="s">
        <v>24</v>
      </c>
      <c r="N72" s="99" t="s">
        <v>24</v>
      </c>
      <c r="O72" s="99" t="s">
        <v>24</v>
      </c>
      <c r="P72" s="99" t="s">
        <v>24</v>
      </c>
      <c r="R72" s="120">
        <v>1965</v>
      </c>
      <c r="S72" s="99" t="s">
        <v>24</v>
      </c>
      <c r="T72" s="100" t="s">
        <v>24</v>
      </c>
      <c r="U72" s="100" t="s">
        <v>24</v>
      </c>
      <c r="V72" s="100" t="s">
        <v>24</v>
      </c>
      <c r="W72" s="100" t="s">
        <v>24</v>
      </c>
      <c r="X72" s="100" t="s">
        <v>24</v>
      </c>
      <c r="Y72" s="100" t="s">
        <v>24</v>
      </c>
      <c r="Z72" s="100" t="s">
        <v>24</v>
      </c>
      <c r="AA72" s="100" t="s">
        <v>24</v>
      </c>
      <c r="AB72" s="100" t="s">
        <v>24</v>
      </c>
      <c r="AC72" s="100" t="s">
        <v>24</v>
      </c>
      <c r="AD72" s="99" t="s">
        <v>24</v>
      </c>
      <c r="AE72" s="99" t="s">
        <v>24</v>
      </c>
      <c r="AF72" s="99" t="s">
        <v>24</v>
      </c>
      <c r="AH72" s="120">
        <v>1965</v>
      </c>
      <c r="AI72" s="99" t="s">
        <v>24</v>
      </c>
      <c r="AJ72" s="100" t="s">
        <v>24</v>
      </c>
      <c r="AK72" s="100" t="s">
        <v>24</v>
      </c>
      <c r="AL72" s="100" t="s">
        <v>24</v>
      </c>
      <c r="AM72" s="100" t="s">
        <v>24</v>
      </c>
      <c r="AN72" s="100" t="s">
        <v>24</v>
      </c>
      <c r="AO72" s="100" t="s">
        <v>24</v>
      </c>
      <c r="AP72" s="100" t="s">
        <v>24</v>
      </c>
      <c r="AQ72" s="100" t="s">
        <v>24</v>
      </c>
      <c r="AR72" s="100" t="s">
        <v>24</v>
      </c>
      <c r="AS72" s="100" t="s">
        <v>24</v>
      </c>
      <c r="AT72" s="99" t="s">
        <v>24</v>
      </c>
      <c r="AU72" s="99" t="s">
        <v>24</v>
      </c>
      <c r="AV72" s="99" t="s">
        <v>24</v>
      </c>
      <c r="AW72" s="100" t="s">
        <v>24</v>
      </c>
      <c r="AY72" s="120">
        <v>1965</v>
      </c>
    </row>
    <row r="73" spans="2:51">
      <c r="B73" s="120">
        <v>1966</v>
      </c>
      <c r="C73" s="99" t="s">
        <v>24</v>
      </c>
      <c r="D73" s="100" t="s">
        <v>24</v>
      </c>
      <c r="E73" s="100" t="s">
        <v>24</v>
      </c>
      <c r="F73" s="100" t="s">
        <v>24</v>
      </c>
      <c r="G73" s="100" t="s">
        <v>24</v>
      </c>
      <c r="H73" s="100" t="s">
        <v>24</v>
      </c>
      <c r="I73" s="100" t="s">
        <v>24</v>
      </c>
      <c r="J73" s="100" t="s">
        <v>24</v>
      </c>
      <c r="K73" s="100" t="s">
        <v>24</v>
      </c>
      <c r="L73" s="100" t="s">
        <v>24</v>
      </c>
      <c r="M73" s="100" t="s">
        <v>24</v>
      </c>
      <c r="N73" s="99" t="s">
        <v>24</v>
      </c>
      <c r="O73" s="99" t="s">
        <v>24</v>
      </c>
      <c r="P73" s="99" t="s">
        <v>24</v>
      </c>
      <c r="R73" s="120">
        <v>1966</v>
      </c>
      <c r="S73" s="99" t="s">
        <v>24</v>
      </c>
      <c r="T73" s="100" t="s">
        <v>24</v>
      </c>
      <c r="U73" s="100" t="s">
        <v>24</v>
      </c>
      <c r="V73" s="100" t="s">
        <v>24</v>
      </c>
      <c r="W73" s="100" t="s">
        <v>24</v>
      </c>
      <c r="X73" s="100" t="s">
        <v>24</v>
      </c>
      <c r="Y73" s="100" t="s">
        <v>24</v>
      </c>
      <c r="Z73" s="100" t="s">
        <v>24</v>
      </c>
      <c r="AA73" s="100" t="s">
        <v>24</v>
      </c>
      <c r="AB73" s="100" t="s">
        <v>24</v>
      </c>
      <c r="AC73" s="100" t="s">
        <v>24</v>
      </c>
      <c r="AD73" s="99" t="s">
        <v>24</v>
      </c>
      <c r="AE73" s="99" t="s">
        <v>24</v>
      </c>
      <c r="AF73" s="99" t="s">
        <v>24</v>
      </c>
      <c r="AH73" s="120">
        <v>1966</v>
      </c>
      <c r="AI73" s="99" t="s">
        <v>24</v>
      </c>
      <c r="AJ73" s="100" t="s">
        <v>24</v>
      </c>
      <c r="AK73" s="100" t="s">
        <v>24</v>
      </c>
      <c r="AL73" s="100" t="s">
        <v>24</v>
      </c>
      <c r="AM73" s="100" t="s">
        <v>24</v>
      </c>
      <c r="AN73" s="100" t="s">
        <v>24</v>
      </c>
      <c r="AO73" s="100" t="s">
        <v>24</v>
      </c>
      <c r="AP73" s="100" t="s">
        <v>24</v>
      </c>
      <c r="AQ73" s="100" t="s">
        <v>24</v>
      </c>
      <c r="AR73" s="100" t="s">
        <v>24</v>
      </c>
      <c r="AS73" s="100" t="s">
        <v>24</v>
      </c>
      <c r="AT73" s="99" t="s">
        <v>24</v>
      </c>
      <c r="AU73" s="99" t="s">
        <v>24</v>
      </c>
      <c r="AV73" s="99" t="s">
        <v>24</v>
      </c>
      <c r="AW73" s="100" t="s">
        <v>24</v>
      </c>
      <c r="AY73" s="120">
        <v>1966</v>
      </c>
    </row>
    <row r="74" spans="2:51">
      <c r="B74" s="120">
        <v>1967</v>
      </c>
      <c r="C74" s="99" t="s">
        <v>24</v>
      </c>
      <c r="D74" s="100" t="s">
        <v>24</v>
      </c>
      <c r="E74" s="100" t="s">
        <v>24</v>
      </c>
      <c r="F74" s="100" t="s">
        <v>24</v>
      </c>
      <c r="G74" s="100" t="s">
        <v>24</v>
      </c>
      <c r="H74" s="100" t="s">
        <v>24</v>
      </c>
      <c r="I74" s="100" t="s">
        <v>24</v>
      </c>
      <c r="J74" s="100" t="s">
        <v>24</v>
      </c>
      <c r="K74" s="100" t="s">
        <v>24</v>
      </c>
      <c r="L74" s="100" t="s">
        <v>24</v>
      </c>
      <c r="M74" s="100" t="s">
        <v>24</v>
      </c>
      <c r="N74" s="99" t="s">
        <v>24</v>
      </c>
      <c r="O74" s="99" t="s">
        <v>24</v>
      </c>
      <c r="P74" s="99" t="s">
        <v>24</v>
      </c>
      <c r="R74" s="120">
        <v>1967</v>
      </c>
      <c r="S74" s="99" t="s">
        <v>24</v>
      </c>
      <c r="T74" s="100" t="s">
        <v>24</v>
      </c>
      <c r="U74" s="100" t="s">
        <v>24</v>
      </c>
      <c r="V74" s="100" t="s">
        <v>24</v>
      </c>
      <c r="W74" s="100" t="s">
        <v>24</v>
      </c>
      <c r="X74" s="100" t="s">
        <v>24</v>
      </c>
      <c r="Y74" s="100" t="s">
        <v>24</v>
      </c>
      <c r="Z74" s="100" t="s">
        <v>24</v>
      </c>
      <c r="AA74" s="100" t="s">
        <v>24</v>
      </c>
      <c r="AB74" s="100" t="s">
        <v>24</v>
      </c>
      <c r="AC74" s="100" t="s">
        <v>24</v>
      </c>
      <c r="AD74" s="99" t="s">
        <v>24</v>
      </c>
      <c r="AE74" s="99" t="s">
        <v>24</v>
      </c>
      <c r="AF74" s="99" t="s">
        <v>24</v>
      </c>
      <c r="AH74" s="120">
        <v>1967</v>
      </c>
      <c r="AI74" s="99" t="s">
        <v>24</v>
      </c>
      <c r="AJ74" s="100" t="s">
        <v>24</v>
      </c>
      <c r="AK74" s="100" t="s">
        <v>24</v>
      </c>
      <c r="AL74" s="100" t="s">
        <v>24</v>
      </c>
      <c r="AM74" s="100" t="s">
        <v>24</v>
      </c>
      <c r="AN74" s="100" t="s">
        <v>24</v>
      </c>
      <c r="AO74" s="100" t="s">
        <v>24</v>
      </c>
      <c r="AP74" s="100" t="s">
        <v>24</v>
      </c>
      <c r="AQ74" s="100" t="s">
        <v>24</v>
      </c>
      <c r="AR74" s="100" t="s">
        <v>24</v>
      </c>
      <c r="AS74" s="100" t="s">
        <v>24</v>
      </c>
      <c r="AT74" s="99" t="s">
        <v>24</v>
      </c>
      <c r="AU74" s="99" t="s">
        <v>24</v>
      </c>
      <c r="AV74" s="99" t="s">
        <v>24</v>
      </c>
      <c r="AW74" s="100" t="s">
        <v>24</v>
      </c>
      <c r="AY74" s="120">
        <v>1967</v>
      </c>
    </row>
    <row r="75" spans="2:51">
      <c r="B75" s="121">
        <v>1968</v>
      </c>
      <c r="C75" s="99">
        <v>1548</v>
      </c>
      <c r="D75" s="100">
        <v>25.61542</v>
      </c>
      <c r="E75" s="100">
        <v>41.150243000000003</v>
      </c>
      <c r="F75" s="100" t="s">
        <v>24</v>
      </c>
      <c r="G75" s="100">
        <v>47.315542000000001</v>
      </c>
      <c r="H75" s="100">
        <v>28.782724999999999</v>
      </c>
      <c r="I75" s="100">
        <v>25.102471999999999</v>
      </c>
      <c r="J75" s="100">
        <v>61.503230000000002</v>
      </c>
      <c r="K75" s="100">
        <v>64</v>
      </c>
      <c r="L75" s="100">
        <v>100</v>
      </c>
      <c r="M75" s="100">
        <v>2.5351697</v>
      </c>
      <c r="N75" s="99">
        <v>23339</v>
      </c>
      <c r="O75" s="99">
        <v>3.9528256000000002</v>
      </c>
      <c r="P75" s="99">
        <v>2.6425797000000002</v>
      </c>
      <c r="R75" s="121">
        <v>1968</v>
      </c>
      <c r="S75" s="99">
        <v>1034</v>
      </c>
      <c r="T75" s="100">
        <v>17.333289000000001</v>
      </c>
      <c r="U75" s="100">
        <v>22.750330999999999</v>
      </c>
      <c r="V75" s="100" t="s">
        <v>24</v>
      </c>
      <c r="W75" s="100">
        <v>26.522907</v>
      </c>
      <c r="X75" s="100">
        <v>15.530385000000001</v>
      </c>
      <c r="Y75" s="100">
        <v>13.388088</v>
      </c>
      <c r="Z75" s="100">
        <v>66.100678000000002</v>
      </c>
      <c r="AA75" s="100">
        <v>70</v>
      </c>
      <c r="AB75" s="100">
        <v>100</v>
      </c>
      <c r="AC75" s="100">
        <v>2.1325744000000002</v>
      </c>
      <c r="AD75" s="99">
        <v>12303</v>
      </c>
      <c r="AE75" s="99">
        <v>2.1454202000000002</v>
      </c>
      <c r="AF75" s="99">
        <v>2.4014663000000001</v>
      </c>
      <c r="AH75" s="121">
        <v>1968</v>
      </c>
      <c r="AI75" s="99">
        <v>2582</v>
      </c>
      <c r="AJ75" s="100">
        <v>21.501194999999999</v>
      </c>
      <c r="AK75" s="100">
        <v>30.826751999999999</v>
      </c>
      <c r="AL75" s="100" t="s">
        <v>24</v>
      </c>
      <c r="AM75" s="100">
        <v>35.578406999999999</v>
      </c>
      <c r="AN75" s="100">
        <v>21.526729</v>
      </c>
      <c r="AO75" s="100">
        <v>18.779919</v>
      </c>
      <c r="AP75" s="100">
        <v>63.343277999999998</v>
      </c>
      <c r="AQ75" s="100">
        <v>66</v>
      </c>
      <c r="AR75" s="100">
        <v>100</v>
      </c>
      <c r="AS75" s="100">
        <v>2.3569792000000001</v>
      </c>
      <c r="AT75" s="99">
        <v>35642</v>
      </c>
      <c r="AU75" s="99">
        <v>3.0623103</v>
      </c>
      <c r="AV75" s="99">
        <v>2.5540630000000002</v>
      </c>
      <c r="AW75" s="100">
        <v>1.8087755999999999</v>
      </c>
      <c r="AY75" s="121">
        <v>1968</v>
      </c>
    </row>
    <row r="76" spans="2:51">
      <c r="B76" s="121">
        <v>1969</v>
      </c>
      <c r="C76" s="99">
        <v>1422</v>
      </c>
      <c r="D76" s="100">
        <v>23.046288000000001</v>
      </c>
      <c r="E76" s="100">
        <v>36.875248999999997</v>
      </c>
      <c r="F76" s="100" t="s">
        <v>24</v>
      </c>
      <c r="G76" s="100">
        <v>42.343062000000003</v>
      </c>
      <c r="H76" s="100">
        <v>26.056034</v>
      </c>
      <c r="I76" s="100">
        <v>22.961632999999999</v>
      </c>
      <c r="J76" s="100">
        <v>61.015481999999999</v>
      </c>
      <c r="K76" s="100">
        <v>64</v>
      </c>
      <c r="L76" s="100">
        <v>100</v>
      </c>
      <c r="M76" s="100">
        <v>2.3824683000000002</v>
      </c>
      <c r="N76" s="99">
        <v>21825</v>
      </c>
      <c r="O76" s="99">
        <v>3.6184645</v>
      </c>
      <c r="P76" s="99">
        <v>2.4388253999999998</v>
      </c>
      <c r="R76" s="121">
        <v>1969</v>
      </c>
      <c r="S76" s="99">
        <v>1066</v>
      </c>
      <c r="T76" s="100">
        <v>17.495995000000001</v>
      </c>
      <c r="U76" s="100">
        <v>22.916539</v>
      </c>
      <c r="V76" s="100" t="s">
        <v>24</v>
      </c>
      <c r="W76" s="100">
        <v>26.495906000000002</v>
      </c>
      <c r="X76" s="100">
        <v>15.630762000000001</v>
      </c>
      <c r="Y76" s="100">
        <v>13.437203999999999</v>
      </c>
      <c r="Z76" s="100">
        <v>65.999061999999995</v>
      </c>
      <c r="AA76" s="100">
        <v>71</v>
      </c>
      <c r="AB76" s="100">
        <v>100</v>
      </c>
      <c r="AC76" s="100">
        <v>2.2772912000000001</v>
      </c>
      <c r="AD76" s="99">
        <v>12745</v>
      </c>
      <c r="AE76" s="99">
        <v>2.1760060000000001</v>
      </c>
      <c r="AF76" s="99">
        <v>2.4858980000000002</v>
      </c>
      <c r="AH76" s="121">
        <v>1969</v>
      </c>
      <c r="AI76" s="99">
        <v>2488</v>
      </c>
      <c r="AJ76" s="100">
        <v>20.288650000000001</v>
      </c>
      <c r="AK76" s="100">
        <v>29.162092000000001</v>
      </c>
      <c r="AL76" s="100" t="s">
        <v>24</v>
      </c>
      <c r="AM76" s="100">
        <v>33.533144999999998</v>
      </c>
      <c r="AN76" s="100">
        <v>20.429113000000001</v>
      </c>
      <c r="AO76" s="100">
        <v>17.872425</v>
      </c>
      <c r="AP76" s="100">
        <v>63.151587999999997</v>
      </c>
      <c r="AQ76" s="100">
        <v>67</v>
      </c>
      <c r="AR76" s="100">
        <v>100</v>
      </c>
      <c r="AS76" s="100">
        <v>2.3362379999999998</v>
      </c>
      <c r="AT76" s="99">
        <v>34570</v>
      </c>
      <c r="AU76" s="99">
        <v>2.9078216000000001</v>
      </c>
      <c r="AV76" s="99">
        <v>2.4559707999999998</v>
      </c>
      <c r="AW76" s="100">
        <v>1.6091107</v>
      </c>
      <c r="AY76" s="121">
        <v>1969</v>
      </c>
    </row>
    <row r="77" spans="2:51">
      <c r="B77" s="121">
        <v>1970</v>
      </c>
      <c r="C77" s="99">
        <v>1487</v>
      </c>
      <c r="D77" s="100">
        <v>23.633271000000001</v>
      </c>
      <c r="E77" s="100">
        <v>38.682820999999997</v>
      </c>
      <c r="F77" s="100" t="s">
        <v>24</v>
      </c>
      <c r="G77" s="100">
        <v>44.656869</v>
      </c>
      <c r="H77" s="100">
        <v>26.955005</v>
      </c>
      <c r="I77" s="100">
        <v>23.489924999999999</v>
      </c>
      <c r="J77" s="100">
        <v>62.139206000000001</v>
      </c>
      <c r="K77" s="100">
        <v>64</v>
      </c>
      <c r="L77" s="100">
        <v>100</v>
      </c>
      <c r="M77" s="100">
        <v>2.3667791</v>
      </c>
      <c r="N77" s="99">
        <v>21535</v>
      </c>
      <c r="O77" s="99">
        <v>3.5000490000000002</v>
      </c>
      <c r="P77" s="99">
        <v>2.3038639999999999</v>
      </c>
      <c r="R77" s="121">
        <v>1970</v>
      </c>
      <c r="S77" s="99">
        <v>1160</v>
      </c>
      <c r="T77" s="100">
        <v>18.663404</v>
      </c>
      <c r="U77" s="100">
        <v>24.667693</v>
      </c>
      <c r="V77" s="100" t="s">
        <v>24</v>
      </c>
      <c r="W77" s="100">
        <v>28.609698999999999</v>
      </c>
      <c r="X77" s="100">
        <v>16.663710999999999</v>
      </c>
      <c r="Y77" s="100">
        <v>14.261153999999999</v>
      </c>
      <c r="Z77" s="100">
        <v>66.637068999999997</v>
      </c>
      <c r="AA77" s="100">
        <v>71</v>
      </c>
      <c r="AB77" s="100">
        <v>100</v>
      </c>
      <c r="AC77" s="100">
        <v>2.3098367</v>
      </c>
      <c r="AD77" s="99">
        <v>13343</v>
      </c>
      <c r="AE77" s="99">
        <v>2.2333698000000002</v>
      </c>
      <c r="AF77" s="99">
        <v>2.4964078000000001</v>
      </c>
      <c r="AH77" s="121">
        <v>1970</v>
      </c>
      <c r="AI77" s="99">
        <v>2647</v>
      </c>
      <c r="AJ77" s="100">
        <v>21.163557999999998</v>
      </c>
      <c r="AK77" s="100">
        <v>30.876346000000002</v>
      </c>
      <c r="AL77" s="100" t="s">
        <v>24</v>
      </c>
      <c r="AM77" s="100">
        <v>35.666409999999999</v>
      </c>
      <c r="AN77" s="100">
        <v>21.358346000000001</v>
      </c>
      <c r="AO77" s="100">
        <v>18.537185000000001</v>
      </c>
      <c r="AP77" s="100">
        <v>64.110314000000002</v>
      </c>
      <c r="AQ77" s="100">
        <v>67</v>
      </c>
      <c r="AR77" s="100">
        <v>100</v>
      </c>
      <c r="AS77" s="100">
        <v>2.3414833000000002</v>
      </c>
      <c r="AT77" s="99">
        <v>34878</v>
      </c>
      <c r="AU77" s="99">
        <v>2.8760259000000001</v>
      </c>
      <c r="AV77" s="99">
        <v>2.3739094999999999</v>
      </c>
      <c r="AW77" s="100">
        <v>1.5681573</v>
      </c>
      <c r="AY77" s="121">
        <v>1970</v>
      </c>
    </row>
    <row r="78" spans="2:51">
      <c r="B78" s="121">
        <v>1971</v>
      </c>
      <c r="C78" s="99">
        <v>1467</v>
      </c>
      <c r="D78" s="100">
        <v>22.335784</v>
      </c>
      <c r="E78" s="100">
        <v>36.461629000000002</v>
      </c>
      <c r="F78" s="100" t="s">
        <v>24</v>
      </c>
      <c r="G78" s="100">
        <v>41.982508000000003</v>
      </c>
      <c r="H78" s="100">
        <v>25.492255</v>
      </c>
      <c r="I78" s="100">
        <v>22.255046</v>
      </c>
      <c r="J78" s="100">
        <v>61.549421000000002</v>
      </c>
      <c r="K78" s="100">
        <v>64</v>
      </c>
      <c r="L78" s="100">
        <v>100</v>
      </c>
      <c r="M78" s="100">
        <v>2.4020041000000001</v>
      </c>
      <c r="N78" s="99">
        <v>22029</v>
      </c>
      <c r="O78" s="99">
        <v>3.4285127000000002</v>
      </c>
      <c r="P78" s="99">
        <v>2.3820698</v>
      </c>
      <c r="R78" s="121">
        <v>1971</v>
      </c>
      <c r="S78" s="99">
        <v>1075</v>
      </c>
      <c r="T78" s="100">
        <v>16.540168999999999</v>
      </c>
      <c r="U78" s="100">
        <v>21.82114</v>
      </c>
      <c r="V78" s="100" t="s">
        <v>24</v>
      </c>
      <c r="W78" s="100">
        <v>25.285678000000001</v>
      </c>
      <c r="X78" s="100">
        <v>14.811817</v>
      </c>
      <c r="Y78" s="100">
        <v>12.686737000000001</v>
      </c>
      <c r="Z78" s="100">
        <v>66.154419000000004</v>
      </c>
      <c r="AA78" s="100">
        <v>71</v>
      </c>
      <c r="AB78" s="100">
        <v>100</v>
      </c>
      <c r="AC78" s="100">
        <v>2.1683878999999999</v>
      </c>
      <c r="AD78" s="99">
        <v>12786</v>
      </c>
      <c r="AE78" s="99">
        <v>2.0458666999999999</v>
      </c>
      <c r="AF78" s="99">
        <v>2.3451127</v>
      </c>
      <c r="AH78" s="121">
        <v>1971</v>
      </c>
      <c r="AI78" s="99">
        <v>2542</v>
      </c>
      <c r="AJ78" s="100">
        <v>19.453191</v>
      </c>
      <c r="AK78" s="100">
        <v>28.285350999999999</v>
      </c>
      <c r="AL78" s="100" t="s">
        <v>24</v>
      </c>
      <c r="AM78" s="100">
        <v>32.581899</v>
      </c>
      <c r="AN78" s="100">
        <v>19.681804</v>
      </c>
      <c r="AO78" s="100">
        <v>17.108702999999998</v>
      </c>
      <c r="AP78" s="100">
        <v>63.496853000000002</v>
      </c>
      <c r="AQ78" s="100">
        <v>66</v>
      </c>
      <c r="AR78" s="100">
        <v>100</v>
      </c>
      <c r="AS78" s="100">
        <v>2.2973338999999999</v>
      </c>
      <c r="AT78" s="99">
        <v>34815</v>
      </c>
      <c r="AU78" s="99">
        <v>2.7467652999999999</v>
      </c>
      <c r="AV78" s="99">
        <v>2.3683624999999999</v>
      </c>
      <c r="AW78" s="100">
        <v>1.6709314</v>
      </c>
      <c r="AY78" s="121">
        <v>1971</v>
      </c>
    </row>
    <row r="79" spans="2:51">
      <c r="B79" s="121">
        <v>1972</v>
      </c>
      <c r="C79" s="99">
        <v>1560</v>
      </c>
      <c r="D79" s="100">
        <v>23.335291999999999</v>
      </c>
      <c r="E79" s="100">
        <v>37.748165999999998</v>
      </c>
      <c r="F79" s="100" t="s">
        <v>24</v>
      </c>
      <c r="G79" s="100">
        <v>43.295299</v>
      </c>
      <c r="H79" s="100">
        <v>26.434010000000001</v>
      </c>
      <c r="I79" s="100">
        <v>22.969784000000001</v>
      </c>
      <c r="J79" s="100">
        <v>61.796154000000001</v>
      </c>
      <c r="K79" s="100">
        <v>64</v>
      </c>
      <c r="L79" s="100">
        <v>100</v>
      </c>
      <c r="M79" s="100">
        <v>2.5525231000000002</v>
      </c>
      <c r="N79" s="99">
        <v>22894</v>
      </c>
      <c r="O79" s="99">
        <v>3.4998345999999998</v>
      </c>
      <c r="P79" s="99">
        <v>2.5284442</v>
      </c>
      <c r="R79" s="121">
        <v>1972</v>
      </c>
      <c r="S79" s="99">
        <v>1123</v>
      </c>
      <c r="T79" s="100">
        <v>16.967562999999998</v>
      </c>
      <c r="U79" s="100">
        <v>21.992360000000001</v>
      </c>
      <c r="V79" s="100" t="s">
        <v>24</v>
      </c>
      <c r="W79" s="100">
        <v>25.527069000000001</v>
      </c>
      <c r="X79" s="100">
        <v>15.137941</v>
      </c>
      <c r="Y79" s="100">
        <v>13.124883000000001</v>
      </c>
      <c r="Z79" s="100">
        <v>66.004452000000001</v>
      </c>
      <c r="AA79" s="100">
        <v>70</v>
      </c>
      <c r="AB79" s="100">
        <v>100</v>
      </c>
      <c r="AC79" s="100">
        <v>2.3086095000000002</v>
      </c>
      <c r="AD79" s="99">
        <v>13454</v>
      </c>
      <c r="AE79" s="99">
        <v>2.1146175</v>
      </c>
      <c r="AF79" s="99">
        <v>2.6030964999999999</v>
      </c>
      <c r="AH79" s="121">
        <v>1972</v>
      </c>
      <c r="AI79" s="99">
        <v>2683</v>
      </c>
      <c r="AJ79" s="100">
        <v>20.167376000000001</v>
      </c>
      <c r="AK79" s="100">
        <v>28.891012</v>
      </c>
      <c r="AL79" s="100" t="s">
        <v>24</v>
      </c>
      <c r="AM79" s="100">
        <v>33.237287000000002</v>
      </c>
      <c r="AN79" s="100">
        <v>20.235112000000001</v>
      </c>
      <c r="AO79" s="100">
        <v>17.652708000000001</v>
      </c>
      <c r="AP79" s="100">
        <v>63.557585000000003</v>
      </c>
      <c r="AQ79" s="100">
        <v>66</v>
      </c>
      <c r="AR79" s="100">
        <v>100</v>
      </c>
      <c r="AS79" s="100">
        <v>2.4444241999999998</v>
      </c>
      <c r="AT79" s="99">
        <v>36348</v>
      </c>
      <c r="AU79" s="99">
        <v>2.8168376999999998</v>
      </c>
      <c r="AV79" s="99">
        <v>2.5555718000000001</v>
      </c>
      <c r="AW79" s="100">
        <v>1.7164218</v>
      </c>
      <c r="AY79" s="121">
        <v>1972</v>
      </c>
    </row>
    <row r="80" spans="2:51">
      <c r="B80" s="121">
        <v>1973</v>
      </c>
      <c r="C80" s="99">
        <v>1736</v>
      </c>
      <c r="D80" s="100">
        <v>25.593969000000001</v>
      </c>
      <c r="E80" s="100">
        <v>40.810848999999997</v>
      </c>
      <c r="F80" s="100" t="s">
        <v>24</v>
      </c>
      <c r="G80" s="100">
        <v>47.041809000000001</v>
      </c>
      <c r="H80" s="100">
        <v>28.796685</v>
      </c>
      <c r="I80" s="100">
        <v>25.272427</v>
      </c>
      <c r="J80" s="100">
        <v>61.054724</v>
      </c>
      <c r="K80" s="100">
        <v>62</v>
      </c>
      <c r="L80" s="100">
        <v>100</v>
      </c>
      <c r="M80" s="100">
        <v>2.8187308999999998</v>
      </c>
      <c r="N80" s="99">
        <v>26805</v>
      </c>
      <c r="O80" s="99">
        <v>4.0381656000000001</v>
      </c>
      <c r="P80" s="99">
        <v>2.9772449999999999</v>
      </c>
      <c r="R80" s="121">
        <v>1973</v>
      </c>
      <c r="S80" s="99">
        <v>1167</v>
      </c>
      <c r="T80" s="100">
        <v>17.361705000000001</v>
      </c>
      <c r="U80" s="100">
        <v>22.389043000000001</v>
      </c>
      <c r="V80" s="100" t="s">
        <v>24</v>
      </c>
      <c r="W80" s="100">
        <v>25.961175000000001</v>
      </c>
      <c r="X80" s="100">
        <v>15.380108</v>
      </c>
      <c r="Y80" s="100">
        <v>13.261761999999999</v>
      </c>
      <c r="Z80" s="100">
        <v>67.002572999999998</v>
      </c>
      <c r="AA80" s="100">
        <v>70</v>
      </c>
      <c r="AB80" s="100">
        <v>100</v>
      </c>
      <c r="AC80" s="100">
        <v>2.3703132</v>
      </c>
      <c r="AD80" s="99">
        <v>12918</v>
      </c>
      <c r="AE80" s="99">
        <v>1.9998121</v>
      </c>
      <c r="AF80" s="99">
        <v>2.5649527999999999</v>
      </c>
      <c r="AH80" s="121">
        <v>1973</v>
      </c>
      <c r="AI80" s="99">
        <v>2903</v>
      </c>
      <c r="AJ80" s="100">
        <v>21.496478</v>
      </c>
      <c r="AK80" s="100">
        <v>30.412648999999998</v>
      </c>
      <c r="AL80" s="100" t="s">
        <v>24</v>
      </c>
      <c r="AM80" s="100">
        <v>35.036116</v>
      </c>
      <c r="AN80" s="100">
        <v>21.449911</v>
      </c>
      <c r="AO80" s="100">
        <v>18.806601000000001</v>
      </c>
      <c r="AP80" s="100">
        <v>63.444521000000002</v>
      </c>
      <c r="AQ80" s="100">
        <v>65</v>
      </c>
      <c r="AR80" s="100">
        <v>100</v>
      </c>
      <c r="AS80" s="100">
        <v>2.619516</v>
      </c>
      <c r="AT80" s="99">
        <v>39723</v>
      </c>
      <c r="AU80" s="99">
        <v>3.0328637999999999</v>
      </c>
      <c r="AV80" s="99">
        <v>2.8293461</v>
      </c>
      <c r="AW80" s="100">
        <v>1.8228044999999999</v>
      </c>
      <c r="AY80" s="121">
        <v>1973</v>
      </c>
    </row>
    <row r="81" spans="2:51">
      <c r="B81" s="121">
        <v>1974</v>
      </c>
      <c r="C81" s="99">
        <v>1801</v>
      </c>
      <c r="D81" s="100">
        <v>26.140592000000002</v>
      </c>
      <c r="E81" s="100">
        <v>40.333542000000001</v>
      </c>
      <c r="F81" s="100" t="s">
        <v>24</v>
      </c>
      <c r="G81" s="100">
        <v>46.063645000000001</v>
      </c>
      <c r="H81" s="100">
        <v>28.960429999999999</v>
      </c>
      <c r="I81" s="100">
        <v>25.617599999999999</v>
      </c>
      <c r="J81" s="100">
        <v>60.745697</v>
      </c>
      <c r="K81" s="100">
        <v>62</v>
      </c>
      <c r="L81" s="100">
        <v>100</v>
      </c>
      <c r="M81" s="100">
        <v>2.8009767000000001</v>
      </c>
      <c r="N81" s="99">
        <v>28035</v>
      </c>
      <c r="O81" s="99">
        <v>4.1577677</v>
      </c>
      <c r="P81" s="99">
        <v>3.0354017</v>
      </c>
      <c r="R81" s="121">
        <v>1974</v>
      </c>
      <c r="S81" s="99">
        <v>1209</v>
      </c>
      <c r="T81" s="100">
        <v>17.693797</v>
      </c>
      <c r="U81" s="100">
        <v>22.639882</v>
      </c>
      <c r="V81" s="100" t="s">
        <v>24</v>
      </c>
      <c r="W81" s="100">
        <v>26.194569000000001</v>
      </c>
      <c r="X81" s="100">
        <v>15.642111999999999</v>
      </c>
      <c r="Y81" s="100">
        <v>13.52857</v>
      </c>
      <c r="Z81" s="100">
        <v>66.197683999999995</v>
      </c>
      <c r="AA81" s="100">
        <v>69</v>
      </c>
      <c r="AB81" s="100">
        <v>100</v>
      </c>
      <c r="AC81" s="100">
        <v>2.3460239999999999</v>
      </c>
      <c r="AD81" s="99">
        <v>14289</v>
      </c>
      <c r="AE81" s="99">
        <v>2.1765880000000002</v>
      </c>
      <c r="AF81" s="99">
        <v>2.8055824999999999</v>
      </c>
      <c r="AH81" s="121">
        <v>1974</v>
      </c>
      <c r="AI81" s="99">
        <v>3010</v>
      </c>
      <c r="AJ81" s="100">
        <v>21.934664999999999</v>
      </c>
      <c r="AK81" s="100">
        <v>30.595856999999999</v>
      </c>
      <c r="AL81" s="100" t="s">
        <v>24</v>
      </c>
      <c r="AM81" s="100">
        <v>35.054219000000003</v>
      </c>
      <c r="AN81" s="100">
        <v>21.800287999999998</v>
      </c>
      <c r="AO81" s="100">
        <v>19.195136999999999</v>
      </c>
      <c r="AP81" s="100">
        <v>62.935547999999997</v>
      </c>
      <c r="AQ81" s="100">
        <v>65</v>
      </c>
      <c r="AR81" s="100">
        <v>100</v>
      </c>
      <c r="AS81" s="100">
        <v>2.5985686000000001</v>
      </c>
      <c r="AT81" s="99">
        <v>42324</v>
      </c>
      <c r="AU81" s="99">
        <v>3.1804231999999999</v>
      </c>
      <c r="AV81" s="99">
        <v>2.9537157999999999</v>
      </c>
      <c r="AW81" s="100">
        <v>1.7815262000000001</v>
      </c>
      <c r="AY81" s="121">
        <v>1974</v>
      </c>
    </row>
    <row r="82" spans="2:51">
      <c r="B82" s="121">
        <v>1975</v>
      </c>
      <c r="C82" s="99">
        <v>1777</v>
      </c>
      <c r="D82" s="100">
        <v>25.497975</v>
      </c>
      <c r="E82" s="100">
        <v>39.390503000000002</v>
      </c>
      <c r="F82" s="100" t="s">
        <v>24</v>
      </c>
      <c r="G82" s="100">
        <v>45.054053000000003</v>
      </c>
      <c r="H82" s="100">
        <v>28.124686000000001</v>
      </c>
      <c r="I82" s="100">
        <v>24.642617999999999</v>
      </c>
      <c r="J82" s="100">
        <v>61.325634000000001</v>
      </c>
      <c r="K82" s="100">
        <v>61</v>
      </c>
      <c r="L82" s="100">
        <v>100</v>
      </c>
      <c r="M82" s="100">
        <v>2.9256807999999999</v>
      </c>
      <c r="N82" s="99">
        <v>26748</v>
      </c>
      <c r="O82" s="99">
        <v>3.9234656999999999</v>
      </c>
      <c r="P82" s="99">
        <v>3.0733982000000002</v>
      </c>
      <c r="R82" s="121">
        <v>1975</v>
      </c>
      <c r="S82" s="99">
        <v>1191</v>
      </c>
      <c r="T82" s="100">
        <v>17.201502000000001</v>
      </c>
      <c r="U82" s="100">
        <v>21.892268999999999</v>
      </c>
      <c r="V82" s="100" t="s">
        <v>24</v>
      </c>
      <c r="W82" s="100">
        <v>25.545504999999999</v>
      </c>
      <c r="X82" s="100">
        <v>14.836376</v>
      </c>
      <c r="Y82" s="100">
        <v>12.700468000000001</v>
      </c>
      <c r="Z82" s="100">
        <v>68.383711000000005</v>
      </c>
      <c r="AA82" s="100">
        <v>71</v>
      </c>
      <c r="AB82" s="100">
        <v>100</v>
      </c>
      <c r="AC82" s="100">
        <v>2.4667067</v>
      </c>
      <c r="AD82" s="99">
        <v>11734</v>
      </c>
      <c r="AE82" s="99">
        <v>1.7657197</v>
      </c>
      <c r="AF82" s="99">
        <v>2.4960274999999998</v>
      </c>
      <c r="AH82" s="121">
        <v>1975</v>
      </c>
      <c r="AI82" s="99">
        <v>2968</v>
      </c>
      <c r="AJ82" s="100">
        <v>21.363284</v>
      </c>
      <c r="AK82" s="100">
        <v>29.832395999999999</v>
      </c>
      <c r="AL82" s="100" t="s">
        <v>24</v>
      </c>
      <c r="AM82" s="100">
        <v>34.297454000000002</v>
      </c>
      <c r="AN82" s="100">
        <v>21.038526999999998</v>
      </c>
      <c r="AO82" s="100">
        <v>18.358902</v>
      </c>
      <c r="AP82" s="100">
        <v>64.159811000000005</v>
      </c>
      <c r="AQ82" s="100">
        <v>65</v>
      </c>
      <c r="AR82" s="100">
        <v>100</v>
      </c>
      <c r="AS82" s="100">
        <v>2.7224113000000001</v>
      </c>
      <c r="AT82" s="99">
        <v>38482</v>
      </c>
      <c r="AU82" s="99">
        <v>2.8583756999999999</v>
      </c>
      <c r="AV82" s="99">
        <v>2.8709041000000002</v>
      </c>
      <c r="AW82" s="100">
        <v>1.7992883</v>
      </c>
      <c r="AY82" s="121">
        <v>1975</v>
      </c>
    </row>
    <row r="83" spans="2:51">
      <c r="B83" s="121">
        <v>1976</v>
      </c>
      <c r="C83" s="99">
        <v>1826</v>
      </c>
      <c r="D83" s="100">
        <v>25.966881999999998</v>
      </c>
      <c r="E83" s="100">
        <v>39.158591000000001</v>
      </c>
      <c r="F83" s="100" t="s">
        <v>24</v>
      </c>
      <c r="G83" s="100">
        <v>44.617505000000001</v>
      </c>
      <c r="H83" s="100">
        <v>28.170753999999999</v>
      </c>
      <c r="I83" s="100">
        <v>24.816839000000002</v>
      </c>
      <c r="J83" s="100">
        <v>61.403288000000003</v>
      </c>
      <c r="K83" s="100">
        <v>62</v>
      </c>
      <c r="L83" s="100">
        <v>100</v>
      </c>
      <c r="M83" s="100">
        <v>2.9203383999999999</v>
      </c>
      <c r="N83" s="99">
        <v>27048</v>
      </c>
      <c r="O83" s="99">
        <v>3.9346185</v>
      </c>
      <c r="P83" s="99">
        <v>3.1878182000000002</v>
      </c>
      <c r="R83" s="121">
        <v>1976</v>
      </c>
      <c r="S83" s="99">
        <v>1258</v>
      </c>
      <c r="T83" s="100">
        <v>17.968736</v>
      </c>
      <c r="U83" s="100">
        <v>22.452047</v>
      </c>
      <c r="V83" s="100" t="s">
        <v>24</v>
      </c>
      <c r="W83" s="100">
        <v>26.273821999999999</v>
      </c>
      <c r="X83" s="100">
        <v>15.305866</v>
      </c>
      <c r="Y83" s="100">
        <v>13.28354</v>
      </c>
      <c r="Z83" s="100">
        <v>67.999205000000003</v>
      </c>
      <c r="AA83" s="100">
        <v>70</v>
      </c>
      <c r="AB83" s="100">
        <v>100</v>
      </c>
      <c r="AC83" s="100">
        <v>2.5092251000000001</v>
      </c>
      <c r="AD83" s="99">
        <v>13104</v>
      </c>
      <c r="AE83" s="99">
        <v>1.9527679</v>
      </c>
      <c r="AF83" s="99">
        <v>2.8313689000000002</v>
      </c>
      <c r="AH83" s="121">
        <v>1976</v>
      </c>
      <c r="AI83" s="99">
        <v>3084</v>
      </c>
      <c r="AJ83" s="100">
        <v>21.976638999999999</v>
      </c>
      <c r="AK83" s="100">
        <v>30.148633</v>
      </c>
      <c r="AL83" s="100" t="s">
        <v>24</v>
      </c>
      <c r="AM83" s="100">
        <v>34.688217000000002</v>
      </c>
      <c r="AN83" s="100">
        <v>21.344258</v>
      </c>
      <c r="AO83" s="100">
        <v>18.774576</v>
      </c>
      <c r="AP83" s="100">
        <v>64.094712999999999</v>
      </c>
      <c r="AQ83" s="100">
        <v>65</v>
      </c>
      <c r="AR83" s="100">
        <v>100</v>
      </c>
      <c r="AS83" s="100">
        <v>2.7373915000000002</v>
      </c>
      <c r="AT83" s="99">
        <v>40152</v>
      </c>
      <c r="AU83" s="99">
        <v>2.9556477999999999</v>
      </c>
      <c r="AV83" s="99">
        <v>3.0620112000000002</v>
      </c>
      <c r="AW83" s="100">
        <v>1.7440990000000001</v>
      </c>
      <c r="AY83" s="121">
        <v>1976</v>
      </c>
    </row>
    <row r="84" spans="2:51">
      <c r="B84" s="121">
        <v>1977</v>
      </c>
      <c r="C84" s="99">
        <v>1867</v>
      </c>
      <c r="D84" s="100">
        <v>26.278372000000001</v>
      </c>
      <c r="E84" s="100">
        <v>39.765706999999999</v>
      </c>
      <c r="F84" s="100" t="s">
        <v>24</v>
      </c>
      <c r="G84" s="100">
        <v>45.381239000000001</v>
      </c>
      <c r="H84" s="100">
        <v>28.536757000000001</v>
      </c>
      <c r="I84" s="100">
        <v>25.170347</v>
      </c>
      <c r="J84" s="100">
        <v>60.961415000000002</v>
      </c>
      <c r="K84" s="100">
        <v>61</v>
      </c>
      <c r="L84" s="100">
        <v>100</v>
      </c>
      <c r="M84" s="100">
        <v>3.0951591999999999</v>
      </c>
      <c r="N84" s="99">
        <v>28688</v>
      </c>
      <c r="O84" s="99">
        <v>4.1316743999999996</v>
      </c>
      <c r="P84" s="99">
        <v>3.4403031999999998</v>
      </c>
      <c r="R84" s="121">
        <v>1977</v>
      </c>
      <c r="S84" s="99">
        <v>1235</v>
      </c>
      <c r="T84" s="100">
        <v>17.424965</v>
      </c>
      <c r="U84" s="100">
        <v>21.689879999999999</v>
      </c>
      <c r="V84" s="100" t="s">
        <v>24</v>
      </c>
      <c r="W84" s="100">
        <v>25.266449000000001</v>
      </c>
      <c r="X84" s="100">
        <v>14.735951999999999</v>
      </c>
      <c r="Y84" s="100">
        <v>12.59141</v>
      </c>
      <c r="Z84" s="100">
        <v>68.076922999999994</v>
      </c>
      <c r="AA84" s="100">
        <v>71</v>
      </c>
      <c r="AB84" s="100">
        <v>100</v>
      </c>
      <c r="AC84" s="100">
        <v>2.5479677999999999</v>
      </c>
      <c r="AD84" s="99">
        <v>12925</v>
      </c>
      <c r="AE84" s="99">
        <v>1.9031537000000001</v>
      </c>
      <c r="AF84" s="99">
        <v>2.8819054</v>
      </c>
      <c r="AH84" s="121">
        <v>1977</v>
      </c>
      <c r="AI84" s="99">
        <v>3102</v>
      </c>
      <c r="AJ84" s="100">
        <v>21.857023999999999</v>
      </c>
      <c r="AK84" s="100">
        <v>29.941604000000002</v>
      </c>
      <c r="AL84" s="100" t="s">
        <v>24</v>
      </c>
      <c r="AM84" s="100">
        <v>34.349826</v>
      </c>
      <c r="AN84" s="100">
        <v>21.206353</v>
      </c>
      <c r="AO84" s="100">
        <v>18.553806000000002</v>
      </c>
      <c r="AP84" s="100">
        <v>63.795226999999997</v>
      </c>
      <c r="AQ84" s="100">
        <v>65</v>
      </c>
      <c r="AR84" s="100">
        <v>100</v>
      </c>
      <c r="AS84" s="100">
        <v>2.8513649999999999</v>
      </c>
      <c r="AT84" s="99">
        <v>41613</v>
      </c>
      <c r="AU84" s="99">
        <v>3.0297512000000002</v>
      </c>
      <c r="AV84" s="99">
        <v>3.2450123999999998</v>
      </c>
      <c r="AW84" s="100">
        <v>1.8333759999999999</v>
      </c>
      <c r="AY84" s="121">
        <v>1977</v>
      </c>
    </row>
    <row r="85" spans="2:51">
      <c r="B85" s="121">
        <v>1978</v>
      </c>
      <c r="C85" s="99">
        <v>1859</v>
      </c>
      <c r="D85" s="100">
        <v>25.886703000000001</v>
      </c>
      <c r="E85" s="100">
        <v>39.383063</v>
      </c>
      <c r="F85" s="100" t="s">
        <v>24</v>
      </c>
      <c r="G85" s="100">
        <v>45.138862000000003</v>
      </c>
      <c r="H85" s="100">
        <v>27.946341</v>
      </c>
      <c r="I85" s="100">
        <v>24.473863999999999</v>
      </c>
      <c r="J85" s="100">
        <v>61.989778999999999</v>
      </c>
      <c r="K85" s="100">
        <v>63</v>
      </c>
      <c r="L85" s="100">
        <v>100</v>
      </c>
      <c r="M85" s="100">
        <v>3.0838904</v>
      </c>
      <c r="N85" s="99">
        <v>26861</v>
      </c>
      <c r="O85" s="99">
        <v>3.8291662</v>
      </c>
      <c r="P85" s="99">
        <v>3.3012682</v>
      </c>
      <c r="R85" s="121">
        <v>1978</v>
      </c>
      <c r="S85" s="99">
        <v>1151</v>
      </c>
      <c r="T85" s="100">
        <v>16.035191999999999</v>
      </c>
      <c r="U85" s="100">
        <v>19.724029000000002</v>
      </c>
      <c r="V85" s="100" t="s">
        <v>24</v>
      </c>
      <c r="W85" s="100">
        <v>23.076415999999998</v>
      </c>
      <c r="X85" s="100">
        <v>13.333078</v>
      </c>
      <c r="Y85" s="100">
        <v>11.477637</v>
      </c>
      <c r="Z85" s="100">
        <v>68.624673999999999</v>
      </c>
      <c r="AA85" s="100">
        <v>71</v>
      </c>
      <c r="AB85" s="100">
        <v>100</v>
      </c>
      <c r="AC85" s="100">
        <v>2.3907444</v>
      </c>
      <c r="AD85" s="99">
        <v>11552</v>
      </c>
      <c r="AE85" s="99">
        <v>1.6803229</v>
      </c>
      <c r="AF85" s="99">
        <v>2.6556443999999999</v>
      </c>
      <c r="AH85" s="121">
        <v>1978</v>
      </c>
      <c r="AI85" s="99">
        <v>3010</v>
      </c>
      <c r="AJ85" s="100">
        <v>20.96209</v>
      </c>
      <c r="AK85" s="100">
        <v>28.501912999999998</v>
      </c>
      <c r="AL85" s="100" t="s">
        <v>24</v>
      </c>
      <c r="AM85" s="100">
        <v>32.800584000000001</v>
      </c>
      <c r="AN85" s="100">
        <v>20.069112000000001</v>
      </c>
      <c r="AO85" s="100">
        <v>17.547794</v>
      </c>
      <c r="AP85" s="100">
        <v>64.526910000000001</v>
      </c>
      <c r="AQ85" s="100">
        <v>66</v>
      </c>
      <c r="AR85" s="100">
        <v>100</v>
      </c>
      <c r="AS85" s="100">
        <v>2.7761125</v>
      </c>
      <c r="AT85" s="99">
        <v>38413</v>
      </c>
      <c r="AU85" s="99">
        <v>2.7655721</v>
      </c>
      <c r="AV85" s="99">
        <v>3.0763501999999998</v>
      </c>
      <c r="AW85" s="100">
        <v>1.9967048000000001</v>
      </c>
      <c r="AY85" s="121">
        <v>1978</v>
      </c>
    </row>
    <row r="86" spans="2:51">
      <c r="B86" s="122">
        <v>1979</v>
      </c>
      <c r="C86" s="99">
        <v>1884</v>
      </c>
      <c r="D86" s="100">
        <v>25.972729999999999</v>
      </c>
      <c r="E86" s="100">
        <v>40.076065999999997</v>
      </c>
      <c r="F86" s="100">
        <v>42.07987</v>
      </c>
      <c r="G86" s="100">
        <v>45.995074000000002</v>
      </c>
      <c r="H86" s="100">
        <v>27.977837000000001</v>
      </c>
      <c r="I86" s="100">
        <v>24.264945000000001</v>
      </c>
      <c r="J86" s="100">
        <v>63.077536000000002</v>
      </c>
      <c r="K86" s="100">
        <v>64</v>
      </c>
      <c r="L86" s="100">
        <v>100</v>
      </c>
      <c r="M86" s="100">
        <v>3.1793711999999998</v>
      </c>
      <c r="N86" s="99">
        <v>25345</v>
      </c>
      <c r="O86" s="99">
        <v>3.5789363000000001</v>
      </c>
      <c r="P86" s="99">
        <v>3.2299421000000001</v>
      </c>
      <c r="R86" s="122">
        <v>1979</v>
      </c>
      <c r="S86" s="99">
        <v>1422</v>
      </c>
      <c r="T86" s="100">
        <v>19.581472000000002</v>
      </c>
      <c r="U86" s="100">
        <v>24.170126</v>
      </c>
      <c r="V86" s="100">
        <v>25.378632</v>
      </c>
      <c r="W86" s="100">
        <v>28.523923</v>
      </c>
      <c r="X86" s="100">
        <v>15.827814999999999</v>
      </c>
      <c r="Y86" s="100">
        <v>13.349130000000001</v>
      </c>
      <c r="Z86" s="100">
        <v>71.027426000000006</v>
      </c>
      <c r="AA86" s="100">
        <v>74</v>
      </c>
      <c r="AB86" s="100">
        <v>100</v>
      </c>
      <c r="AC86" s="100">
        <v>3.0056435000000001</v>
      </c>
      <c r="AD86" s="99">
        <v>11923</v>
      </c>
      <c r="AE86" s="99">
        <v>1.7152974999999999</v>
      </c>
      <c r="AF86" s="99">
        <v>2.8640884999999998</v>
      </c>
      <c r="AH86" s="122">
        <v>1979</v>
      </c>
      <c r="AI86" s="99">
        <v>3306</v>
      </c>
      <c r="AJ86" s="100">
        <v>22.775293999999999</v>
      </c>
      <c r="AK86" s="100">
        <v>31.521574000000001</v>
      </c>
      <c r="AL86" s="100">
        <v>33.097653000000001</v>
      </c>
      <c r="AM86" s="100">
        <v>36.553370999999999</v>
      </c>
      <c r="AN86" s="100">
        <v>21.546429</v>
      </c>
      <c r="AO86" s="100">
        <v>18.553415999999999</v>
      </c>
      <c r="AP86" s="100">
        <v>66.498033000000007</v>
      </c>
      <c r="AQ86" s="100">
        <v>68</v>
      </c>
      <c r="AR86" s="100">
        <v>100</v>
      </c>
      <c r="AS86" s="100">
        <v>3.1022446000000001</v>
      </c>
      <c r="AT86" s="99">
        <v>37268</v>
      </c>
      <c r="AU86" s="99">
        <v>2.6557979999999999</v>
      </c>
      <c r="AV86" s="99">
        <v>3.1031273000000001</v>
      </c>
      <c r="AW86" s="100">
        <v>1.6580826</v>
      </c>
      <c r="AY86" s="122">
        <v>1979</v>
      </c>
    </row>
    <row r="87" spans="2:51">
      <c r="B87" s="122">
        <v>1980</v>
      </c>
      <c r="C87" s="99">
        <v>2087</v>
      </c>
      <c r="D87" s="100">
        <v>28.440760000000001</v>
      </c>
      <c r="E87" s="100">
        <v>42.491571</v>
      </c>
      <c r="F87" s="100">
        <v>44.616149</v>
      </c>
      <c r="G87" s="100">
        <v>48.904684000000003</v>
      </c>
      <c r="H87" s="100">
        <v>29.901592999999998</v>
      </c>
      <c r="I87" s="100">
        <v>26.149854000000001</v>
      </c>
      <c r="J87" s="100">
        <v>63.475276000000001</v>
      </c>
      <c r="K87" s="100">
        <v>64</v>
      </c>
      <c r="L87" s="100">
        <v>100</v>
      </c>
      <c r="M87" s="100">
        <v>3.4485608000000001</v>
      </c>
      <c r="N87" s="99">
        <v>27132</v>
      </c>
      <c r="O87" s="99">
        <v>3.7898100000000001</v>
      </c>
      <c r="P87" s="99">
        <v>3.4844566000000001</v>
      </c>
      <c r="R87" s="122">
        <v>1980</v>
      </c>
      <c r="S87" s="99">
        <v>1518</v>
      </c>
      <c r="T87" s="100">
        <v>20.632580000000001</v>
      </c>
      <c r="U87" s="100">
        <v>25.163442</v>
      </c>
      <c r="V87" s="100">
        <v>26.421614000000002</v>
      </c>
      <c r="W87" s="100">
        <v>29.763401000000002</v>
      </c>
      <c r="X87" s="100">
        <v>16.239826999999998</v>
      </c>
      <c r="Y87" s="100">
        <v>13.54068</v>
      </c>
      <c r="Z87" s="100">
        <v>71.710803999999996</v>
      </c>
      <c r="AA87" s="100">
        <v>75</v>
      </c>
      <c r="AB87" s="100">
        <v>100</v>
      </c>
      <c r="AC87" s="100">
        <v>3.1508810999999999</v>
      </c>
      <c r="AD87" s="99">
        <v>11892</v>
      </c>
      <c r="AE87" s="99">
        <v>1.6900282</v>
      </c>
      <c r="AF87" s="99">
        <v>2.9361730000000001</v>
      </c>
      <c r="AH87" s="122">
        <v>1980</v>
      </c>
      <c r="AI87" s="99">
        <v>3605</v>
      </c>
      <c r="AJ87" s="100">
        <v>24.531559000000001</v>
      </c>
      <c r="AK87" s="100">
        <v>33.348757999999997</v>
      </c>
      <c r="AL87" s="100">
        <v>35.016196000000001</v>
      </c>
      <c r="AM87" s="100">
        <v>38.783608999999998</v>
      </c>
      <c r="AN87" s="100">
        <v>22.760871000000002</v>
      </c>
      <c r="AO87" s="100">
        <v>19.595566999999999</v>
      </c>
      <c r="AP87" s="100">
        <v>66.946959000000007</v>
      </c>
      <c r="AQ87" s="100">
        <v>68</v>
      </c>
      <c r="AR87" s="100">
        <v>100</v>
      </c>
      <c r="AS87" s="100">
        <v>3.3166199000000001</v>
      </c>
      <c r="AT87" s="99">
        <v>39024</v>
      </c>
      <c r="AU87" s="99">
        <v>2.7489884999999998</v>
      </c>
      <c r="AV87" s="99">
        <v>3.2968508999999999</v>
      </c>
      <c r="AW87" s="100">
        <v>1.6886232000000001</v>
      </c>
      <c r="AY87" s="122">
        <v>1980</v>
      </c>
    </row>
    <row r="88" spans="2:51">
      <c r="B88" s="122">
        <v>1981</v>
      </c>
      <c r="C88" s="99">
        <v>2054</v>
      </c>
      <c r="D88" s="100">
        <v>27.576885000000001</v>
      </c>
      <c r="E88" s="100">
        <v>42.540844</v>
      </c>
      <c r="F88" s="100">
        <v>44.667887</v>
      </c>
      <c r="G88" s="100">
        <v>49.17548</v>
      </c>
      <c r="H88" s="100">
        <v>29.368707000000001</v>
      </c>
      <c r="I88" s="100">
        <v>25.317775000000001</v>
      </c>
      <c r="J88" s="100">
        <v>63.936616000000001</v>
      </c>
      <c r="K88" s="100">
        <v>65</v>
      </c>
      <c r="L88" s="100">
        <v>100</v>
      </c>
      <c r="M88" s="100">
        <v>3.3840780000000001</v>
      </c>
      <c r="N88" s="99">
        <v>26409</v>
      </c>
      <c r="O88" s="99">
        <v>3.6364833000000001</v>
      </c>
      <c r="P88" s="99">
        <v>3.4672586999999999</v>
      </c>
      <c r="R88" s="122">
        <v>1981</v>
      </c>
      <c r="S88" s="99">
        <v>1516</v>
      </c>
      <c r="T88" s="100">
        <v>20.280954999999999</v>
      </c>
      <c r="U88" s="100">
        <v>24.411760000000001</v>
      </c>
      <c r="V88" s="100">
        <v>25.632348</v>
      </c>
      <c r="W88" s="100">
        <v>28.889254000000001</v>
      </c>
      <c r="X88" s="100">
        <v>15.600364000000001</v>
      </c>
      <c r="Y88" s="100">
        <v>12.922006</v>
      </c>
      <c r="Z88" s="100">
        <v>72.580197999999996</v>
      </c>
      <c r="AA88" s="100">
        <v>76</v>
      </c>
      <c r="AB88" s="100">
        <v>100</v>
      </c>
      <c r="AC88" s="100">
        <v>3.1382615</v>
      </c>
      <c r="AD88" s="99">
        <v>10836</v>
      </c>
      <c r="AE88" s="99">
        <v>1.5168607999999999</v>
      </c>
      <c r="AF88" s="99">
        <v>2.7461833000000002</v>
      </c>
      <c r="AH88" s="122">
        <v>1981</v>
      </c>
      <c r="AI88" s="99">
        <v>3570</v>
      </c>
      <c r="AJ88" s="100">
        <v>23.922387000000001</v>
      </c>
      <c r="AK88" s="100">
        <v>32.656593999999998</v>
      </c>
      <c r="AL88" s="100">
        <v>34.289422999999999</v>
      </c>
      <c r="AM88" s="100">
        <v>38.020387999999997</v>
      </c>
      <c r="AN88" s="100">
        <v>22.022673000000001</v>
      </c>
      <c r="AO88" s="100">
        <v>18.784168999999999</v>
      </c>
      <c r="AP88" s="100">
        <v>67.608805000000004</v>
      </c>
      <c r="AQ88" s="100">
        <v>70</v>
      </c>
      <c r="AR88" s="100">
        <v>100</v>
      </c>
      <c r="AS88" s="100">
        <v>3.2751391999999999</v>
      </c>
      <c r="AT88" s="99">
        <v>37245</v>
      </c>
      <c r="AU88" s="99">
        <v>2.5853923999999999</v>
      </c>
      <c r="AV88" s="99">
        <v>3.2211835999999998</v>
      </c>
      <c r="AW88" s="100">
        <v>1.7426372999999999</v>
      </c>
      <c r="AY88" s="122">
        <v>1981</v>
      </c>
    </row>
    <row r="89" spans="2:51">
      <c r="B89" s="122">
        <v>1982</v>
      </c>
      <c r="C89" s="99">
        <v>2141</v>
      </c>
      <c r="D89" s="100">
        <v>28.241976999999999</v>
      </c>
      <c r="E89" s="100">
        <v>43.412139000000003</v>
      </c>
      <c r="F89" s="100">
        <v>45.582746</v>
      </c>
      <c r="G89" s="100">
        <v>50.411062999999999</v>
      </c>
      <c r="H89" s="100">
        <v>29.731335999999999</v>
      </c>
      <c r="I89" s="100">
        <v>25.517682000000001</v>
      </c>
      <c r="J89" s="100">
        <v>64.822513000000001</v>
      </c>
      <c r="K89" s="100">
        <v>66</v>
      </c>
      <c r="L89" s="100">
        <v>100</v>
      </c>
      <c r="M89" s="100">
        <v>3.3825737</v>
      </c>
      <c r="N89" s="99">
        <v>25949</v>
      </c>
      <c r="O89" s="99">
        <v>3.5129006999999999</v>
      </c>
      <c r="P89" s="99">
        <v>3.307636</v>
      </c>
      <c r="R89" s="122">
        <v>1982</v>
      </c>
      <c r="S89" s="99">
        <v>1768</v>
      </c>
      <c r="T89" s="100">
        <v>23.252960000000002</v>
      </c>
      <c r="U89" s="100">
        <v>27.772470999999999</v>
      </c>
      <c r="V89" s="100">
        <v>29.161095</v>
      </c>
      <c r="W89" s="100">
        <v>33.014718999999999</v>
      </c>
      <c r="X89" s="100">
        <v>17.709880999999999</v>
      </c>
      <c r="Y89" s="100">
        <v>14.662070999999999</v>
      </c>
      <c r="Z89" s="100">
        <v>72.790723999999997</v>
      </c>
      <c r="AA89" s="100">
        <v>76</v>
      </c>
      <c r="AB89" s="100">
        <v>100</v>
      </c>
      <c r="AC89" s="100">
        <v>3.4346103000000001</v>
      </c>
      <c r="AD89" s="99">
        <v>12827</v>
      </c>
      <c r="AE89" s="99">
        <v>1.7669039</v>
      </c>
      <c r="AF89" s="99">
        <v>3.1331981999999998</v>
      </c>
      <c r="AH89" s="122">
        <v>1982</v>
      </c>
      <c r="AI89" s="99">
        <v>3909</v>
      </c>
      <c r="AJ89" s="100">
        <v>25.743786</v>
      </c>
      <c r="AK89" s="100">
        <v>35.016396</v>
      </c>
      <c r="AL89" s="100">
        <v>36.767215999999998</v>
      </c>
      <c r="AM89" s="100">
        <v>41.040171000000001</v>
      </c>
      <c r="AN89" s="100">
        <v>23.373194999999999</v>
      </c>
      <c r="AO89" s="100">
        <v>19.819617000000001</v>
      </c>
      <c r="AP89" s="100">
        <v>68.426451999999998</v>
      </c>
      <c r="AQ89" s="100">
        <v>71</v>
      </c>
      <c r="AR89" s="100">
        <v>100</v>
      </c>
      <c r="AS89" s="100">
        <v>3.4059126000000002</v>
      </c>
      <c r="AT89" s="99">
        <v>38776</v>
      </c>
      <c r="AU89" s="99">
        <v>2.6474829999999998</v>
      </c>
      <c r="AV89" s="99">
        <v>3.2478213999999999</v>
      </c>
      <c r="AW89" s="100">
        <v>1.5631356000000001</v>
      </c>
      <c r="AY89" s="122">
        <v>1982</v>
      </c>
    </row>
    <row r="90" spans="2:51">
      <c r="B90" s="122">
        <v>1983</v>
      </c>
      <c r="C90" s="99">
        <v>2032</v>
      </c>
      <c r="D90" s="100">
        <v>26.436489000000002</v>
      </c>
      <c r="E90" s="100">
        <v>41.713648999999997</v>
      </c>
      <c r="F90" s="100">
        <v>43.799331000000002</v>
      </c>
      <c r="G90" s="100">
        <v>48.801538000000001</v>
      </c>
      <c r="H90" s="100">
        <v>28.024660999999998</v>
      </c>
      <c r="I90" s="100">
        <v>23.964471</v>
      </c>
      <c r="J90" s="100">
        <v>65.536908999999994</v>
      </c>
      <c r="K90" s="100">
        <v>66</v>
      </c>
      <c r="L90" s="100">
        <v>100</v>
      </c>
      <c r="M90" s="100">
        <v>3.3614557</v>
      </c>
      <c r="N90" s="99">
        <v>23733</v>
      </c>
      <c r="O90" s="99">
        <v>3.1711214999999999</v>
      </c>
      <c r="P90" s="99">
        <v>3.2285227999999999</v>
      </c>
      <c r="R90" s="122">
        <v>1983</v>
      </c>
      <c r="S90" s="99">
        <v>1615</v>
      </c>
      <c r="T90" s="100">
        <v>20.954633000000001</v>
      </c>
      <c r="U90" s="100">
        <v>24.655398000000002</v>
      </c>
      <c r="V90" s="100">
        <v>25.888168</v>
      </c>
      <c r="W90" s="100">
        <v>29.264285999999998</v>
      </c>
      <c r="X90" s="100">
        <v>15.719372</v>
      </c>
      <c r="Y90" s="100">
        <v>13.018875</v>
      </c>
      <c r="Z90" s="100">
        <v>72.933126999999999</v>
      </c>
      <c r="AA90" s="100">
        <v>77</v>
      </c>
      <c r="AB90" s="100">
        <v>100</v>
      </c>
      <c r="AC90" s="100">
        <v>3.2538179</v>
      </c>
      <c r="AD90" s="99">
        <v>11328</v>
      </c>
      <c r="AE90" s="99">
        <v>1.5413053999999999</v>
      </c>
      <c r="AF90" s="99">
        <v>2.8479627999999999</v>
      </c>
      <c r="AH90" s="122">
        <v>1983</v>
      </c>
      <c r="AI90" s="99">
        <v>3647</v>
      </c>
      <c r="AJ90" s="100">
        <v>23.691860999999999</v>
      </c>
      <c r="AK90" s="100">
        <v>32.070864999999998</v>
      </c>
      <c r="AL90" s="100">
        <v>33.674408999999997</v>
      </c>
      <c r="AM90" s="100">
        <v>37.634298999999999</v>
      </c>
      <c r="AN90" s="100">
        <v>21.286332000000002</v>
      </c>
      <c r="AO90" s="100">
        <v>18.052319000000001</v>
      </c>
      <c r="AP90" s="100">
        <v>68.812173999999999</v>
      </c>
      <c r="AQ90" s="100">
        <v>71</v>
      </c>
      <c r="AR90" s="100">
        <v>100</v>
      </c>
      <c r="AS90" s="100">
        <v>3.3129246999999999</v>
      </c>
      <c r="AT90" s="99">
        <v>35061</v>
      </c>
      <c r="AU90" s="99">
        <v>2.3636018000000001</v>
      </c>
      <c r="AV90" s="99">
        <v>3.0949048000000001</v>
      </c>
      <c r="AW90" s="100">
        <v>1.6918667999999999</v>
      </c>
      <c r="AY90" s="122">
        <v>1983</v>
      </c>
    </row>
    <row r="91" spans="2:51">
      <c r="B91" s="122">
        <v>1984</v>
      </c>
      <c r="C91" s="99">
        <v>1998</v>
      </c>
      <c r="D91" s="100">
        <v>25.687137</v>
      </c>
      <c r="E91" s="100">
        <v>38.837102000000002</v>
      </c>
      <c r="F91" s="100">
        <v>40.778956999999998</v>
      </c>
      <c r="G91" s="100">
        <v>45.420216000000003</v>
      </c>
      <c r="H91" s="100">
        <v>26.475138999999999</v>
      </c>
      <c r="I91" s="100">
        <v>22.787008</v>
      </c>
      <c r="J91" s="100">
        <v>65.250750999999994</v>
      </c>
      <c r="K91" s="100">
        <v>66</v>
      </c>
      <c r="L91" s="100">
        <v>100</v>
      </c>
      <c r="M91" s="100">
        <v>3.3307216999999998</v>
      </c>
      <c r="N91" s="99">
        <v>23629</v>
      </c>
      <c r="O91" s="99">
        <v>3.1229019</v>
      </c>
      <c r="P91" s="99">
        <v>3.3465045999999998</v>
      </c>
      <c r="R91" s="122">
        <v>1984</v>
      </c>
      <c r="S91" s="99">
        <v>1664</v>
      </c>
      <c r="T91" s="100">
        <v>21.330109</v>
      </c>
      <c r="U91" s="100">
        <v>24.779672999999999</v>
      </c>
      <c r="V91" s="100">
        <v>26.018657000000001</v>
      </c>
      <c r="W91" s="100">
        <v>29.722716999999999</v>
      </c>
      <c r="X91" s="100">
        <v>15.373652999999999</v>
      </c>
      <c r="Y91" s="100">
        <v>12.650204</v>
      </c>
      <c r="Z91" s="100">
        <v>74.775239999999997</v>
      </c>
      <c r="AA91" s="100">
        <v>78</v>
      </c>
      <c r="AB91" s="100">
        <v>100</v>
      </c>
      <c r="AC91" s="100">
        <v>3.3328660000000001</v>
      </c>
      <c r="AD91" s="99">
        <v>10019</v>
      </c>
      <c r="AE91" s="99">
        <v>1.3486682000000001</v>
      </c>
      <c r="AF91" s="99">
        <v>2.6270386000000001</v>
      </c>
      <c r="AH91" s="122">
        <v>1984</v>
      </c>
      <c r="AI91" s="99">
        <v>3662</v>
      </c>
      <c r="AJ91" s="100">
        <v>23.505412</v>
      </c>
      <c r="AK91" s="100">
        <v>31.421713</v>
      </c>
      <c r="AL91" s="100">
        <v>32.992798999999998</v>
      </c>
      <c r="AM91" s="100">
        <v>37.118609999999997</v>
      </c>
      <c r="AN91" s="100">
        <v>20.681077999999999</v>
      </c>
      <c r="AO91" s="100">
        <v>17.543075999999999</v>
      </c>
      <c r="AP91" s="100">
        <v>69.578646000000006</v>
      </c>
      <c r="AQ91" s="100">
        <v>72</v>
      </c>
      <c r="AR91" s="100">
        <v>100</v>
      </c>
      <c r="AS91" s="100">
        <v>3.3316957</v>
      </c>
      <c r="AT91" s="99">
        <v>33648</v>
      </c>
      <c r="AU91" s="99">
        <v>2.2439225</v>
      </c>
      <c r="AV91" s="99">
        <v>3.0941828</v>
      </c>
      <c r="AW91" s="100">
        <v>1.5672968</v>
      </c>
      <c r="AY91" s="122">
        <v>1984</v>
      </c>
    </row>
    <row r="92" spans="2:51">
      <c r="B92" s="122">
        <v>1985</v>
      </c>
      <c r="C92" s="99">
        <v>2080</v>
      </c>
      <c r="D92" s="100">
        <v>26.386804000000001</v>
      </c>
      <c r="E92" s="100">
        <v>40.279542999999997</v>
      </c>
      <c r="F92" s="100">
        <v>42.293520000000001</v>
      </c>
      <c r="G92" s="100">
        <v>47.315930000000002</v>
      </c>
      <c r="H92" s="100">
        <v>26.93722</v>
      </c>
      <c r="I92" s="100">
        <v>23.027273999999998</v>
      </c>
      <c r="J92" s="100">
        <v>66.241943000000006</v>
      </c>
      <c r="K92" s="100">
        <v>68</v>
      </c>
      <c r="L92" s="100">
        <v>100</v>
      </c>
      <c r="M92" s="100">
        <v>3.2420974</v>
      </c>
      <c r="N92" s="99">
        <v>23154</v>
      </c>
      <c r="O92" s="99">
        <v>3.0224880999999999</v>
      </c>
      <c r="P92" s="99">
        <v>3.0822929999999999</v>
      </c>
      <c r="R92" s="122">
        <v>1985</v>
      </c>
      <c r="S92" s="99">
        <v>1918</v>
      </c>
      <c r="T92" s="100">
        <v>24.261331999999999</v>
      </c>
      <c r="U92" s="100">
        <v>27.588771000000001</v>
      </c>
      <c r="V92" s="100">
        <v>28.968209000000002</v>
      </c>
      <c r="W92" s="100">
        <v>33.094653999999998</v>
      </c>
      <c r="X92" s="100">
        <v>16.958390999999999</v>
      </c>
      <c r="Y92" s="100">
        <v>13.844436999999999</v>
      </c>
      <c r="Z92" s="100">
        <v>75.513824</v>
      </c>
      <c r="AA92" s="100">
        <v>78</v>
      </c>
      <c r="AB92" s="100">
        <v>100</v>
      </c>
      <c r="AC92" s="100">
        <v>3.5094782000000002</v>
      </c>
      <c r="AD92" s="99">
        <v>10244</v>
      </c>
      <c r="AE92" s="99">
        <v>1.3627079</v>
      </c>
      <c r="AF92" s="99">
        <v>2.5151981999999999</v>
      </c>
      <c r="AH92" s="122">
        <v>1985</v>
      </c>
      <c r="AI92" s="99">
        <v>3998</v>
      </c>
      <c r="AJ92" s="100">
        <v>25.32253</v>
      </c>
      <c r="AK92" s="100">
        <v>33.522754999999997</v>
      </c>
      <c r="AL92" s="100">
        <v>35.198892999999998</v>
      </c>
      <c r="AM92" s="100">
        <v>39.708753000000002</v>
      </c>
      <c r="AN92" s="100">
        <v>21.706444000000001</v>
      </c>
      <c r="AO92" s="100">
        <v>18.250146000000001</v>
      </c>
      <c r="AP92" s="100">
        <v>70.689940000000007</v>
      </c>
      <c r="AQ92" s="100">
        <v>73</v>
      </c>
      <c r="AR92" s="100">
        <v>100</v>
      </c>
      <c r="AS92" s="100">
        <v>3.3650932999999998</v>
      </c>
      <c r="AT92" s="99">
        <v>33398</v>
      </c>
      <c r="AU92" s="99">
        <v>2.2004272999999999</v>
      </c>
      <c r="AV92" s="99">
        <v>2.8829205</v>
      </c>
      <c r="AW92" s="100">
        <v>1.4599977</v>
      </c>
      <c r="AY92" s="122">
        <v>1985</v>
      </c>
    </row>
    <row r="93" spans="2:51">
      <c r="B93" s="122">
        <v>1986</v>
      </c>
      <c r="C93" s="99">
        <v>2067</v>
      </c>
      <c r="D93" s="100">
        <v>25.836895999999999</v>
      </c>
      <c r="E93" s="100">
        <v>38.386200000000002</v>
      </c>
      <c r="F93" s="100">
        <v>40.305509999999998</v>
      </c>
      <c r="G93" s="100">
        <v>45.08428</v>
      </c>
      <c r="H93" s="100">
        <v>25.861211999999998</v>
      </c>
      <c r="I93" s="100">
        <v>22.201082</v>
      </c>
      <c r="J93" s="100">
        <v>66.196420000000003</v>
      </c>
      <c r="K93" s="100">
        <v>67</v>
      </c>
      <c r="L93" s="100">
        <v>100</v>
      </c>
      <c r="M93" s="100">
        <v>3.3226168999999999</v>
      </c>
      <c r="N93" s="99">
        <v>23060</v>
      </c>
      <c r="O93" s="99">
        <v>2.9692018</v>
      </c>
      <c r="P93" s="99">
        <v>3.1866102000000001</v>
      </c>
      <c r="R93" s="122">
        <v>1986</v>
      </c>
      <c r="S93" s="99">
        <v>1864</v>
      </c>
      <c r="T93" s="100">
        <v>23.247219999999999</v>
      </c>
      <c r="U93" s="100">
        <v>25.840253000000001</v>
      </c>
      <c r="V93" s="100">
        <v>27.132265</v>
      </c>
      <c r="W93" s="100">
        <v>31.142343</v>
      </c>
      <c r="X93" s="100">
        <v>15.814712</v>
      </c>
      <c r="Y93" s="100">
        <v>12.858791999999999</v>
      </c>
      <c r="Z93" s="100">
        <v>76.070814999999996</v>
      </c>
      <c r="AA93" s="100">
        <v>79</v>
      </c>
      <c r="AB93" s="100">
        <v>100</v>
      </c>
      <c r="AC93" s="100">
        <v>3.5322431000000001</v>
      </c>
      <c r="AD93" s="99">
        <v>9381</v>
      </c>
      <c r="AE93" s="99">
        <v>1.2322036000000001</v>
      </c>
      <c r="AF93" s="99">
        <v>2.4046878999999999</v>
      </c>
      <c r="AH93" s="122">
        <v>1986</v>
      </c>
      <c r="AI93" s="99">
        <v>3931</v>
      </c>
      <c r="AJ93" s="100">
        <v>24.540604999999999</v>
      </c>
      <c r="AK93" s="100">
        <v>31.787514000000002</v>
      </c>
      <c r="AL93" s="100">
        <v>33.376888999999998</v>
      </c>
      <c r="AM93" s="100">
        <v>37.726115999999998</v>
      </c>
      <c r="AN93" s="100">
        <v>20.641973</v>
      </c>
      <c r="AO93" s="100">
        <v>17.370505000000001</v>
      </c>
      <c r="AP93" s="100">
        <v>70.878657000000004</v>
      </c>
      <c r="AQ93" s="100">
        <v>73</v>
      </c>
      <c r="AR93" s="100">
        <v>100</v>
      </c>
      <c r="AS93" s="100">
        <v>3.4188257000000002</v>
      </c>
      <c r="AT93" s="99">
        <v>32441</v>
      </c>
      <c r="AU93" s="99">
        <v>2.1093544</v>
      </c>
      <c r="AV93" s="99">
        <v>2.9127303000000002</v>
      </c>
      <c r="AW93" s="100">
        <v>1.4855195000000001</v>
      </c>
      <c r="AY93" s="122">
        <v>1986</v>
      </c>
    </row>
    <row r="94" spans="2:51">
      <c r="B94" s="122">
        <v>1987</v>
      </c>
      <c r="C94" s="99">
        <v>2081</v>
      </c>
      <c r="D94" s="100">
        <v>25.633588</v>
      </c>
      <c r="E94" s="100">
        <v>38.283127</v>
      </c>
      <c r="F94" s="100">
        <v>40.197284000000003</v>
      </c>
      <c r="G94" s="100">
        <v>45.050460000000001</v>
      </c>
      <c r="H94" s="100">
        <v>25.449493</v>
      </c>
      <c r="I94" s="100">
        <v>21.677123000000002</v>
      </c>
      <c r="J94" s="100">
        <v>66.992788000000004</v>
      </c>
      <c r="K94" s="100">
        <v>68</v>
      </c>
      <c r="L94" s="100">
        <v>100</v>
      </c>
      <c r="M94" s="100">
        <v>3.2715496000000002</v>
      </c>
      <c r="N94" s="99">
        <v>21964</v>
      </c>
      <c r="O94" s="99">
        <v>2.7894462999999998</v>
      </c>
      <c r="P94" s="99">
        <v>3.0490309999999998</v>
      </c>
      <c r="R94" s="122">
        <v>1987</v>
      </c>
      <c r="S94" s="99">
        <v>1932</v>
      </c>
      <c r="T94" s="100">
        <v>23.718271000000001</v>
      </c>
      <c r="U94" s="100">
        <v>25.927614999999999</v>
      </c>
      <c r="V94" s="100">
        <v>27.223996</v>
      </c>
      <c r="W94" s="100">
        <v>31.252265999999999</v>
      </c>
      <c r="X94" s="100">
        <v>15.84254</v>
      </c>
      <c r="Y94" s="100">
        <v>12.866581</v>
      </c>
      <c r="Z94" s="100">
        <v>76.017606999999998</v>
      </c>
      <c r="AA94" s="100">
        <v>79</v>
      </c>
      <c r="AB94" s="100">
        <v>100</v>
      </c>
      <c r="AC94" s="100">
        <v>3.5970955</v>
      </c>
      <c r="AD94" s="99">
        <v>9823</v>
      </c>
      <c r="AE94" s="99">
        <v>1.2714586999999999</v>
      </c>
      <c r="AF94" s="99">
        <v>2.5906653999999998</v>
      </c>
      <c r="AH94" s="122">
        <v>1987</v>
      </c>
      <c r="AI94" s="99">
        <v>4013</v>
      </c>
      <c r="AJ94" s="100">
        <v>24.674318</v>
      </c>
      <c r="AK94" s="100">
        <v>31.721433000000001</v>
      </c>
      <c r="AL94" s="100">
        <v>33.307504000000002</v>
      </c>
      <c r="AM94" s="100">
        <v>37.689571000000001</v>
      </c>
      <c r="AN94" s="100">
        <v>20.432072000000002</v>
      </c>
      <c r="AO94" s="100">
        <v>17.108775000000001</v>
      </c>
      <c r="AP94" s="100">
        <v>71.337571999999994</v>
      </c>
      <c r="AQ94" s="100">
        <v>74</v>
      </c>
      <c r="AR94" s="100">
        <v>100</v>
      </c>
      <c r="AS94" s="100">
        <v>3.4205882999999999</v>
      </c>
      <c r="AT94" s="99">
        <v>31787</v>
      </c>
      <c r="AU94" s="99">
        <v>2.0376626999999998</v>
      </c>
      <c r="AV94" s="99">
        <v>2.8909650999999998</v>
      </c>
      <c r="AW94" s="100">
        <v>1.4765387000000001</v>
      </c>
      <c r="AY94" s="122">
        <v>1987</v>
      </c>
    </row>
    <row r="95" spans="2:51">
      <c r="B95" s="122">
        <v>1988</v>
      </c>
      <c r="C95" s="99">
        <v>2171</v>
      </c>
      <c r="D95" s="100">
        <v>26.318517</v>
      </c>
      <c r="E95" s="100">
        <v>38.930810999999999</v>
      </c>
      <c r="F95" s="100">
        <v>40.877352000000002</v>
      </c>
      <c r="G95" s="100">
        <v>45.893272000000003</v>
      </c>
      <c r="H95" s="100">
        <v>25.719353000000002</v>
      </c>
      <c r="I95" s="100">
        <v>21.802220999999999</v>
      </c>
      <c r="J95" s="100">
        <v>67.673271999999997</v>
      </c>
      <c r="K95" s="100">
        <v>69</v>
      </c>
      <c r="L95" s="100">
        <v>100</v>
      </c>
      <c r="M95" s="100">
        <v>3.3358943000000001</v>
      </c>
      <c r="N95" s="99">
        <v>21812</v>
      </c>
      <c r="O95" s="99">
        <v>2.7285140000000001</v>
      </c>
      <c r="P95" s="99">
        <v>2.9478065999999998</v>
      </c>
      <c r="R95" s="122">
        <v>1988</v>
      </c>
      <c r="S95" s="99">
        <v>1982</v>
      </c>
      <c r="T95" s="100">
        <v>23.927896</v>
      </c>
      <c r="U95" s="100">
        <v>25.938907</v>
      </c>
      <c r="V95" s="100">
        <v>27.235852000000001</v>
      </c>
      <c r="W95" s="100">
        <v>31.174454999999998</v>
      </c>
      <c r="X95" s="100">
        <v>15.944654999999999</v>
      </c>
      <c r="Y95" s="100">
        <v>12.973136</v>
      </c>
      <c r="Z95" s="100">
        <v>75.845533000000003</v>
      </c>
      <c r="AA95" s="100">
        <v>79</v>
      </c>
      <c r="AB95" s="100">
        <v>100</v>
      </c>
      <c r="AC95" s="100">
        <v>3.6178446000000002</v>
      </c>
      <c r="AD95" s="99">
        <v>10344</v>
      </c>
      <c r="AE95" s="99">
        <v>1.3179612000000001</v>
      </c>
      <c r="AF95" s="99">
        <v>2.6413831999999999</v>
      </c>
      <c r="AH95" s="122">
        <v>1988</v>
      </c>
      <c r="AI95" s="99">
        <v>4153</v>
      </c>
      <c r="AJ95" s="100">
        <v>25.120728</v>
      </c>
      <c r="AK95" s="100">
        <v>31.873341</v>
      </c>
      <c r="AL95" s="100">
        <v>33.467008</v>
      </c>
      <c r="AM95" s="100">
        <v>37.850295000000003</v>
      </c>
      <c r="AN95" s="100">
        <v>20.522278</v>
      </c>
      <c r="AO95" s="100">
        <v>17.154515</v>
      </c>
      <c r="AP95" s="100">
        <v>71.573356000000004</v>
      </c>
      <c r="AQ95" s="100">
        <v>74</v>
      </c>
      <c r="AR95" s="100">
        <v>100</v>
      </c>
      <c r="AS95" s="100">
        <v>3.4647600999999999</v>
      </c>
      <c r="AT95" s="99">
        <v>32156</v>
      </c>
      <c r="AU95" s="99">
        <v>2.0297198000000001</v>
      </c>
      <c r="AV95" s="99">
        <v>2.8417582000000001</v>
      </c>
      <c r="AW95" s="100">
        <v>1.5008655</v>
      </c>
      <c r="AY95" s="122">
        <v>1988</v>
      </c>
    </row>
    <row r="96" spans="2:51">
      <c r="B96" s="122">
        <v>1989</v>
      </c>
      <c r="C96" s="99">
        <v>2299</v>
      </c>
      <c r="D96" s="100">
        <v>27.409545000000001</v>
      </c>
      <c r="E96" s="100">
        <v>40.764696000000001</v>
      </c>
      <c r="F96" s="100">
        <v>42.802931000000001</v>
      </c>
      <c r="G96" s="100">
        <v>48.182868999999997</v>
      </c>
      <c r="H96" s="100">
        <v>26.606200999999999</v>
      </c>
      <c r="I96" s="100">
        <v>22.433002999999999</v>
      </c>
      <c r="J96" s="100">
        <v>68.377555000000001</v>
      </c>
      <c r="K96" s="100">
        <v>70</v>
      </c>
      <c r="L96" s="100">
        <v>100</v>
      </c>
      <c r="M96" s="100">
        <v>3.4351373000000001</v>
      </c>
      <c r="N96" s="99">
        <v>21914</v>
      </c>
      <c r="O96" s="99">
        <v>2.6985206000000002</v>
      </c>
      <c r="P96" s="99">
        <v>3.0399335999999999</v>
      </c>
      <c r="R96" s="122">
        <v>1989</v>
      </c>
      <c r="S96" s="99">
        <v>1945</v>
      </c>
      <c r="T96" s="100">
        <v>23.081047999999999</v>
      </c>
      <c r="U96" s="100">
        <v>24.783238999999998</v>
      </c>
      <c r="V96" s="100">
        <v>26.022400999999999</v>
      </c>
      <c r="W96" s="100">
        <v>29.928381000000002</v>
      </c>
      <c r="X96" s="100">
        <v>15.020987</v>
      </c>
      <c r="Y96" s="100">
        <v>12.178414999999999</v>
      </c>
      <c r="Z96" s="100">
        <v>76.792180999999999</v>
      </c>
      <c r="AA96" s="100">
        <v>80</v>
      </c>
      <c r="AB96" s="100">
        <v>100</v>
      </c>
      <c r="AC96" s="100">
        <v>3.3940600000000001</v>
      </c>
      <c r="AD96" s="99">
        <v>9036</v>
      </c>
      <c r="AE96" s="99">
        <v>1.1330366000000001</v>
      </c>
      <c r="AF96" s="99">
        <v>2.3480986000000001</v>
      </c>
      <c r="AH96" s="122">
        <v>1989</v>
      </c>
      <c r="AI96" s="99">
        <v>4244</v>
      </c>
      <c r="AJ96" s="100">
        <v>25.240245999999999</v>
      </c>
      <c r="AK96" s="100">
        <v>31.859711000000001</v>
      </c>
      <c r="AL96" s="100">
        <v>33.452697000000001</v>
      </c>
      <c r="AM96" s="100">
        <v>37.92642</v>
      </c>
      <c r="AN96" s="100">
        <v>20.327836999999999</v>
      </c>
      <c r="AO96" s="100">
        <v>16.943501000000001</v>
      </c>
      <c r="AP96" s="100">
        <v>72.232854000000003</v>
      </c>
      <c r="AQ96" s="100">
        <v>75</v>
      </c>
      <c r="AR96" s="100">
        <v>100</v>
      </c>
      <c r="AS96" s="100">
        <v>3.4161891</v>
      </c>
      <c r="AT96" s="99">
        <v>30950</v>
      </c>
      <c r="AU96" s="99">
        <v>1.9228649</v>
      </c>
      <c r="AV96" s="99">
        <v>2.7991495</v>
      </c>
      <c r="AW96" s="100">
        <v>1.6448494</v>
      </c>
      <c r="AY96" s="122">
        <v>1989</v>
      </c>
    </row>
    <row r="97" spans="2:51">
      <c r="B97" s="122">
        <v>1990</v>
      </c>
      <c r="C97" s="99">
        <v>2107</v>
      </c>
      <c r="D97" s="100">
        <v>24.755414999999999</v>
      </c>
      <c r="E97" s="100">
        <v>35.656362000000001</v>
      </c>
      <c r="F97" s="100">
        <v>37.439180999999998</v>
      </c>
      <c r="G97" s="100">
        <v>42.081169000000003</v>
      </c>
      <c r="H97" s="100">
        <v>23.597874999999998</v>
      </c>
      <c r="I97" s="100">
        <v>20.035896000000001</v>
      </c>
      <c r="J97" s="100">
        <v>67.625355999999996</v>
      </c>
      <c r="K97" s="100">
        <v>69</v>
      </c>
      <c r="L97" s="100">
        <v>100</v>
      </c>
      <c r="M97" s="100">
        <v>3.2586841999999998</v>
      </c>
      <c r="N97" s="99">
        <v>21383</v>
      </c>
      <c r="O97" s="99">
        <v>2.5967921999999999</v>
      </c>
      <c r="P97" s="99">
        <v>2.9964127</v>
      </c>
      <c r="R97" s="122">
        <v>1990</v>
      </c>
      <c r="S97" s="99">
        <v>1987</v>
      </c>
      <c r="T97" s="100">
        <v>23.229282000000001</v>
      </c>
      <c r="U97" s="100">
        <v>24.692796000000001</v>
      </c>
      <c r="V97" s="100">
        <v>25.927434999999999</v>
      </c>
      <c r="W97" s="100">
        <v>29.753395000000001</v>
      </c>
      <c r="X97" s="100">
        <v>14.957787</v>
      </c>
      <c r="Y97" s="100">
        <v>12.119494</v>
      </c>
      <c r="Z97" s="100">
        <v>76.783090000000001</v>
      </c>
      <c r="AA97" s="100">
        <v>80</v>
      </c>
      <c r="AB97" s="100">
        <v>100</v>
      </c>
      <c r="AC97" s="100">
        <v>3.5865130999999999</v>
      </c>
      <c r="AD97" s="99">
        <v>9082</v>
      </c>
      <c r="AE97" s="99">
        <v>1.1228655999999999</v>
      </c>
      <c r="AF97" s="99">
        <v>2.4054582</v>
      </c>
      <c r="AH97" s="122">
        <v>1990</v>
      </c>
      <c r="AI97" s="99">
        <v>4094</v>
      </c>
      <c r="AJ97" s="100">
        <v>23.990444</v>
      </c>
      <c r="AK97" s="100">
        <v>29.874692</v>
      </c>
      <c r="AL97" s="100">
        <v>31.368427000000001</v>
      </c>
      <c r="AM97" s="100">
        <v>35.559277000000002</v>
      </c>
      <c r="AN97" s="100">
        <v>19.104343</v>
      </c>
      <c r="AO97" s="100">
        <v>15.957207</v>
      </c>
      <c r="AP97" s="100">
        <v>72.071096999999995</v>
      </c>
      <c r="AQ97" s="100">
        <v>75</v>
      </c>
      <c r="AR97" s="100">
        <v>100</v>
      </c>
      <c r="AS97" s="100">
        <v>3.4099617000000002</v>
      </c>
      <c r="AT97" s="99">
        <v>30465</v>
      </c>
      <c r="AU97" s="99">
        <v>1.8664278000000001</v>
      </c>
      <c r="AV97" s="99">
        <v>2.7919368000000002</v>
      </c>
      <c r="AW97" s="100">
        <v>1.4439986</v>
      </c>
      <c r="AY97" s="122">
        <v>1990</v>
      </c>
    </row>
    <row r="98" spans="2:51">
      <c r="B98" s="122">
        <v>1991</v>
      </c>
      <c r="C98" s="99">
        <v>2092</v>
      </c>
      <c r="D98" s="100">
        <v>24.282074000000001</v>
      </c>
      <c r="E98" s="100">
        <v>35.032038</v>
      </c>
      <c r="F98" s="100">
        <v>36.783639999999998</v>
      </c>
      <c r="G98" s="100">
        <v>41.436596999999999</v>
      </c>
      <c r="H98" s="100">
        <v>22.802219999999998</v>
      </c>
      <c r="I98" s="100">
        <v>19.106856000000001</v>
      </c>
      <c r="J98" s="100">
        <v>68.691204999999997</v>
      </c>
      <c r="K98" s="100">
        <v>71</v>
      </c>
      <c r="L98" s="100">
        <v>100</v>
      </c>
      <c r="M98" s="100">
        <v>3.2653316000000001</v>
      </c>
      <c r="N98" s="99">
        <v>19676</v>
      </c>
      <c r="O98" s="99">
        <v>2.3626936000000001</v>
      </c>
      <c r="P98" s="99">
        <v>2.9026386</v>
      </c>
      <c r="R98" s="122">
        <v>1991</v>
      </c>
      <c r="S98" s="99">
        <v>1971</v>
      </c>
      <c r="T98" s="100">
        <v>22.737165000000001</v>
      </c>
      <c r="U98" s="100">
        <v>23.648402000000001</v>
      </c>
      <c r="V98" s="100">
        <v>24.830822000000001</v>
      </c>
      <c r="W98" s="100">
        <v>28.543063</v>
      </c>
      <c r="X98" s="100">
        <v>14.394035000000001</v>
      </c>
      <c r="Y98" s="100">
        <v>11.718256</v>
      </c>
      <c r="Z98" s="100">
        <v>76.734144999999998</v>
      </c>
      <c r="AA98" s="100">
        <v>80</v>
      </c>
      <c r="AB98" s="100">
        <v>100</v>
      </c>
      <c r="AC98" s="100">
        <v>3.5784962999999999</v>
      </c>
      <c r="AD98" s="99">
        <v>9507</v>
      </c>
      <c r="AE98" s="99">
        <v>1.1611343999999999</v>
      </c>
      <c r="AF98" s="99">
        <v>2.5896165</v>
      </c>
      <c r="AH98" s="122">
        <v>1991</v>
      </c>
      <c r="AI98" s="99">
        <v>4063</v>
      </c>
      <c r="AJ98" s="100">
        <v>23.507241</v>
      </c>
      <c r="AK98" s="100">
        <v>28.824738</v>
      </c>
      <c r="AL98" s="100">
        <v>30.265975000000001</v>
      </c>
      <c r="AM98" s="100">
        <v>34.365009999999998</v>
      </c>
      <c r="AN98" s="100">
        <v>18.318297999999999</v>
      </c>
      <c r="AO98" s="100">
        <v>15.215578000000001</v>
      </c>
      <c r="AP98" s="100">
        <v>72.592911999999998</v>
      </c>
      <c r="AQ98" s="100">
        <v>76</v>
      </c>
      <c r="AR98" s="100">
        <v>100</v>
      </c>
      <c r="AS98" s="100">
        <v>3.4101018999999999</v>
      </c>
      <c r="AT98" s="99">
        <v>29183</v>
      </c>
      <c r="AU98" s="99">
        <v>1.7670104</v>
      </c>
      <c r="AV98" s="99">
        <v>2.7926690000000001</v>
      </c>
      <c r="AW98" s="100">
        <v>1.4813702</v>
      </c>
      <c r="AY98" s="122">
        <v>1991</v>
      </c>
    </row>
    <row r="99" spans="2:51">
      <c r="B99" s="122">
        <v>1992</v>
      </c>
      <c r="C99" s="99">
        <v>2058</v>
      </c>
      <c r="D99" s="100">
        <v>23.632746000000001</v>
      </c>
      <c r="E99" s="100">
        <v>33.044592999999999</v>
      </c>
      <c r="F99" s="100">
        <v>34.696821999999997</v>
      </c>
      <c r="G99" s="100">
        <v>39.044662000000002</v>
      </c>
      <c r="H99" s="100">
        <v>21.789487000000001</v>
      </c>
      <c r="I99" s="100">
        <v>18.475352000000001</v>
      </c>
      <c r="J99" s="100">
        <v>68.301749000000001</v>
      </c>
      <c r="K99" s="100">
        <v>70</v>
      </c>
      <c r="L99" s="100">
        <v>100</v>
      </c>
      <c r="M99" s="100">
        <v>3.1127581000000002</v>
      </c>
      <c r="N99" s="99">
        <v>19801</v>
      </c>
      <c r="O99" s="99">
        <v>2.3542627</v>
      </c>
      <c r="P99" s="99">
        <v>2.9302429999999999</v>
      </c>
      <c r="R99" s="122">
        <v>1992</v>
      </c>
      <c r="S99" s="99">
        <v>1904</v>
      </c>
      <c r="T99" s="100">
        <v>21.709437999999999</v>
      </c>
      <c r="U99" s="100">
        <v>22.150217000000001</v>
      </c>
      <c r="V99" s="100">
        <v>23.257728</v>
      </c>
      <c r="W99" s="100">
        <v>26.739335000000001</v>
      </c>
      <c r="X99" s="100">
        <v>13.460675</v>
      </c>
      <c r="Y99" s="100">
        <v>10.914244999999999</v>
      </c>
      <c r="Z99" s="100">
        <v>77.014706000000004</v>
      </c>
      <c r="AA99" s="100">
        <v>80</v>
      </c>
      <c r="AB99" s="100">
        <v>100</v>
      </c>
      <c r="AC99" s="100">
        <v>3.3087149</v>
      </c>
      <c r="AD99" s="99">
        <v>8865</v>
      </c>
      <c r="AE99" s="99">
        <v>1.0713349999999999</v>
      </c>
      <c r="AF99" s="99">
        <v>2.4301786000000001</v>
      </c>
      <c r="AH99" s="122">
        <v>1992</v>
      </c>
      <c r="AI99" s="99">
        <v>3962</v>
      </c>
      <c r="AJ99" s="100">
        <v>22.667674000000002</v>
      </c>
      <c r="AK99" s="100">
        <v>27.236998</v>
      </c>
      <c r="AL99" s="100">
        <v>28.598848</v>
      </c>
      <c r="AM99" s="100">
        <v>32.460976000000002</v>
      </c>
      <c r="AN99" s="100">
        <v>17.426549000000001</v>
      </c>
      <c r="AO99" s="100">
        <v>14.555555999999999</v>
      </c>
      <c r="AP99" s="100">
        <v>72.488894000000002</v>
      </c>
      <c r="AQ99" s="100">
        <v>75</v>
      </c>
      <c r="AR99" s="100">
        <v>100</v>
      </c>
      <c r="AS99" s="100">
        <v>3.2039463000000001</v>
      </c>
      <c r="AT99" s="99">
        <v>28666</v>
      </c>
      <c r="AU99" s="99">
        <v>1.7180264999999999</v>
      </c>
      <c r="AV99" s="99">
        <v>2.7549315999999999</v>
      </c>
      <c r="AW99" s="100">
        <v>1.4918406</v>
      </c>
      <c r="AY99" s="122">
        <v>1992</v>
      </c>
    </row>
    <row r="100" spans="2:51">
      <c r="B100" s="122">
        <v>1993</v>
      </c>
      <c r="C100" s="99">
        <v>1938</v>
      </c>
      <c r="D100" s="100">
        <v>22.067916</v>
      </c>
      <c r="E100" s="100">
        <v>30.240199</v>
      </c>
      <c r="F100" s="100">
        <v>31.752209000000001</v>
      </c>
      <c r="G100" s="100">
        <v>35.664064000000003</v>
      </c>
      <c r="H100" s="100">
        <v>19.901302999999999</v>
      </c>
      <c r="I100" s="100">
        <v>16.816395</v>
      </c>
      <c r="J100" s="100">
        <v>68.649123000000003</v>
      </c>
      <c r="K100" s="100">
        <v>71</v>
      </c>
      <c r="L100" s="100">
        <v>100</v>
      </c>
      <c r="M100" s="100">
        <v>2.9774615999999998</v>
      </c>
      <c r="N100" s="99">
        <v>18113</v>
      </c>
      <c r="O100" s="99">
        <v>2.1370756000000002</v>
      </c>
      <c r="P100" s="99">
        <v>2.7741318000000001</v>
      </c>
      <c r="R100" s="122">
        <v>1993</v>
      </c>
      <c r="S100" s="99">
        <v>1821</v>
      </c>
      <c r="T100" s="100">
        <v>20.569697999999999</v>
      </c>
      <c r="U100" s="100">
        <v>20.592777999999999</v>
      </c>
      <c r="V100" s="100">
        <v>21.622416999999999</v>
      </c>
      <c r="W100" s="100">
        <v>24.840199999999999</v>
      </c>
      <c r="X100" s="100">
        <v>12.585649</v>
      </c>
      <c r="Y100" s="100">
        <v>10.262594999999999</v>
      </c>
      <c r="Z100" s="100">
        <v>76.979132000000007</v>
      </c>
      <c r="AA100" s="100">
        <v>80</v>
      </c>
      <c r="AB100" s="100">
        <v>100</v>
      </c>
      <c r="AC100" s="100">
        <v>3.2224385</v>
      </c>
      <c r="AD100" s="99">
        <v>8835</v>
      </c>
      <c r="AE100" s="99">
        <v>1.0588925</v>
      </c>
      <c r="AF100" s="99">
        <v>2.5325853999999999</v>
      </c>
      <c r="AH100" s="122">
        <v>1993</v>
      </c>
      <c r="AI100" s="99">
        <v>3759</v>
      </c>
      <c r="AJ100" s="100">
        <v>21.315798000000001</v>
      </c>
      <c r="AK100" s="100">
        <v>25.115402</v>
      </c>
      <c r="AL100" s="100">
        <v>26.371172000000001</v>
      </c>
      <c r="AM100" s="100">
        <v>29.90204</v>
      </c>
      <c r="AN100" s="100">
        <v>16.067685000000001</v>
      </c>
      <c r="AO100" s="100">
        <v>13.42248</v>
      </c>
      <c r="AP100" s="100">
        <v>72.684490999999994</v>
      </c>
      <c r="AQ100" s="100">
        <v>75</v>
      </c>
      <c r="AR100" s="100">
        <v>100</v>
      </c>
      <c r="AS100" s="100">
        <v>3.0913083000000001</v>
      </c>
      <c r="AT100" s="99">
        <v>26948</v>
      </c>
      <c r="AU100" s="99">
        <v>1.6022141999999999</v>
      </c>
      <c r="AV100" s="99">
        <v>2.6900170999999999</v>
      </c>
      <c r="AW100" s="100">
        <v>1.4684855999999999</v>
      </c>
      <c r="AY100" s="122">
        <v>1993</v>
      </c>
    </row>
    <row r="101" spans="2:51">
      <c r="B101" s="122">
        <v>1994</v>
      </c>
      <c r="C101" s="99">
        <v>1962</v>
      </c>
      <c r="D101" s="100">
        <v>22.135283000000001</v>
      </c>
      <c r="E101" s="100">
        <v>29.980957</v>
      </c>
      <c r="F101" s="100">
        <v>31.480004000000001</v>
      </c>
      <c r="G101" s="100">
        <v>35.396675999999999</v>
      </c>
      <c r="H101" s="100">
        <v>19.608118000000001</v>
      </c>
      <c r="I101" s="100">
        <v>16.530843000000001</v>
      </c>
      <c r="J101" s="100">
        <v>69.058614000000006</v>
      </c>
      <c r="K101" s="100">
        <v>71</v>
      </c>
      <c r="L101" s="100">
        <v>100</v>
      </c>
      <c r="M101" s="100">
        <v>2.9082176999999998</v>
      </c>
      <c r="N101" s="99">
        <v>17989</v>
      </c>
      <c r="O101" s="99">
        <v>2.1041405000000002</v>
      </c>
      <c r="P101" s="99">
        <v>2.7793785999999998</v>
      </c>
      <c r="R101" s="122">
        <v>1994</v>
      </c>
      <c r="S101" s="99">
        <v>1897</v>
      </c>
      <c r="T101" s="100">
        <v>21.214988999999999</v>
      </c>
      <c r="U101" s="100">
        <v>20.801876</v>
      </c>
      <c r="V101" s="100">
        <v>21.84197</v>
      </c>
      <c r="W101" s="100">
        <v>25.122627000000001</v>
      </c>
      <c r="X101" s="100">
        <v>12.689781999999999</v>
      </c>
      <c r="Y101" s="100">
        <v>10.336674</v>
      </c>
      <c r="Z101" s="100">
        <v>77.290986000000004</v>
      </c>
      <c r="AA101" s="100">
        <v>80</v>
      </c>
      <c r="AB101" s="100">
        <v>100</v>
      </c>
      <c r="AC101" s="100">
        <v>3.202877</v>
      </c>
      <c r="AD101" s="99">
        <v>8596</v>
      </c>
      <c r="AE101" s="99">
        <v>1.0208089</v>
      </c>
      <c r="AF101" s="99">
        <v>2.4858946999999998</v>
      </c>
      <c r="AH101" s="122">
        <v>1994</v>
      </c>
      <c r="AI101" s="99">
        <v>3859</v>
      </c>
      <c r="AJ101" s="100">
        <v>21.673117000000001</v>
      </c>
      <c r="AK101" s="100">
        <v>25.074774999999999</v>
      </c>
      <c r="AL101" s="100">
        <v>26.328513999999998</v>
      </c>
      <c r="AM101" s="100">
        <v>29.885518999999999</v>
      </c>
      <c r="AN101" s="100">
        <v>15.971788999999999</v>
      </c>
      <c r="AO101" s="100">
        <v>13.309379</v>
      </c>
      <c r="AP101" s="100">
        <v>73.105468000000002</v>
      </c>
      <c r="AQ101" s="100">
        <v>76</v>
      </c>
      <c r="AR101" s="100">
        <v>100</v>
      </c>
      <c r="AS101" s="100">
        <v>3.0459697999999999</v>
      </c>
      <c r="AT101" s="99">
        <v>26585</v>
      </c>
      <c r="AU101" s="99">
        <v>1.5665781999999999</v>
      </c>
      <c r="AV101" s="99">
        <v>2.6771813999999998</v>
      </c>
      <c r="AW101" s="100">
        <v>1.4412621000000001</v>
      </c>
      <c r="AY101" s="122">
        <v>1994</v>
      </c>
    </row>
    <row r="102" spans="2:51">
      <c r="B102" s="122">
        <v>1995</v>
      </c>
      <c r="C102" s="99">
        <v>1961</v>
      </c>
      <c r="D102" s="100">
        <v>21.885110000000001</v>
      </c>
      <c r="E102" s="100">
        <v>29.262967</v>
      </c>
      <c r="F102" s="100">
        <v>30.726116000000001</v>
      </c>
      <c r="G102" s="100">
        <v>34.771894000000003</v>
      </c>
      <c r="H102" s="100">
        <v>19.105668000000001</v>
      </c>
      <c r="I102" s="100">
        <v>16.13617</v>
      </c>
      <c r="J102" s="100">
        <v>69.540030999999999</v>
      </c>
      <c r="K102" s="100">
        <v>71</v>
      </c>
      <c r="L102" s="100">
        <v>100</v>
      </c>
      <c r="M102" s="100">
        <v>2.9599552999999998</v>
      </c>
      <c r="N102" s="99">
        <v>17385</v>
      </c>
      <c r="O102" s="99">
        <v>2.0138514999999999</v>
      </c>
      <c r="P102" s="99">
        <v>2.7073071999999998</v>
      </c>
      <c r="R102" s="122">
        <v>1995</v>
      </c>
      <c r="S102" s="99">
        <v>1910</v>
      </c>
      <c r="T102" s="100">
        <v>21.117918</v>
      </c>
      <c r="U102" s="100">
        <v>20.323096</v>
      </c>
      <c r="V102" s="100">
        <v>21.339251000000001</v>
      </c>
      <c r="W102" s="100">
        <v>24.415016000000001</v>
      </c>
      <c r="X102" s="100">
        <v>12.384354999999999</v>
      </c>
      <c r="Y102" s="100">
        <v>9.9909835000000005</v>
      </c>
      <c r="Z102" s="100">
        <v>77.240313999999998</v>
      </c>
      <c r="AA102" s="100">
        <v>80</v>
      </c>
      <c r="AB102" s="100">
        <v>100</v>
      </c>
      <c r="AC102" s="100">
        <v>3.2437757</v>
      </c>
      <c r="AD102" s="99">
        <v>8698</v>
      </c>
      <c r="AE102" s="99">
        <v>1.0225317</v>
      </c>
      <c r="AF102" s="99">
        <v>2.4957319</v>
      </c>
      <c r="AH102" s="122">
        <v>1995</v>
      </c>
      <c r="AI102" s="99">
        <v>3871</v>
      </c>
      <c r="AJ102" s="100">
        <v>21.499724000000001</v>
      </c>
      <c r="AK102" s="100">
        <v>24.417836000000001</v>
      </c>
      <c r="AL102" s="100">
        <v>25.638728</v>
      </c>
      <c r="AM102" s="100">
        <v>29.123332999999999</v>
      </c>
      <c r="AN102" s="100">
        <v>15.549087</v>
      </c>
      <c r="AO102" s="100">
        <v>12.920845</v>
      </c>
      <c r="AP102" s="100">
        <v>73.339447000000007</v>
      </c>
      <c r="AQ102" s="100">
        <v>77</v>
      </c>
      <c r="AR102" s="100">
        <v>100</v>
      </c>
      <c r="AS102" s="100">
        <v>3.0935085</v>
      </c>
      <c r="AT102" s="99">
        <v>26083</v>
      </c>
      <c r="AU102" s="99">
        <v>1.5218463</v>
      </c>
      <c r="AV102" s="99">
        <v>2.6328752999999998</v>
      </c>
      <c r="AW102" s="100">
        <v>1.4398873000000001</v>
      </c>
      <c r="AY102" s="122">
        <v>1995</v>
      </c>
    </row>
    <row r="103" spans="2:51">
      <c r="B103" s="122">
        <v>1996</v>
      </c>
      <c r="C103" s="99">
        <v>2022</v>
      </c>
      <c r="D103" s="100">
        <v>22.304773999999998</v>
      </c>
      <c r="E103" s="100">
        <v>29.308952000000001</v>
      </c>
      <c r="F103" s="100">
        <v>30.7744</v>
      </c>
      <c r="G103" s="100">
        <v>34.685924999999997</v>
      </c>
      <c r="H103" s="100">
        <v>19.159293000000002</v>
      </c>
      <c r="I103" s="100">
        <v>16.275744</v>
      </c>
      <c r="J103" s="100">
        <v>69.158416000000003</v>
      </c>
      <c r="K103" s="100">
        <v>71</v>
      </c>
      <c r="L103" s="100">
        <v>100</v>
      </c>
      <c r="M103" s="100">
        <v>2.9645486000000001</v>
      </c>
      <c r="N103" s="99">
        <v>18888</v>
      </c>
      <c r="O103" s="99">
        <v>2.1657386000000001</v>
      </c>
      <c r="P103" s="99">
        <v>2.9238119</v>
      </c>
      <c r="R103" s="122">
        <v>1996</v>
      </c>
      <c r="S103" s="99">
        <v>1871</v>
      </c>
      <c r="T103" s="100">
        <v>20.427005999999999</v>
      </c>
      <c r="U103" s="100">
        <v>19.26389</v>
      </c>
      <c r="V103" s="100">
        <v>20.227084000000001</v>
      </c>
      <c r="W103" s="100">
        <v>23.247959999999999</v>
      </c>
      <c r="X103" s="100">
        <v>11.694960999999999</v>
      </c>
      <c r="Y103" s="100">
        <v>9.4573455000000006</v>
      </c>
      <c r="Z103" s="100">
        <v>77.702832999999998</v>
      </c>
      <c r="AA103" s="100">
        <v>81</v>
      </c>
      <c r="AB103" s="100">
        <v>100</v>
      </c>
      <c r="AC103" s="100">
        <v>3.0918975999999998</v>
      </c>
      <c r="AD103" s="99">
        <v>8167</v>
      </c>
      <c r="AE103" s="99">
        <v>0.9496289</v>
      </c>
      <c r="AF103" s="99">
        <v>2.3937580999999999</v>
      </c>
      <c r="AH103" s="122">
        <v>1996</v>
      </c>
      <c r="AI103" s="99">
        <v>3893</v>
      </c>
      <c r="AJ103" s="100">
        <v>21.361041</v>
      </c>
      <c r="AK103" s="100">
        <v>23.843579999999999</v>
      </c>
      <c r="AL103" s="100">
        <v>25.035758999999999</v>
      </c>
      <c r="AM103" s="100">
        <v>28.407509999999998</v>
      </c>
      <c r="AN103" s="100">
        <v>15.200547</v>
      </c>
      <c r="AO103" s="100">
        <v>12.696486999999999</v>
      </c>
      <c r="AP103" s="100">
        <v>73.267026000000001</v>
      </c>
      <c r="AQ103" s="100">
        <v>76</v>
      </c>
      <c r="AR103" s="100">
        <v>100</v>
      </c>
      <c r="AS103" s="100">
        <v>3.0244175000000002</v>
      </c>
      <c r="AT103" s="99">
        <v>27055</v>
      </c>
      <c r="AU103" s="99">
        <v>1.5619339000000001</v>
      </c>
      <c r="AV103" s="99">
        <v>2.7406210999999998</v>
      </c>
      <c r="AW103" s="100">
        <v>1.5214452000000001</v>
      </c>
      <c r="AY103" s="122">
        <v>1996</v>
      </c>
    </row>
    <row r="104" spans="2:51">
      <c r="B104" s="123">
        <v>1997</v>
      </c>
      <c r="C104" s="99">
        <v>2092</v>
      </c>
      <c r="D104" s="100">
        <v>22.847964000000001</v>
      </c>
      <c r="E104" s="100">
        <v>28.901402000000001</v>
      </c>
      <c r="F104" s="100">
        <v>28.901402000000001</v>
      </c>
      <c r="G104" s="100">
        <v>33.968021</v>
      </c>
      <c r="H104" s="100">
        <v>19.134446000000001</v>
      </c>
      <c r="I104" s="100">
        <v>16.262533000000001</v>
      </c>
      <c r="J104" s="100">
        <v>68.513630000000006</v>
      </c>
      <c r="K104" s="100">
        <v>71</v>
      </c>
      <c r="L104" s="100">
        <v>100</v>
      </c>
      <c r="M104" s="100">
        <v>3.0877317</v>
      </c>
      <c r="N104" s="99">
        <v>20562</v>
      </c>
      <c r="O104" s="99">
        <v>2.3378169</v>
      </c>
      <c r="P104" s="99">
        <v>3.2376667000000001</v>
      </c>
      <c r="R104" s="123">
        <v>1997</v>
      </c>
      <c r="S104" s="99">
        <v>1966</v>
      </c>
      <c r="T104" s="100">
        <v>21.215385000000001</v>
      </c>
      <c r="U104" s="100">
        <v>19.599444999999999</v>
      </c>
      <c r="V104" s="100">
        <v>19.599444999999999</v>
      </c>
      <c r="W104" s="100">
        <v>23.499835000000001</v>
      </c>
      <c r="X104" s="100">
        <v>12.096880000000001</v>
      </c>
      <c r="Y104" s="100">
        <v>9.9435924</v>
      </c>
      <c r="Z104" s="100">
        <v>77.100763000000001</v>
      </c>
      <c r="AA104" s="100">
        <v>81</v>
      </c>
      <c r="AB104" s="100">
        <v>100</v>
      </c>
      <c r="AC104" s="100">
        <v>3.1916620999999998</v>
      </c>
      <c r="AD104" s="99">
        <v>9750</v>
      </c>
      <c r="AE104" s="99">
        <v>1.1227323</v>
      </c>
      <c r="AF104" s="99">
        <v>2.7974234999999998</v>
      </c>
      <c r="AH104" s="123">
        <v>1997</v>
      </c>
      <c r="AI104" s="99">
        <v>4058</v>
      </c>
      <c r="AJ104" s="100">
        <v>22.026769999999999</v>
      </c>
      <c r="AK104" s="100">
        <v>23.937777000000001</v>
      </c>
      <c r="AL104" s="100">
        <v>23.937777000000001</v>
      </c>
      <c r="AM104" s="100">
        <v>28.352754999999998</v>
      </c>
      <c r="AN104" s="100">
        <v>15.446731</v>
      </c>
      <c r="AO104" s="100">
        <v>12.988509000000001</v>
      </c>
      <c r="AP104" s="100">
        <v>72.673817</v>
      </c>
      <c r="AQ104" s="100">
        <v>76</v>
      </c>
      <c r="AR104" s="100">
        <v>100</v>
      </c>
      <c r="AS104" s="100">
        <v>3.1372246000000001</v>
      </c>
      <c r="AT104" s="99">
        <v>30312</v>
      </c>
      <c r="AU104" s="99">
        <v>1.7341401000000001</v>
      </c>
      <c r="AV104" s="99">
        <v>3.0816716</v>
      </c>
      <c r="AW104" s="100">
        <v>1.4746030999999999</v>
      </c>
      <c r="AY104" s="123">
        <v>1997</v>
      </c>
    </row>
    <row r="105" spans="2:51">
      <c r="B105" s="123">
        <v>1998</v>
      </c>
      <c r="C105" s="99">
        <v>2013</v>
      </c>
      <c r="D105" s="100">
        <v>21.778306000000001</v>
      </c>
      <c r="E105" s="100">
        <v>27.318345000000001</v>
      </c>
      <c r="F105" s="100">
        <v>27.318345000000001</v>
      </c>
      <c r="G105" s="100">
        <v>32.274858999999999</v>
      </c>
      <c r="H105" s="100">
        <v>17.864335000000001</v>
      </c>
      <c r="I105" s="100">
        <v>15.144019999999999</v>
      </c>
      <c r="J105" s="100">
        <v>69.312966000000003</v>
      </c>
      <c r="K105" s="100">
        <v>72</v>
      </c>
      <c r="L105" s="100">
        <v>100</v>
      </c>
      <c r="M105" s="100">
        <v>3.0012075999999999</v>
      </c>
      <c r="N105" s="99">
        <v>18589</v>
      </c>
      <c r="O105" s="99">
        <v>2.0967739999999999</v>
      </c>
      <c r="P105" s="99">
        <v>2.9650129000000001</v>
      </c>
      <c r="R105" s="123">
        <v>1998</v>
      </c>
      <c r="S105" s="99">
        <v>1954</v>
      </c>
      <c r="T105" s="100">
        <v>20.866167999999998</v>
      </c>
      <c r="U105" s="100">
        <v>18.849764</v>
      </c>
      <c r="V105" s="100">
        <v>18.849764</v>
      </c>
      <c r="W105" s="100">
        <v>22.660879999999999</v>
      </c>
      <c r="X105" s="100">
        <v>11.520541</v>
      </c>
      <c r="Y105" s="100">
        <v>9.3377116999999998</v>
      </c>
      <c r="Z105" s="100">
        <v>77.628966000000005</v>
      </c>
      <c r="AA105" s="100">
        <v>81</v>
      </c>
      <c r="AB105" s="100">
        <v>100</v>
      </c>
      <c r="AC105" s="100">
        <v>3.2496798999999998</v>
      </c>
      <c r="AD105" s="99">
        <v>9059</v>
      </c>
      <c r="AE105" s="99">
        <v>1.0341142000000001</v>
      </c>
      <c r="AF105" s="99">
        <v>2.6837982999999999</v>
      </c>
      <c r="AH105" s="123">
        <v>1998</v>
      </c>
      <c r="AI105" s="99">
        <v>3967</v>
      </c>
      <c r="AJ105" s="100">
        <v>21.319264</v>
      </c>
      <c r="AK105" s="100">
        <v>22.762912</v>
      </c>
      <c r="AL105" s="100">
        <v>22.762912</v>
      </c>
      <c r="AM105" s="100">
        <v>27.067402000000001</v>
      </c>
      <c r="AN105" s="100">
        <v>14.526233</v>
      </c>
      <c r="AO105" s="100">
        <v>12.118026</v>
      </c>
      <c r="AP105" s="100">
        <v>73.409125000000003</v>
      </c>
      <c r="AQ105" s="100">
        <v>77</v>
      </c>
      <c r="AR105" s="100">
        <v>100</v>
      </c>
      <c r="AS105" s="100">
        <v>3.1186617000000001</v>
      </c>
      <c r="AT105" s="99">
        <v>27648</v>
      </c>
      <c r="AU105" s="99">
        <v>1.5686205</v>
      </c>
      <c r="AV105" s="99">
        <v>2.8665957</v>
      </c>
      <c r="AW105" s="100">
        <v>1.4492672</v>
      </c>
      <c r="AY105" s="123">
        <v>1998</v>
      </c>
    </row>
    <row r="106" spans="2:51">
      <c r="B106" s="123">
        <v>1999</v>
      </c>
      <c r="C106" s="99">
        <v>2111</v>
      </c>
      <c r="D106" s="100">
        <v>22.601448999999999</v>
      </c>
      <c r="E106" s="100">
        <v>27.608187000000001</v>
      </c>
      <c r="F106" s="100">
        <v>27.608187000000001</v>
      </c>
      <c r="G106" s="100">
        <v>32.469473999999998</v>
      </c>
      <c r="H106" s="100">
        <v>18.060482</v>
      </c>
      <c r="I106" s="100">
        <v>15.29576</v>
      </c>
      <c r="J106" s="100">
        <v>69.412600999999995</v>
      </c>
      <c r="K106" s="100">
        <v>72</v>
      </c>
      <c r="L106" s="100">
        <v>100</v>
      </c>
      <c r="M106" s="100">
        <v>3.1401074000000002</v>
      </c>
      <c r="N106" s="99">
        <v>19398</v>
      </c>
      <c r="O106" s="99">
        <v>2.1686196999999998</v>
      </c>
      <c r="P106" s="99">
        <v>3.1092069000000002</v>
      </c>
      <c r="R106" s="123">
        <v>1999</v>
      </c>
      <c r="S106" s="99">
        <v>2110</v>
      </c>
      <c r="T106" s="100">
        <v>22.275818000000001</v>
      </c>
      <c r="U106" s="100">
        <v>19.612521000000001</v>
      </c>
      <c r="V106" s="100">
        <v>19.612521000000001</v>
      </c>
      <c r="W106" s="100">
        <v>23.585035999999999</v>
      </c>
      <c r="X106" s="100">
        <v>11.902717000000001</v>
      </c>
      <c r="Y106" s="100">
        <v>9.6037994999999992</v>
      </c>
      <c r="Z106" s="100">
        <v>77.948340999999999</v>
      </c>
      <c r="AA106" s="100">
        <v>82</v>
      </c>
      <c r="AB106" s="100">
        <v>100</v>
      </c>
      <c r="AC106" s="100">
        <v>3.4661190999999998</v>
      </c>
      <c r="AD106" s="99">
        <v>9481</v>
      </c>
      <c r="AE106" s="99">
        <v>1.0718089</v>
      </c>
      <c r="AF106" s="99">
        <v>2.8181531999999998</v>
      </c>
      <c r="AH106" s="123">
        <v>1999</v>
      </c>
      <c r="AI106" s="99">
        <v>4221</v>
      </c>
      <c r="AJ106" s="100">
        <v>22.437491000000001</v>
      </c>
      <c r="AK106" s="100">
        <v>23.425967</v>
      </c>
      <c r="AL106" s="100">
        <v>23.425967</v>
      </c>
      <c r="AM106" s="100">
        <v>27.813278</v>
      </c>
      <c r="AN106" s="100">
        <v>14.878087000000001</v>
      </c>
      <c r="AO106" s="100">
        <v>12.376289</v>
      </c>
      <c r="AP106" s="100">
        <v>73.679460000000006</v>
      </c>
      <c r="AQ106" s="100">
        <v>77</v>
      </c>
      <c r="AR106" s="100">
        <v>100</v>
      </c>
      <c r="AS106" s="100">
        <v>3.2950305000000002</v>
      </c>
      <c r="AT106" s="99">
        <v>28879</v>
      </c>
      <c r="AU106" s="99">
        <v>1.6232681</v>
      </c>
      <c r="AV106" s="99">
        <v>3.0072424</v>
      </c>
      <c r="AW106" s="100">
        <v>1.4076816999999999</v>
      </c>
      <c r="AY106" s="123">
        <v>1999</v>
      </c>
    </row>
    <row r="107" spans="2:51" s="91" customFormat="1">
      <c r="B107" s="124">
        <v>2000</v>
      </c>
      <c r="C107" s="99">
        <v>2063</v>
      </c>
      <c r="D107" s="100">
        <v>21.845794999999999</v>
      </c>
      <c r="E107" s="100">
        <v>26.320163999999998</v>
      </c>
      <c r="F107" s="100">
        <v>26.320163999999998</v>
      </c>
      <c r="G107" s="100">
        <v>31.208437</v>
      </c>
      <c r="H107" s="100">
        <v>16.965620999999999</v>
      </c>
      <c r="I107" s="100">
        <v>14.261086000000001</v>
      </c>
      <c r="J107" s="100">
        <v>70.867475999999996</v>
      </c>
      <c r="K107" s="100">
        <v>73</v>
      </c>
      <c r="L107" s="100">
        <v>100</v>
      </c>
      <c r="M107" s="100">
        <v>3.0875376000000001</v>
      </c>
      <c r="N107" s="99">
        <v>16486</v>
      </c>
      <c r="O107" s="99">
        <v>1.8256870999999999</v>
      </c>
      <c r="P107" s="99">
        <v>2.7613029</v>
      </c>
      <c r="R107" s="124">
        <v>2000</v>
      </c>
      <c r="S107" s="99">
        <v>2078</v>
      </c>
      <c r="T107" s="100">
        <v>21.678946</v>
      </c>
      <c r="U107" s="100">
        <v>18.596173</v>
      </c>
      <c r="V107" s="100">
        <v>18.596173</v>
      </c>
      <c r="W107" s="100">
        <v>22.493686</v>
      </c>
      <c r="X107" s="100">
        <v>11.142117000000001</v>
      </c>
      <c r="Y107" s="100">
        <v>8.9851326</v>
      </c>
      <c r="Z107" s="100">
        <v>78.953801999999996</v>
      </c>
      <c r="AA107" s="100">
        <v>82</v>
      </c>
      <c r="AB107" s="100">
        <v>100</v>
      </c>
      <c r="AC107" s="100">
        <v>3.3802908999999999</v>
      </c>
      <c r="AD107" s="99">
        <v>8058</v>
      </c>
      <c r="AE107" s="99">
        <v>0.90169299999999997</v>
      </c>
      <c r="AF107" s="99">
        <v>2.4213176999999999</v>
      </c>
      <c r="AH107" s="124">
        <v>2000</v>
      </c>
      <c r="AI107" s="99">
        <v>4141</v>
      </c>
      <c r="AJ107" s="100">
        <v>21.761748000000001</v>
      </c>
      <c r="AK107" s="100">
        <v>22.238088999999999</v>
      </c>
      <c r="AL107" s="100">
        <v>22.238088999999999</v>
      </c>
      <c r="AM107" s="100">
        <v>26.587395000000001</v>
      </c>
      <c r="AN107" s="100">
        <v>13.934692</v>
      </c>
      <c r="AO107" s="100">
        <v>11.538287</v>
      </c>
      <c r="AP107" s="100">
        <v>74.928225999999995</v>
      </c>
      <c r="AQ107" s="100">
        <v>78</v>
      </c>
      <c r="AR107" s="100">
        <v>100</v>
      </c>
      <c r="AS107" s="100">
        <v>3.2278180000000001</v>
      </c>
      <c r="AT107" s="99">
        <v>24544</v>
      </c>
      <c r="AU107" s="99">
        <v>1.3660943999999999</v>
      </c>
      <c r="AV107" s="99">
        <v>2.6396194999999998</v>
      </c>
      <c r="AW107" s="100">
        <v>1.4153538000000001</v>
      </c>
      <c r="AY107" s="124">
        <v>2000</v>
      </c>
    </row>
    <row r="108" spans="2:51">
      <c r="B108" s="123">
        <v>2001</v>
      </c>
      <c r="C108" s="99">
        <v>2036</v>
      </c>
      <c r="D108" s="100">
        <v>21.293004</v>
      </c>
      <c r="E108" s="100">
        <v>24.875228</v>
      </c>
      <c r="F108" s="100">
        <v>24.875228</v>
      </c>
      <c r="G108" s="100">
        <v>29.385735</v>
      </c>
      <c r="H108" s="100">
        <v>16.206235</v>
      </c>
      <c r="I108" s="100">
        <v>13.633964000000001</v>
      </c>
      <c r="J108" s="100">
        <v>70.429974999999999</v>
      </c>
      <c r="K108" s="100">
        <v>74</v>
      </c>
      <c r="L108" s="100">
        <v>100</v>
      </c>
      <c r="M108" s="100">
        <v>3.0463081000000001</v>
      </c>
      <c r="N108" s="99">
        <v>17021</v>
      </c>
      <c r="O108" s="99">
        <v>1.8648541999999999</v>
      </c>
      <c r="P108" s="99">
        <v>2.9289236000000001</v>
      </c>
      <c r="R108" s="123">
        <v>2001</v>
      </c>
      <c r="S108" s="99">
        <v>2053</v>
      </c>
      <c r="T108" s="100">
        <v>21.136893000000001</v>
      </c>
      <c r="U108" s="100">
        <v>17.760954999999999</v>
      </c>
      <c r="V108" s="100">
        <v>17.760954999999999</v>
      </c>
      <c r="W108" s="100">
        <v>21.477829</v>
      </c>
      <c r="X108" s="100">
        <v>10.738671</v>
      </c>
      <c r="Y108" s="100">
        <v>8.7483374000000005</v>
      </c>
      <c r="Z108" s="100">
        <v>78.796882999999994</v>
      </c>
      <c r="AA108" s="100">
        <v>82</v>
      </c>
      <c r="AB108" s="100">
        <v>100</v>
      </c>
      <c r="AC108" s="100">
        <v>3.3269053</v>
      </c>
      <c r="AD108" s="99">
        <v>8347</v>
      </c>
      <c r="AE108" s="99">
        <v>0.92330630000000002</v>
      </c>
      <c r="AF108" s="99">
        <v>2.5932265999999999</v>
      </c>
      <c r="AH108" s="123">
        <v>2001</v>
      </c>
      <c r="AI108" s="99">
        <v>4089</v>
      </c>
      <c r="AJ108" s="100">
        <v>21.214337</v>
      </c>
      <c r="AK108" s="100">
        <v>21.200310000000002</v>
      </c>
      <c r="AL108" s="100">
        <v>21.200310000000002</v>
      </c>
      <c r="AM108" s="100">
        <v>25.307129</v>
      </c>
      <c r="AN108" s="100">
        <v>13.397209</v>
      </c>
      <c r="AO108" s="100">
        <v>11.149438</v>
      </c>
      <c r="AP108" s="100">
        <v>74.631849000000003</v>
      </c>
      <c r="AQ108" s="100">
        <v>78</v>
      </c>
      <c r="AR108" s="100">
        <v>100</v>
      </c>
      <c r="AS108" s="100">
        <v>3.1810119000000001</v>
      </c>
      <c r="AT108" s="99">
        <v>25368</v>
      </c>
      <c r="AU108" s="99">
        <v>1.3963325</v>
      </c>
      <c r="AV108" s="99">
        <v>2.8092649999999999</v>
      </c>
      <c r="AW108" s="100">
        <v>1.4005569</v>
      </c>
      <c r="AY108" s="123">
        <v>2001</v>
      </c>
    </row>
    <row r="109" spans="2:51">
      <c r="B109" s="124">
        <v>2002</v>
      </c>
      <c r="C109" s="99">
        <v>2217</v>
      </c>
      <c r="D109" s="100">
        <v>22.913585000000001</v>
      </c>
      <c r="E109" s="100">
        <v>26.354099999999999</v>
      </c>
      <c r="F109" s="100">
        <v>26.354099999999999</v>
      </c>
      <c r="G109" s="100">
        <v>31.073228</v>
      </c>
      <c r="H109" s="100">
        <v>17.165236</v>
      </c>
      <c r="I109" s="100">
        <v>14.483673</v>
      </c>
      <c r="J109" s="100">
        <v>70.214641</v>
      </c>
      <c r="K109" s="100">
        <v>73</v>
      </c>
      <c r="L109" s="100">
        <v>100</v>
      </c>
      <c r="M109" s="100">
        <v>3.2184075000000001</v>
      </c>
      <c r="N109" s="99">
        <v>19387</v>
      </c>
      <c r="O109" s="99">
        <v>2.1018400000000002</v>
      </c>
      <c r="P109" s="99">
        <v>3.4010788999999999</v>
      </c>
      <c r="R109" s="124">
        <v>2002</v>
      </c>
      <c r="S109" s="99">
        <v>2242</v>
      </c>
      <c r="T109" s="100">
        <v>22.831592000000001</v>
      </c>
      <c r="U109" s="100">
        <v>18.890968999999998</v>
      </c>
      <c r="V109" s="100">
        <v>18.890968999999998</v>
      </c>
      <c r="W109" s="100">
        <v>22.791373</v>
      </c>
      <c r="X109" s="100">
        <v>11.504388000000001</v>
      </c>
      <c r="Y109" s="100">
        <v>9.3757309000000006</v>
      </c>
      <c r="Z109" s="100">
        <v>78.382037999999994</v>
      </c>
      <c r="AA109" s="100">
        <v>82</v>
      </c>
      <c r="AB109" s="100">
        <v>100</v>
      </c>
      <c r="AC109" s="100">
        <v>3.4587023000000001</v>
      </c>
      <c r="AD109" s="99">
        <v>10036</v>
      </c>
      <c r="AE109" s="99">
        <v>1.0991944</v>
      </c>
      <c r="AF109" s="99">
        <v>3.0580872000000001</v>
      </c>
      <c r="AH109" s="124">
        <v>2002</v>
      </c>
      <c r="AI109" s="99">
        <v>4459</v>
      </c>
      <c r="AJ109" s="100">
        <v>22.872285000000002</v>
      </c>
      <c r="AK109" s="100">
        <v>22.454526999999999</v>
      </c>
      <c r="AL109" s="100">
        <v>22.454526999999999</v>
      </c>
      <c r="AM109" s="100">
        <v>26.737126</v>
      </c>
      <c r="AN109" s="100">
        <v>14.239712000000001</v>
      </c>
      <c r="AO109" s="100">
        <v>11.863130999999999</v>
      </c>
      <c r="AP109" s="100">
        <v>74.321275999999997</v>
      </c>
      <c r="AQ109" s="100">
        <v>78</v>
      </c>
      <c r="AR109" s="100">
        <v>100</v>
      </c>
      <c r="AS109" s="100">
        <v>3.3349039</v>
      </c>
      <c r="AT109" s="99">
        <v>29423</v>
      </c>
      <c r="AU109" s="99">
        <v>1.6030709999999999</v>
      </c>
      <c r="AV109" s="99">
        <v>3.2757592</v>
      </c>
      <c r="AW109" s="100">
        <v>1.3950635</v>
      </c>
      <c r="AY109" s="124">
        <v>2002</v>
      </c>
    </row>
    <row r="110" spans="2:51">
      <c r="B110" s="123">
        <v>2003</v>
      </c>
      <c r="C110" s="99">
        <v>2289</v>
      </c>
      <c r="D110" s="100">
        <v>23.386741000000001</v>
      </c>
      <c r="E110" s="100">
        <v>26.410699000000001</v>
      </c>
      <c r="F110" s="100">
        <v>26.410699000000001</v>
      </c>
      <c r="G110" s="100">
        <v>31.125256</v>
      </c>
      <c r="H110" s="100">
        <v>17.385715000000001</v>
      </c>
      <c r="I110" s="100">
        <v>14.776559000000001</v>
      </c>
      <c r="J110" s="100">
        <v>69.801659999999998</v>
      </c>
      <c r="K110" s="100">
        <v>73</v>
      </c>
      <c r="L110" s="100">
        <v>100</v>
      </c>
      <c r="M110" s="100">
        <v>3.3499194999999999</v>
      </c>
      <c r="N110" s="99">
        <v>20829</v>
      </c>
      <c r="O110" s="99">
        <v>2.2351359999999998</v>
      </c>
      <c r="P110" s="99">
        <v>3.6830807000000001</v>
      </c>
      <c r="R110" s="123">
        <v>2003</v>
      </c>
      <c r="S110" s="99">
        <v>2212</v>
      </c>
      <c r="T110" s="100">
        <v>22.268889999999999</v>
      </c>
      <c r="U110" s="100">
        <v>18.296703999999998</v>
      </c>
      <c r="V110" s="100">
        <v>18.296703999999998</v>
      </c>
      <c r="W110" s="100">
        <v>22.069171000000001</v>
      </c>
      <c r="X110" s="100">
        <v>11.162686000000001</v>
      </c>
      <c r="Y110" s="100">
        <v>9.0994477000000007</v>
      </c>
      <c r="Z110" s="100">
        <v>78.518535</v>
      </c>
      <c r="AA110" s="100">
        <v>82</v>
      </c>
      <c r="AB110" s="100">
        <v>100</v>
      </c>
      <c r="AC110" s="100">
        <v>3.4583034000000001</v>
      </c>
      <c r="AD110" s="99">
        <v>9597</v>
      </c>
      <c r="AE110" s="99">
        <v>1.0400615</v>
      </c>
      <c r="AF110" s="99">
        <v>2.9861939</v>
      </c>
      <c r="AH110" s="123">
        <v>2003</v>
      </c>
      <c r="AI110" s="99">
        <v>4501</v>
      </c>
      <c r="AJ110" s="100">
        <v>22.823691</v>
      </c>
      <c r="AK110" s="100">
        <v>22.155041000000001</v>
      </c>
      <c r="AL110" s="100">
        <v>22.155041000000001</v>
      </c>
      <c r="AM110" s="100">
        <v>26.356335000000001</v>
      </c>
      <c r="AN110" s="100">
        <v>14.168552</v>
      </c>
      <c r="AO110" s="100">
        <v>11.864319</v>
      </c>
      <c r="AP110" s="100">
        <v>74.085537000000002</v>
      </c>
      <c r="AQ110" s="100">
        <v>78</v>
      </c>
      <c r="AR110" s="100">
        <v>100</v>
      </c>
      <c r="AS110" s="100">
        <v>3.4023221000000001</v>
      </c>
      <c r="AT110" s="99">
        <v>30426</v>
      </c>
      <c r="AU110" s="99">
        <v>1.6405486</v>
      </c>
      <c r="AV110" s="99">
        <v>3.4305583999999998</v>
      </c>
      <c r="AW110" s="100">
        <v>1.4434676</v>
      </c>
      <c r="AY110" s="123">
        <v>2003</v>
      </c>
    </row>
    <row r="111" spans="2:51">
      <c r="B111" s="124">
        <v>2004</v>
      </c>
      <c r="C111" s="99">
        <v>2298</v>
      </c>
      <c r="D111" s="100">
        <v>23.221619</v>
      </c>
      <c r="E111" s="100">
        <v>25.843136999999999</v>
      </c>
      <c r="F111" s="100">
        <v>25.843136999999999</v>
      </c>
      <c r="G111" s="100">
        <v>30.376159999999999</v>
      </c>
      <c r="H111" s="100">
        <v>16.977423999999999</v>
      </c>
      <c r="I111" s="100">
        <v>14.412281999999999</v>
      </c>
      <c r="J111" s="100">
        <v>70.028284999999997</v>
      </c>
      <c r="K111" s="100">
        <v>73</v>
      </c>
      <c r="L111" s="100">
        <v>100</v>
      </c>
      <c r="M111" s="100">
        <v>3.3598946999999999</v>
      </c>
      <c r="N111" s="99">
        <v>20424</v>
      </c>
      <c r="O111" s="99">
        <v>2.1702321000000002</v>
      </c>
      <c r="P111" s="99">
        <v>3.7102569999999999</v>
      </c>
      <c r="R111" s="124">
        <v>2004</v>
      </c>
      <c r="S111" s="99">
        <v>2255</v>
      </c>
      <c r="T111" s="100">
        <v>22.467385</v>
      </c>
      <c r="U111" s="100">
        <v>18.215892</v>
      </c>
      <c r="V111" s="100">
        <v>18.215892</v>
      </c>
      <c r="W111" s="100">
        <v>21.937714</v>
      </c>
      <c r="X111" s="100">
        <v>11.114084999999999</v>
      </c>
      <c r="Y111" s="100">
        <v>9.0693552000000004</v>
      </c>
      <c r="Z111" s="100">
        <v>78.404877999999997</v>
      </c>
      <c r="AA111" s="100">
        <v>82</v>
      </c>
      <c r="AB111" s="100">
        <v>100</v>
      </c>
      <c r="AC111" s="100">
        <v>3.5172273999999999</v>
      </c>
      <c r="AD111" s="99">
        <v>10410</v>
      </c>
      <c r="AE111" s="99">
        <v>1.1173971</v>
      </c>
      <c r="AF111" s="99">
        <v>3.3141889</v>
      </c>
      <c r="AH111" s="124">
        <v>2004</v>
      </c>
      <c r="AI111" s="99">
        <v>4553</v>
      </c>
      <c r="AJ111" s="100">
        <v>22.841837999999999</v>
      </c>
      <c r="AK111" s="100">
        <v>21.909642000000002</v>
      </c>
      <c r="AL111" s="100">
        <v>21.909642000000002</v>
      </c>
      <c r="AM111" s="100">
        <v>26.023388000000001</v>
      </c>
      <c r="AN111" s="100">
        <v>13.972417999999999</v>
      </c>
      <c r="AO111" s="100">
        <v>11.691623</v>
      </c>
      <c r="AP111" s="100">
        <v>74.177025999999998</v>
      </c>
      <c r="AQ111" s="100">
        <v>78</v>
      </c>
      <c r="AR111" s="100">
        <v>100</v>
      </c>
      <c r="AS111" s="100">
        <v>3.4360189999999999</v>
      </c>
      <c r="AT111" s="99">
        <v>30834</v>
      </c>
      <c r="AU111" s="99">
        <v>1.6464761000000001</v>
      </c>
      <c r="AV111" s="99">
        <v>3.5663642000000002</v>
      </c>
      <c r="AW111" s="100">
        <v>1.4187137999999999</v>
      </c>
      <c r="AY111" s="124">
        <v>2004</v>
      </c>
    </row>
    <row r="112" spans="2:51">
      <c r="B112" s="123">
        <v>2005</v>
      </c>
      <c r="C112" s="99">
        <v>2281</v>
      </c>
      <c r="D112" s="100">
        <v>22.765305000000001</v>
      </c>
      <c r="E112" s="100">
        <v>24.788167999999999</v>
      </c>
      <c r="F112" s="100">
        <v>24.788167999999999</v>
      </c>
      <c r="G112" s="100">
        <v>29.079981</v>
      </c>
      <c r="H112" s="100">
        <v>16.379059000000002</v>
      </c>
      <c r="I112" s="100">
        <v>13.894406999999999</v>
      </c>
      <c r="J112" s="100">
        <v>69.759315999999998</v>
      </c>
      <c r="K112" s="100">
        <v>73</v>
      </c>
      <c r="L112" s="100">
        <v>100</v>
      </c>
      <c r="M112" s="100">
        <v>3.3922755000000002</v>
      </c>
      <c r="N112" s="99">
        <v>21092</v>
      </c>
      <c r="O112" s="99">
        <v>2.2161029999999999</v>
      </c>
      <c r="P112" s="99">
        <v>3.8234803999999998</v>
      </c>
      <c r="R112" s="123">
        <v>2005</v>
      </c>
      <c r="S112" s="99">
        <v>2259</v>
      </c>
      <c r="T112" s="100">
        <v>22.240356999999999</v>
      </c>
      <c r="U112" s="100">
        <v>17.655625000000001</v>
      </c>
      <c r="V112" s="100">
        <v>17.655625000000001</v>
      </c>
      <c r="W112" s="100">
        <v>21.316524999999999</v>
      </c>
      <c r="X112" s="100">
        <v>10.698893999999999</v>
      </c>
      <c r="Y112" s="100">
        <v>8.7037948000000007</v>
      </c>
      <c r="Z112" s="100">
        <v>78.788751000000005</v>
      </c>
      <c r="AA112" s="100">
        <v>83</v>
      </c>
      <c r="AB112" s="100">
        <v>100</v>
      </c>
      <c r="AC112" s="100">
        <v>3.5589936</v>
      </c>
      <c r="AD112" s="99">
        <v>9901</v>
      </c>
      <c r="AE112" s="99">
        <v>1.0509134</v>
      </c>
      <c r="AF112" s="99">
        <v>3.1521105999999999</v>
      </c>
      <c r="AH112" s="123">
        <v>2005</v>
      </c>
      <c r="AI112" s="99">
        <v>4540</v>
      </c>
      <c r="AJ112" s="100">
        <v>22.501041000000001</v>
      </c>
      <c r="AK112" s="100">
        <v>21.176666000000001</v>
      </c>
      <c r="AL112" s="100">
        <v>21.176666000000001</v>
      </c>
      <c r="AM112" s="100">
        <v>25.158950999999998</v>
      </c>
      <c r="AN112" s="100">
        <v>13.503475</v>
      </c>
      <c r="AO112" s="100">
        <v>11.274001999999999</v>
      </c>
      <c r="AP112" s="100">
        <v>74.251157000000006</v>
      </c>
      <c r="AQ112" s="100">
        <v>79</v>
      </c>
      <c r="AR112" s="100">
        <v>100</v>
      </c>
      <c r="AS112" s="100">
        <v>3.4732316000000001</v>
      </c>
      <c r="AT112" s="99">
        <v>30993</v>
      </c>
      <c r="AU112" s="99">
        <v>1.6364700000000001</v>
      </c>
      <c r="AV112" s="99">
        <v>3.5798977000000001</v>
      </c>
      <c r="AW112" s="100">
        <v>1.4039813000000001</v>
      </c>
      <c r="AY112" s="123">
        <v>2005</v>
      </c>
    </row>
    <row r="113" spans="2:51">
      <c r="B113" s="123">
        <v>2006</v>
      </c>
      <c r="C113" s="99">
        <v>2324</v>
      </c>
      <c r="D113" s="100">
        <v>22.875312999999998</v>
      </c>
      <c r="E113" s="100">
        <v>24.597895000000001</v>
      </c>
      <c r="F113" s="100">
        <v>24.597895000000001</v>
      </c>
      <c r="G113" s="100">
        <v>28.948163000000001</v>
      </c>
      <c r="H113" s="100">
        <v>16.160378000000001</v>
      </c>
      <c r="I113" s="100">
        <v>13.760662</v>
      </c>
      <c r="J113" s="100">
        <v>70.398021</v>
      </c>
      <c r="K113" s="100">
        <v>74</v>
      </c>
      <c r="L113" s="100">
        <v>100</v>
      </c>
      <c r="M113" s="100">
        <v>3.3899294000000002</v>
      </c>
      <c r="N113" s="99">
        <v>20584</v>
      </c>
      <c r="O113" s="99">
        <v>2.134881</v>
      </c>
      <c r="P113" s="99">
        <v>3.7978980999999998</v>
      </c>
      <c r="R113" s="123">
        <v>2006</v>
      </c>
      <c r="S113" s="99">
        <v>2210</v>
      </c>
      <c r="T113" s="100">
        <v>21.473943999999999</v>
      </c>
      <c r="U113" s="100">
        <v>16.869648999999999</v>
      </c>
      <c r="V113" s="100">
        <v>16.869648999999999</v>
      </c>
      <c r="W113" s="100">
        <v>20.308952000000001</v>
      </c>
      <c r="X113" s="100">
        <v>10.311434</v>
      </c>
      <c r="Y113" s="100">
        <v>8.4824407999999991</v>
      </c>
      <c r="Z113" s="100">
        <v>78.559077000000002</v>
      </c>
      <c r="AA113" s="100">
        <v>83</v>
      </c>
      <c r="AB113" s="100">
        <v>100</v>
      </c>
      <c r="AC113" s="100">
        <v>3.3904546</v>
      </c>
      <c r="AD113" s="99">
        <v>10268</v>
      </c>
      <c r="AE113" s="99">
        <v>1.0760396000000001</v>
      </c>
      <c r="AF113" s="99">
        <v>3.2847719</v>
      </c>
      <c r="AH113" s="123">
        <v>2006</v>
      </c>
      <c r="AI113" s="99">
        <v>4534</v>
      </c>
      <c r="AJ113" s="100">
        <v>22.170102</v>
      </c>
      <c r="AK113" s="100">
        <v>20.564948000000001</v>
      </c>
      <c r="AL113" s="100">
        <v>20.564948000000001</v>
      </c>
      <c r="AM113" s="100">
        <v>24.426973</v>
      </c>
      <c r="AN113" s="100">
        <v>13.140169999999999</v>
      </c>
      <c r="AO113" s="100">
        <v>11.053573</v>
      </c>
      <c r="AP113" s="100">
        <v>74.375028</v>
      </c>
      <c r="AQ113" s="100">
        <v>79</v>
      </c>
      <c r="AR113" s="100">
        <v>100</v>
      </c>
      <c r="AS113" s="100">
        <v>3.3901854</v>
      </c>
      <c r="AT113" s="99">
        <v>30852</v>
      </c>
      <c r="AU113" s="99">
        <v>1.6082022</v>
      </c>
      <c r="AV113" s="99">
        <v>3.6102029</v>
      </c>
      <c r="AW113" s="100">
        <v>1.4581154000000001</v>
      </c>
      <c r="AY113" s="123">
        <v>2006</v>
      </c>
    </row>
    <row r="114" spans="2:51">
      <c r="B114" s="123">
        <v>2007</v>
      </c>
      <c r="C114" s="99">
        <v>2431</v>
      </c>
      <c r="D114" s="100">
        <v>23.479673999999999</v>
      </c>
      <c r="E114" s="100">
        <v>24.691759000000001</v>
      </c>
      <c r="F114" s="100">
        <v>24.691759000000001</v>
      </c>
      <c r="G114" s="100">
        <v>29.041650000000001</v>
      </c>
      <c r="H114" s="100">
        <v>16.358578999999999</v>
      </c>
      <c r="I114" s="100">
        <v>13.926131</v>
      </c>
      <c r="J114" s="100">
        <v>70.244343999999998</v>
      </c>
      <c r="K114" s="100">
        <v>73</v>
      </c>
      <c r="L114" s="100">
        <v>100</v>
      </c>
      <c r="M114" s="100">
        <v>3.4448553999999998</v>
      </c>
      <c r="N114" s="99">
        <v>21579</v>
      </c>
      <c r="O114" s="99">
        <v>2.1971943999999999</v>
      </c>
      <c r="P114" s="99">
        <v>3.9402759000000001</v>
      </c>
      <c r="R114" s="123">
        <v>2007</v>
      </c>
      <c r="S114" s="99">
        <v>2373</v>
      </c>
      <c r="T114" s="100">
        <v>22.656130999999998</v>
      </c>
      <c r="U114" s="100">
        <v>17.524884</v>
      </c>
      <c r="V114" s="100">
        <v>17.524884</v>
      </c>
      <c r="W114" s="100">
        <v>21.130863000000002</v>
      </c>
      <c r="X114" s="100">
        <v>10.658974000000001</v>
      </c>
      <c r="Y114" s="100">
        <v>8.6939133000000002</v>
      </c>
      <c r="Z114" s="100">
        <v>79.128529</v>
      </c>
      <c r="AA114" s="100">
        <v>83</v>
      </c>
      <c r="AB114" s="100">
        <v>100</v>
      </c>
      <c r="AC114" s="100">
        <v>3.526789</v>
      </c>
      <c r="AD114" s="99">
        <v>10338</v>
      </c>
      <c r="AE114" s="99">
        <v>1.0645948999999999</v>
      </c>
      <c r="AF114" s="99">
        <v>3.2051242000000002</v>
      </c>
      <c r="AH114" s="123">
        <v>2007</v>
      </c>
      <c r="AI114" s="99">
        <v>4804</v>
      </c>
      <c r="AJ114" s="100">
        <v>23.065522999999999</v>
      </c>
      <c r="AK114" s="100">
        <v>21.056864000000001</v>
      </c>
      <c r="AL114" s="100">
        <v>21.056864000000001</v>
      </c>
      <c r="AM114" s="100">
        <v>25.038634999999999</v>
      </c>
      <c r="AN114" s="100">
        <v>13.470089</v>
      </c>
      <c r="AO114" s="100">
        <v>11.286929000000001</v>
      </c>
      <c r="AP114" s="100">
        <v>74.632806000000002</v>
      </c>
      <c r="AQ114" s="100">
        <v>79</v>
      </c>
      <c r="AR114" s="100">
        <v>100</v>
      </c>
      <c r="AS114" s="100">
        <v>3.4848463000000001</v>
      </c>
      <c r="AT114" s="99">
        <v>31917</v>
      </c>
      <c r="AU114" s="99">
        <v>1.6340962999999999</v>
      </c>
      <c r="AV114" s="99">
        <v>3.667786</v>
      </c>
      <c r="AW114" s="100">
        <v>1.4089541999999999</v>
      </c>
      <c r="AY114" s="123">
        <v>2007</v>
      </c>
    </row>
    <row r="115" spans="2:51">
      <c r="B115" s="123">
        <v>2008</v>
      </c>
      <c r="C115" s="99">
        <v>2442</v>
      </c>
      <c r="D115" s="100">
        <v>23.098652999999999</v>
      </c>
      <c r="E115" s="100">
        <v>24.211278</v>
      </c>
      <c r="F115" s="100">
        <v>24.211278</v>
      </c>
      <c r="G115" s="100">
        <v>28.486729</v>
      </c>
      <c r="H115" s="100">
        <v>15.896616</v>
      </c>
      <c r="I115" s="100">
        <v>13.475035999999999</v>
      </c>
      <c r="J115" s="100">
        <v>70.790335999999996</v>
      </c>
      <c r="K115" s="100">
        <v>74</v>
      </c>
      <c r="L115" s="100">
        <v>100</v>
      </c>
      <c r="M115" s="100">
        <v>3.3202805999999998</v>
      </c>
      <c r="N115" s="99">
        <v>21230</v>
      </c>
      <c r="O115" s="99">
        <v>2.1172602999999999</v>
      </c>
      <c r="P115" s="99">
        <v>3.7985123999999999</v>
      </c>
      <c r="R115" s="123">
        <v>2008</v>
      </c>
      <c r="S115" s="99">
        <v>2528</v>
      </c>
      <c r="T115" s="100">
        <v>23.676721000000001</v>
      </c>
      <c r="U115" s="100">
        <v>18.038474000000001</v>
      </c>
      <c r="V115" s="100">
        <v>18.038474000000001</v>
      </c>
      <c r="W115" s="100">
        <v>21.849830000000001</v>
      </c>
      <c r="X115" s="100">
        <v>10.902476</v>
      </c>
      <c r="Y115" s="100">
        <v>8.8597385000000006</v>
      </c>
      <c r="Z115" s="100">
        <v>79.547467999999995</v>
      </c>
      <c r="AA115" s="100">
        <v>84</v>
      </c>
      <c r="AB115" s="100">
        <v>100</v>
      </c>
      <c r="AC115" s="100">
        <v>3.5910110999999998</v>
      </c>
      <c r="AD115" s="99">
        <v>10390</v>
      </c>
      <c r="AE115" s="99">
        <v>1.0492872</v>
      </c>
      <c r="AF115" s="99">
        <v>3.2448671999999998</v>
      </c>
      <c r="AH115" s="123">
        <v>2008</v>
      </c>
      <c r="AI115" s="99">
        <v>4970</v>
      </c>
      <c r="AJ115" s="100">
        <v>23.389116999999999</v>
      </c>
      <c r="AK115" s="100">
        <v>21.122519</v>
      </c>
      <c r="AL115" s="100">
        <v>21.122519</v>
      </c>
      <c r="AM115" s="100">
        <v>25.181878999999999</v>
      </c>
      <c r="AN115" s="100">
        <v>13.385533000000001</v>
      </c>
      <c r="AO115" s="100">
        <v>11.160183999999999</v>
      </c>
      <c r="AP115" s="100">
        <v>75.244668000000004</v>
      </c>
      <c r="AQ115" s="100">
        <v>80</v>
      </c>
      <c r="AR115" s="100">
        <v>100</v>
      </c>
      <c r="AS115" s="100">
        <v>3.4526835999999999</v>
      </c>
      <c r="AT115" s="99">
        <v>31620</v>
      </c>
      <c r="AU115" s="99">
        <v>1.5866271000000001</v>
      </c>
      <c r="AV115" s="99">
        <v>3.5968562999999998</v>
      </c>
      <c r="AW115" s="100">
        <v>1.3422021</v>
      </c>
      <c r="AY115" s="123">
        <v>2008</v>
      </c>
    </row>
    <row r="116" spans="2:51">
      <c r="B116" s="123">
        <v>2009</v>
      </c>
      <c r="C116" s="99">
        <v>2498</v>
      </c>
      <c r="D116" s="100">
        <v>23.127922999999999</v>
      </c>
      <c r="E116" s="100">
        <v>23.939126000000002</v>
      </c>
      <c r="F116" s="100">
        <v>23.939126000000002</v>
      </c>
      <c r="G116" s="100">
        <v>28.165859999999999</v>
      </c>
      <c r="H116" s="100">
        <v>15.748497</v>
      </c>
      <c r="I116" s="100">
        <v>13.383393</v>
      </c>
      <c r="J116" s="100">
        <v>70.839872</v>
      </c>
      <c r="K116" s="100">
        <v>74</v>
      </c>
      <c r="L116" s="100">
        <v>100</v>
      </c>
      <c r="M116" s="100">
        <v>3.4540929</v>
      </c>
      <c r="N116" s="99">
        <v>21655</v>
      </c>
      <c r="O116" s="99">
        <v>2.1140679000000002</v>
      </c>
      <c r="P116" s="99">
        <v>3.8510442999999999</v>
      </c>
      <c r="R116" s="123">
        <v>2009</v>
      </c>
      <c r="S116" s="99">
        <v>2516</v>
      </c>
      <c r="T116" s="100">
        <v>23.101949000000001</v>
      </c>
      <c r="U116" s="100">
        <v>17.553281999999999</v>
      </c>
      <c r="V116" s="100">
        <v>17.553281999999999</v>
      </c>
      <c r="W116" s="100">
        <v>21.164845</v>
      </c>
      <c r="X116" s="100">
        <v>10.62612</v>
      </c>
      <c r="Y116" s="100">
        <v>8.6455868999999996</v>
      </c>
      <c r="Z116" s="100">
        <v>79.355326000000005</v>
      </c>
      <c r="AA116" s="100">
        <v>84</v>
      </c>
      <c r="AB116" s="100">
        <v>100</v>
      </c>
      <c r="AC116" s="100">
        <v>3.6762126999999998</v>
      </c>
      <c r="AD116" s="99">
        <v>10925</v>
      </c>
      <c r="AE116" s="99">
        <v>1.0812588999999999</v>
      </c>
      <c r="AF116" s="99">
        <v>3.3351141000000002</v>
      </c>
      <c r="AH116" s="123">
        <v>2009</v>
      </c>
      <c r="AI116" s="99">
        <v>5014</v>
      </c>
      <c r="AJ116" s="100">
        <v>23.114882000000001</v>
      </c>
      <c r="AK116" s="100">
        <v>20.734555</v>
      </c>
      <c r="AL116" s="100">
        <v>20.734555</v>
      </c>
      <c r="AM116" s="100">
        <v>24.667933000000001</v>
      </c>
      <c r="AN116" s="100">
        <v>13.16897</v>
      </c>
      <c r="AO116" s="100">
        <v>11.005687</v>
      </c>
      <c r="AP116" s="100">
        <v>75.112883999999994</v>
      </c>
      <c r="AQ116" s="100">
        <v>80</v>
      </c>
      <c r="AR116" s="100">
        <v>100</v>
      </c>
      <c r="AS116" s="100">
        <v>3.5620915000000002</v>
      </c>
      <c r="AT116" s="99">
        <v>32580</v>
      </c>
      <c r="AU116" s="99">
        <v>1.6011993</v>
      </c>
      <c r="AV116" s="99">
        <v>3.6611267000000001</v>
      </c>
      <c r="AW116" s="100">
        <v>1.3637976999999999</v>
      </c>
      <c r="AY116" s="123">
        <v>2009</v>
      </c>
    </row>
    <row r="117" spans="2:51">
      <c r="B117" s="123">
        <v>2010</v>
      </c>
      <c r="C117" s="99">
        <v>2537</v>
      </c>
      <c r="D117" s="100">
        <v>23.131283</v>
      </c>
      <c r="E117" s="100">
        <v>23.606891000000001</v>
      </c>
      <c r="F117" s="100">
        <v>23.606891000000001</v>
      </c>
      <c r="G117" s="100">
        <v>27.788633999999998</v>
      </c>
      <c r="H117" s="100">
        <v>15.493589</v>
      </c>
      <c r="I117" s="100">
        <v>13.139761999999999</v>
      </c>
      <c r="J117" s="100">
        <v>71.133622000000003</v>
      </c>
      <c r="K117" s="100">
        <v>74</v>
      </c>
      <c r="L117" s="100">
        <v>100</v>
      </c>
      <c r="M117" s="100">
        <v>3.4524522000000002</v>
      </c>
      <c r="N117" s="99">
        <v>21770</v>
      </c>
      <c r="O117" s="99">
        <v>2.0940438000000001</v>
      </c>
      <c r="P117" s="99">
        <v>3.8882498999999999</v>
      </c>
      <c r="R117" s="123">
        <v>2010</v>
      </c>
      <c r="S117" s="99">
        <v>2578</v>
      </c>
      <c r="T117" s="100">
        <v>23.300965999999999</v>
      </c>
      <c r="U117" s="100">
        <v>17.450645000000002</v>
      </c>
      <c r="V117" s="100">
        <v>17.450645000000002</v>
      </c>
      <c r="W117" s="100">
        <v>21.058458000000002</v>
      </c>
      <c r="X117" s="100">
        <v>10.53871</v>
      </c>
      <c r="Y117" s="100">
        <v>8.5436128</v>
      </c>
      <c r="Z117" s="100">
        <v>79.638479000000004</v>
      </c>
      <c r="AA117" s="100">
        <v>84</v>
      </c>
      <c r="AB117" s="100">
        <v>100</v>
      </c>
      <c r="AC117" s="100">
        <v>3.6834359999999999</v>
      </c>
      <c r="AD117" s="99">
        <v>10759</v>
      </c>
      <c r="AE117" s="99">
        <v>1.0484095</v>
      </c>
      <c r="AF117" s="99">
        <v>3.3581367000000002</v>
      </c>
      <c r="AH117" s="123">
        <v>2010</v>
      </c>
      <c r="AI117" s="99">
        <v>5115</v>
      </c>
      <c r="AJ117" s="100">
        <v>23.216494000000001</v>
      </c>
      <c r="AK117" s="100">
        <v>20.499438000000001</v>
      </c>
      <c r="AL117" s="100">
        <v>20.499438000000001</v>
      </c>
      <c r="AM117" s="100">
        <v>24.400380999999999</v>
      </c>
      <c r="AN117" s="100">
        <v>12.990026</v>
      </c>
      <c r="AO117" s="100">
        <v>10.823936</v>
      </c>
      <c r="AP117" s="100">
        <v>75.420136999999997</v>
      </c>
      <c r="AQ117" s="100">
        <v>80</v>
      </c>
      <c r="AR117" s="100">
        <v>100</v>
      </c>
      <c r="AS117" s="100">
        <v>3.5651307000000001</v>
      </c>
      <c r="AT117" s="99">
        <v>32529</v>
      </c>
      <c r="AU117" s="99">
        <v>1.5746165000000001</v>
      </c>
      <c r="AV117" s="99">
        <v>3.6953098999999998</v>
      </c>
      <c r="AW117" s="100">
        <v>1.3527804000000001</v>
      </c>
      <c r="AY117" s="123">
        <v>2010</v>
      </c>
    </row>
    <row r="118" spans="2:51">
      <c r="B118" s="123">
        <v>2011</v>
      </c>
      <c r="C118" s="99">
        <v>2594</v>
      </c>
      <c r="D118" s="100">
        <v>23.331043000000001</v>
      </c>
      <c r="E118" s="100">
        <v>23.398351999999999</v>
      </c>
      <c r="F118" s="100">
        <v>23.398351999999999</v>
      </c>
      <c r="G118" s="100">
        <v>27.647531000000001</v>
      </c>
      <c r="H118" s="100">
        <v>15.20444</v>
      </c>
      <c r="I118" s="100">
        <v>12.793055000000001</v>
      </c>
      <c r="J118" s="100">
        <v>72.001542000000001</v>
      </c>
      <c r="K118" s="100">
        <v>75</v>
      </c>
      <c r="L118" s="100">
        <v>100</v>
      </c>
      <c r="M118" s="100">
        <v>3.4435152000000002</v>
      </c>
      <c r="N118" s="99">
        <v>20414</v>
      </c>
      <c r="O118" s="99">
        <v>1.9386181</v>
      </c>
      <c r="P118" s="99">
        <v>3.7546579000000002</v>
      </c>
      <c r="R118" s="123">
        <v>2011</v>
      </c>
      <c r="S118" s="99">
        <v>2616</v>
      </c>
      <c r="T118" s="100">
        <v>23.311789000000001</v>
      </c>
      <c r="U118" s="100">
        <v>17.107586999999999</v>
      </c>
      <c r="V118" s="100">
        <v>17.107586999999999</v>
      </c>
      <c r="W118" s="100">
        <v>20.681422999999999</v>
      </c>
      <c r="X118" s="100">
        <v>10.337068</v>
      </c>
      <c r="Y118" s="100">
        <v>8.4181322000000005</v>
      </c>
      <c r="Z118" s="100">
        <v>79.939220000000006</v>
      </c>
      <c r="AA118" s="100">
        <v>84</v>
      </c>
      <c r="AB118" s="100">
        <v>100</v>
      </c>
      <c r="AC118" s="100">
        <v>3.6535291999999999</v>
      </c>
      <c r="AD118" s="99">
        <v>11146</v>
      </c>
      <c r="AE118" s="99">
        <v>1.0713328</v>
      </c>
      <c r="AF118" s="99">
        <v>3.4088337000000002</v>
      </c>
      <c r="AH118" s="123">
        <v>2011</v>
      </c>
      <c r="AI118" s="99">
        <v>5210</v>
      </c>
      <c r="AJ118" s="100">
        <v>23.321372</v>
      </c>
      <c r="AK118" s="100">
        <v>20.213881000000001</v>
      </c>
      <c r="AL118" s="100">
        <v>20.213881000000001</v>
      </c>
      <c r="AM118" s="100">
        <v>24.130987999999999</v>
      </c>
      <c r="AN118" s="100">
        <v>12.738429999999999</v>
      </c>
      <c r="AO118" s="100">
        <v>10.586505000000001</v>
      </c>
      <c r="AP118" s="100">
        <v>75.987139999999997</v>
      </c>
      <c r="AQ118" s="100">
        <v>80.5</v>
      </c>
      <c r="AR118" s="100">
        <v>100</v>
      </c>
      <c r="AS118" s="100">
        <v>3.5458579000000001</v>
      </c>
      <c r="AT118" s="99">
        <v>31560</v>
      </c>
      <c r="AU118" s="99">
        <v>1.5075921000000001</v>
      </c>
      <c r="AV118" s="99">
        <v>3.6247864000000001</v>
      </c>
      <c r="AW118" s="100">
        <v>1.3677178000000001</v>
      </c>
      <c r="AY118" s="123">
        <v>2011</v>
      </c>
    </row>
    <row r="119" spans="2:51">
      <c r="B119" s="123">
        <v>2012</v>
      </c>
      <c r="C119" s="99">
        <v>2587</v>
      </c>
      <c r="D119" s="100">
        <v>22.860678</v>
      </c>
      <c r="E119" s="100">
        <v>22.597401000000001</v>
      </c>
      <c r="F119" s="100">
        <v>22.597401000000001</v>
      </c>
      <c r="G119" s="100">
        <v>26.738446</v>
      </c>
      <c r="H119" s="100">
        <v>14.711274</v>
      </c>
      <c r="I119" s="100">
        <v>12.408464</v>
      </c>
      <c r="J119" s="100">
        <v>71.977193999999997</v>
      </c>
      <c r="K119" s="100">
        <v>75</v>
      </c>
      <c r="L119" s="100">
        <v>100</v>
      </c>
      <c r="M119" s="100">
        <v>3.4588336000000002</v>
      </c>
      <c r="N119" s="99">
        <v>20888</v>
      </c>
      <c r="O119" s="99">
        <v>1.9503191</v>
      </c>
      <c r="P119" s="99">
        <v>3.9497545000000001</v>
      </c>
      <c r="R119" s="123">
        <v>2012</v>
      </c>
      <c r="S119" s="99">
        <v>2668</v>
      </c>
      <c r="T119" s="100">
        <v>23.350048999999999</v>
      </c>
      <c r="U119" s="100">
        <v>16.912959000000001</v>
      </c>
      <c r="V119" s="100">
        <v>16.912959000000001</v>
      </c>
      <c r="W119" s="100">
        <v>20.544908</v>
      </c>
      <c r="X119" s="100">
        <v>10.109299999999999</v>
      </c>
      <c r="Y119" s="100">
        <v>8.2104265999999999</v>
      </c>
      <c r="Z119" s="100">
        <v>80.620315000000005</v>
      </c>
      <c r="AA119" s="100">
        <v>85</v>
      </c>
      <c r="AB119" s="100">
        <v>100</v>
      </c>
      <c r="AC119" s="100">
        <v>3.6899757000000002</v>
      </c>
      <c r="AD119" s="99">
        <v>9869</v>
      </c>
      <c r="AE119" s="99">
        <v>0.93148339999999996</v>
      </c>
      <c r="AF119" s="99">
        <v>3.0887148999999998</v>
      </c>
      <c r="AH119" s="123">
        <v>2012</v>
      </c>
      <c r="AI119" s="99">
        <v>5255</v>
      </c>
      <c r="AJ119" s="100">
        <v>23.106544</v>
      </c>
      <c r="AK119" s="100">
        <v>19.739387000000001</v>
      </c>
      <c r="AL119" s="100">
        <v>19.739387000000001</v>
      </c>
      <c r="AM119" s="100">
        <v>23.634757</v>
      </c>
      <c r="AN119" s="100">
        <v>12.389741000000001</v>
      </c>
      <c r="AO119" s="100">
        <v>10.297416</v>
      </c>
      <c r="AP119" s="100">
        <v>76.365365999999995</v>
      </c>
      <c r="AQ119" s="100">
        <v>81</v>
      </c>
      <c r="AR119" s="100">
        <v>100</v>
      </c>
      <c r="AS119" s="100">
        <v>3.5724483</v>
      </c>
      <c r="AT119" s="99">
        <v>30757</v>
      </c>
      <c r="AU119" s="99">
        <v>1.4436538000000001</v>
      </c>
      <c r="AV119" s="99">
        <v>3.6254613</v>
      </c>
      <c r="AW119" s="100">
        <v>1.3360997999999999</v>
      </c>
      <c r="AY119" s="123">
        <v>2012</v>
      </c>
    </row>
    <row r="120" spans="2:51">
      <c r="B120" s="123">
        <v>2013</v>
      </c>
      <c r="C120" s="99">
        <v>2766</v>
      </c>
      <c r="D120" s="100">
        <v>24.025641</v>
      </c>
      <c r="E120" s="100">
        <v>23.370622999999998</v>
      </c>
      <c r="F120" s="100">
        <v>23.370622999999998</v>
      </c>
      <c r="G120" s="100">
        <v>27.569388</v>
      </c>
      <c r="H120" s="100">
        <v>15.401612999999999</v>
      </c>
      <c r="I120" s="100">
        <v>13.078044999999999</v>
      </c>
      <c r="J120" s="100">
        <v>71.650036</v>
      </c>
      <c r="K120" s="100">
        <v>74</v>
      </c>
      <c r="L120" s="100">
        <v>100</v>
      </c>
      <c r="M120" s="100">
        <v>3.6499432999999999</v>
      </c>
      <c r="N120" s="99">
        <v>22957</v>
      </c>
      <c r="O120" s="99">
        <v>2.1086830000000001</v>
      </c>
      <c r="P120" s="99">
        <v>4.2877982000000001</v>
      </c>
      <c r="R120" s="123">
        <v>2013</v>
      </c>
      <c r="S120" s="99">
        <v>2656</v>
      </c>
      <c r="T120" s="100">
        <v>22.831205000000001</v>
      </c>
      <c r="U120" s="100">
        <v>16.643979999999999</v>
      </c>
      <c r="V120" s="100">
        <v>16.643979999999999</v>
      </c>
      <c r="W120" s="100">
        <v>20.113955000000001</v>
      </c>
      <c r="X120" s="100">
        <v>10.144322000000001</v>
      </c>
      <c r="Y120" s="100">
        <v>8.3092664999999997</v>
      </c>
      <c r="Z120" s="100">
        <v>79.723268000000004</v>
      </c>
      <c r="AA120" s="100">
        <v>84</v>
      </c>
      <c r="AB120" s="100">
        <v>100</v>
      </c>
      <c r="AC120" s="100">
        <v>3.6942249999999999</v>
      </c>
      <c r="AD120" s="99">
        <v>11236</v>
      </c>
      <c r="AE120" s="99">
        <v>1.0415996999999999</v>
      </c>
      <c r="AF120" s="99">
        <v>3.4506692000000001</v>
      </c>
      <c r="AH120" s="123">
        <v>2013</v>
      </c>
      <c r="AI120" s="99">
        <v>5422</v>
      </c>
      <c r="AJ120" s="100">
        <v>23.425314</v>
      </c>
      <c r="AK120" s="100">
        <v>19.925191000000002</v>
      </c>
      <c r="AL120" s="100">
        <v>19.925191000000002</v>
      </c>
      <c r="AM120" s="100">
        <v>23.748487999999998</v>
      </c>
      <c r="AN120" s="100">
        <v>12.718446</v>
      </c>
      <c r="AO120" s="100">
        <v>10.653881999999999</v>
      </c>
      <c r="AP120" s="100">
        <v>75.604758000000004</v>
      </c>
      <c r="AQ120" s="100">
        <v>80</v>
      </c>
      <c r="AR120" s="100">
        <v>100</v>
      </c>
      <c r="AS120" s="100">
        <v>3.6715015000000002</v>
      </c>
      <c r="AT120" s="99">
        <v>34193</v>
      </c>
      <c r="AU120" s="99">
        <v>1.5775941</v>
      </c>
      <c r="AV120" s="99">
        <v>3.9712155999999998</v>
      </c>
      <c r="AW120" s="100">
        <v>1.4041486999999999</v>
      </c>
      <c r="AY120" s="123">
        <v>2013</v>
      </c>
    </row>
    <row r="121" spans="2:51">
      <c r="B121" s="123">
        <v>2014</v>
      </c>
      <c r="C121" s="99">
        <v>2815</v>
      </c>
      <c r="D121" s="100">
        <v>24.102281999999999</v>
      </c>
      <c r="E121" s="100">
        <v>23.017516000000001</v>
      </c>
      <c r="F121" s="100">
        <v>23.017516000000001</v>
      </c>
      <c r="G121" s="100">
        <v>27.108871000000001</v>
      </c>
      <c r="H121" s="100">
        <v>15.243748999999999</v>
      </c>
      <c r="I121" s="100">
        <v>13.050751</v>
      </c>
      <c r="J121" s="100">
        <v>71.580461999999997</v>
      </c>
      <c r="K121" s="100">
        <v>73</v>
      </c>
      <c r="L121" s="100">
        <v>100</v>
      </c>
      <c r="M121" s="100">
        <v>3.5932653000000001</v>
      </c>
      <c r="N121" s="99">
        <v>23049</v>
      </c>
      <c r="O121" s="99">
        <v>2.0891962999999998</v>
      </c>
      <c r="P121" s="99">
        <v>4.2119555000000002</v>
      </c>
      <c r="R121" s="123">
        <v>2014</v>
      </c>
      <c r="S121" s="99">
        <v>2670</v>
      </c>
      <c r="T121" s="100">
        <v>22.579765999999999</v>
      </c>
      <c r="U121" s="100">
        <v>16.306467999999999</v>
      </c>
      <c r="V121" s="100">
        <v>16.306467999999999</v>
      </c>
      <c r="W121" s="100">
        <v>19.721755999999999</v>
      </c>
      <c r="X121" s="100">
        <v>9.8199473000000008</v>
      </c>
      <c r="Y121" s="100">
        <v>7.9790761000000003</v>
      </c>
      <c r="Z121" s="100">
        <v>80.156554</v>
      </c>
      <c r="AA121" s="100">
        <v>84</v>
      </c>
      <c r="AB121" s="100">
        <v>100</v>
      </c>
      <c r="AC121" s="100">
        <v>3.5486914999999999</v>
      </c>
      <c r="AD121" s="99">
        <v>10436</v>
      </c>
      <c r="AE121" s="99">
        <v>0.95208530000000002</v>
      </c>
      <c r="AF121" s="99">
        <v>3.1319682000000002</v>
      </c>
      <c r="AH121" s="123">
        <v>2014</v>
      </c>
      <c r="AI121" s="99">
        <v>5485</v>
      </c>
      <c r="AJ121" s="100">
        <v>23.336316</v>
      </c>
      <c r="AK121" s="100">
        <v>19.615977999999998</v>
      </c>
      <c r="AL121" s="100">
        <v>19.615977999999998</v>
      </c>
      <c r="AM121" s="100">
        <v>23.368024999999999</v>
      </c>
      <c r="AN121" s="100">
        <v>12.493271</v>
      </c>
      <c r="AO121" s="100">
        <v>10.481538</v>
      </c>
      <c r="AP121" s="100">
        <v>75.75515</v>
      </c>
      <c r="AQ121" s="100">
        <v>80</v>
      </c>
      <c r="AR121" s="100">
        <v>100</v>
      </c>
      <c r="AS121" s="100">
        <v>3.5714286</v>
      </c>
      <c r="AT121" s="99">
        <v>33485</v>
      </c>
      <c r="AU121" s="99">
        <v>1.5224831999999999</v>
      </c>
      <c r="AV121" s="99">
        <v>3.8032249999999999</v>
      </c>
      <c r="AW121" s="100">
        <v>1.4115574</v>
      </c>
      <c r="AY121" s="123">
        <v>2014</v>
      </c>
    </row>
    <row r="122" spans="2:51">
      <c r="B122" s="123">
        <v>2015</v>
      </c>
      <c r="C122" s="99">
        <v>2831</v>
      </c>
      <c r="D122" s="100">
        <v>23.908802999999999</v>
      </c>
      <c r="E122" s="100">
        <v>22.454267000000002</v>
      </c>
      <c r="F122" s="100">
        <v>22.454267000000002</v>
      </c>
      <c r="G122" s="100">
        <v>26.593806000000001</v>
      </c>
      <c r="H122" s="100">
        <v>14.855975000000001</v>
      </c>
      <c r="I122" s="100">
        <v>12.701853</v>
      </c>
      <c r="J122" s="100">
        <v>71.981632000000005</v>
      </c>
      <c r="K122" s="100">
        <v>74</v>
      </c>
      <c r="L122" s="100">
        <v>100</v>
      </c>
      <c r="M122" s="100">
        <v>3.4808804000000002</v>
      </c>
      <c r="N122" s="99">
        <v>22490</v>
      </c>
      <c r="O122" s="99">
        <v>2.0129286</v>
      </c>
      <c r="P122" s="99">
        <v>3.9786578000000001</v>
      </c>
      <c r="R122" s="123">
        <v>2015</v>
      </c>
      <c r="S122" s="99">
        <v>2836</v>
      </c>
      <c r="T122" s="100">
        <v>23.61374</v>
      </c>
      <c r="U122" s="100">
        <v>16.998832</v>
      </c>
      <c r="V122" s="100">
        <v>16.998832</v>
      </c>
      <c r="W122" s="100">
        <v>20.520264000000001</v>
      </c>
      <c r="X122" s="100">
        <v>10.362226</v>
      </c>
      <c r="Y122" s="100">
        <v>8.4955084999999997</v>
      </c>
      <c r="Z122" s="100">
        <v>79.668547000000004</v>
      </c>
      <c r="AA122" s="100">
        <v>84</v>
      </c>
      <c r="AB122" s="100">
        <v>100</v>
      </c>
      <c r="AC122" s="100">
        <v>3.6489025000000002</v>
      </c>
      <c r="AD122" s="99">
        <v>12097</v>
      </c>
      <c r="AE122" s="99">
        <v>1.0869551</v>
      </c>
      <c r="AF122" s="99">
        <v>3.6109477999999999</v>
      </c>
      <c r="AH122" s="123">
        <v>2015</v>
      </c>
      <c r="AI122" s="99">
        <v>5667</v>
      </c>
      <c r="AJ122" s="100">
        <v>23.760224999999998</v>
      </c>
      <c r="AK122" s="100">
        <v>19.716595999999999</v>
      </c>
      <c r="AL122" s="100">
        <v>19.716595999999999</v>
      </c>
      <c r="AM122" s="100">
        <v>23.556571999999999</v>
      </c>
      <c r="AN122" s="100">
        <v>12.586144000000001</v>
      </c>
      <c r="AO122" s="100">
        <v>10.579883000000001</v>
      </c>
      <c r="AP122" s="100">
        <v>75.828480999999996</v>
      </c>
      <c r="AQ122" s="100">
        <v>80</v>
      </c>
      <c r="AR122" s="100">
        <v>100</v>
      </c>
      <c r="AS122" s="100">
        <v>3.5629857</v>
      </c>
      <c r="AT122" s="99">
        <v>34587</v>
      </c>
      <c r="AU122" s="99">
        <v>1.5508453</v>
      </c>
      <c r="AV122" s="99">
        <v>3.8418261</v>
      </c>
      <c r="AW122" s="100">
        <v>1.3209299999999999</v>
      </c>
      <c r="AY122" s="123">
        <v>2015</v>
      </c>
    </row>
    <row r="123" spans="2:51">
      <c r="B123" s="123">
        <v>2016</v>
      </c>
      <c r="C123" s="99">
        <v>2895</v>
      </c>
      <c r="D123" s="100">
        <v>24.101208</v>
      </c>
      <c r="E123" s="100">
        <v>22.304034999999999</v>
      </c>
      <c r="F123" s="100">
        <v>22.304034999999999</v>
      </c>
      <c r="G123" s="100">
        <v>26.485481</v>
      </c>
      <c r="H123" s="100">
        <v>14.499905</v>
      </c>
      <c r="I123" s="100">
        <v>12.242559999999999</v>
      </c>
      <c r="J123" s="100">
        <v>73.227633999999995</v>
      </c>
      <c r="K123" s="100">
        <v>75</v>
      </c>
      <c r="L123" s="100">
        <v>100</v>
      </c>
      <c r="M123" s="100">
        <v>3.5362233999999999</v>
      </c>
      <c r="N123" s="99">
        <v>20247</v>
      </c>
      <c r="O123" s="99">
        <v>1.7883159</v>
      </c>
      <c r="P123" s="99">
        <v>3.6644627999999999</v>
      </c>
      <c r="R123" s="123">
        <v>2016</v>
      </c>
      <c r="S123" s="99">
        <v>2858</v>
      </c>
      <c r="T123" s="100">
        <v>23.428221000000001</v>
      </c>
      <c r="U123" s="100">
        <v>16.798344</v>
      </c>
      <c r="V123" s="100">
        <v>16.798344</v>
      </c>
      <c r="W123" s="100">
        <v>20.266887000000001</v>
      </c>
      <c r="X123" s="100">
        <v>10.290566</v>
      </c>
      <c r="Y123" s="100">
        <v>8.4685401000000002</v>
      </c>
      <c r="Z123" s="100">
        <v>79.544087000000005</v>
      </c>
      <c r="AA123" s="100">
        <v>84</v>
      </c>
      <c r="AB123" s="100">
        <v>100</v>
      </c>
      <c r="AC123" s="100">
        <v>3.7292692000000001</v>
      </c>
      <c r="AD123" s="99">
        <v>12249</v>
      </c>
      <c r="AE123" s="99">
        <v>1.0839878999999999</v>
      </c>
      <c r="AF123" s="99">
        <v>3.7047007000000001</v>
      </c>
      <c r="AH123" s="123">
        <v>2016</v>
      </c>
      <c r="AI123" s="99">
        <v>5753</v>
      </c>
      <c r="AJ123" s="100">
        <v>23.762114</v>
      </c>
      <c r="AK123" s="100">
        <v>19.471240999999999</v>
      </c>
      <c r="AL123" s="100">
        <v>19.471240999999999</v>
      </c>
      <c r="AM123" s="100">
        <v>23.284049</v>
      </c>
      <c r="AN123" s="100">
        <v>12.340221</v>
      </c>
      <c r="AO123" s="100">
        <v>10.312018999999999</v>
      </c>
      <c r="AP123" s="100">
        <v>76.365548000000004</v>
      </c>
      <c r="AQ123" s="100">
        <v>80</v>
      </c>
      <c r="AR123" s="100">
        <v>100</v>
      </c>
      <c r="AS123" s="100">
        <v>3.6295614</v>
      </c>
      <c r="AT123" s="99">
        <v>32496</v>
      </c>
      <c r="AU123" s="99">
        <v>1.4364926</v>
      </c>
      <c r="AV123" s="99">
        <v>3.6795270000000002</v>
      </c>
      <c r="AW123" s="100">
        <v>1.327752</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t="s">
        <v>24</v>
      </c>
      <c r="D57" s="99" t="s">
        <v>24</v>
      </c>
      <c r="E57" s="99" t="s">
        <v>24</v>
      </c>
      <c r="F57" s="99" t="s">
        <v>24</v>
      </c>
      <c r="G57" s="99" t="s">
        <v>24</v>
      </c>
      <c r="H57" s="99" t="s">
        <v>24</v>
      </c>
      <c r="I57" s="99" t="s">
        <v>24</v>
      </c>
      <c r="J57" s="99" t="s">
        <v>24</v>
      </c>
      <c r="K57" s="99" t="s">
        <v>24</v>
      </c>
      <c r="L57" s="99" t="s">
        <v>24</v>
      </c>
      <c r="M57" s="99" t="s">
        <v>24</v>
      </c>
      <c r="N57" s="99" t="s">
        <v>24</v>
      </c>
      <c r="O57" s="99" t="s">
        <v>24</v>
      </c>
      <c r="P57" s="99" t="s">
        <v>24</v>
      </c>
      <c r="Q57" s="99" t="s">
        <v>24</v>
      </c>
      <c r="R57" s="99" t="s">
        <v>24</v>
      </c>
      <c r="S57" s="99" t="s">
        <v>24</v>
      </c>
      <c r="T57" s="99" t="s">
        <v>24</v>
      </c>
      <c r="U57" s="99" t="s">
        <v>24</v>
      </c>
      <c r="V57" s="99" t="s">
        <v>24</v>
      </c>
      <c r="W57" s="127"/>
      <c r="X57" s="119">
        <v>1950</v>
      </c>
      <c r="Y57" s="99" t="s">
        <v>24</v>
      </c>
      <c r="Z57" s="99" t="s">
        <v>24</v>
      </c>
      <c r="AA57" s="99" t="s">
        <v>24</v>
      </c>
      <c r="AB57" s="99" t="s">
        <v>24</v>
      </c>
      <c r="AC57" s="99" t="s">
        <v>24</v>
      </c>
      <c r="AD57" s="99" t="s">
        <v>24</v>
      </c>
      <c r="AE57" s="99" t="s">
        <v>24</v>
      </c>
      <c r="AF57" s="99" t="s">
        <v>24</v>
      </c>
      <c r="AG57" s="99" t="s">
        <v>24</v>
      </c>
      <c r="AH57" s="99" t="s">
        <v>24</v>
      </c>
      <c r="AI57" s="99" t="s">
        <v>24</v>
      </c>
      <c r="AJ57" s="99" t="s">
        <v>24</v>
      </c>
      <c r="AK57" s="99" t="s">
        <v>24</v>
      </c>
      <c r="AL57" s="99" t="s">
        <v>24</v>
      </c>
      <c r="AM57" s="99" t="s">
        <v>24</v>
      </c>
      <c r="AN57" s="99" t="s">
        <v>24</v>
      </c>
      <c r="AO57" s="99" t="s">
        <v>24</v>
      </c>
      <c r="AP57" s="99" t="s">
        <v>24</v>
      </c>
      <c r="AQ57" s="99" t="s">
        <v>24</v>
      </c>
      <c r="AR57" s="99" t="s">
        <v>24</v>
      </c>
      <c r="AS57" s="127"/>
      <c r="AT57" s="119">
        <v>1950</v>
      </c>
      <c r="AU57" s="99" t="s">
        <v>24</v>
      </c>
      <c r="AV57" s="99" t="s">
        <v>24</v>
      </c>
      <c r="AW57" s="99" t="s">
        <v>24</v>
      </c>
      <c r="AX57" s="99" t="s">
        <v>24</v>
      </c>
      <c r="AY57" s="99" t="s">
        <v>24</v>
      </c>
      <c r="AZ57" s="99" t="s">
        <v>24</v>
      </c>
      <c r="BA57" s="99" t="s">
        <v>24</v>
      </c>
      <c r="BB57" s="99" t="s">
        <v>24</v>
      </c>
      <c r="BC57" s="99" t="s">
        <v>24</v>
      </c>
      <c r="BD57" s="99" t="s">
        <v>24</v>
      </c>
      <c r="BE57" s="99" t="s">
        <v>24</v>
      </c>
      <c r="BF57" s="99" t="s">
        <v>24</v>
      </c>
      <c r="BG57" s="99" t="s">
        <v>24</v>
      </c>
      <c r="BH57" s="99" t="s">
        <v>24</v>
      </c>
      <c r="BI57" s="99" t="s">
        <v>24</v>
      </c>
      <c r="BJ57" s="99" t="s">
        <v>24</v>
      </c>
      <c r="BK57" s="99" t="s">
        <v>24</v>
      </c>
      <c r="BL57" s="99" t="s">
        <v>24</v>
      </c>
      <c r="BM57" s="99" t="s">
        <v>24</v>
      </c>
      <c r="BN57" s="99" t="s">
        <v>24</v>
      </c>
      <c r="BP57" s="119">
        <v>1950</v>
      </c>
    </row>
    <row r="58" spans="2:68">
      <c r="B58" s="119">
        <v>1951</v>
      </c>
      <c r="C58" s="99" t="s">
        <v>24</v>
      </c>
      <c r="D58" s="99" t="s">
        <v>24</v>
      </c>
      <c r="E58" s="99" t="s">
        <v>24</v>
      </c>
      <c r="F58" s="99" t="s">
        <v>24</v>
      </c>
      <c r="G58" s="99" t="s">
        <v>24</v>
      </c>
      <c r="H58" s="99" t="s">
        <v>24</v>
      </c>
      <c r="I58" s="99" t="s">
        <v>24</v>
      </c>
      <c r="J58" s="99" t="s">
        <v>24</v>
      </c>
      <c r="K58" s="99" t="s">
        <v>24</v>
      </c>
      <c r="L58" s="99" t="s">
        <v>24</v>
      </c>
      <c r="M58" s="99" t="s">
        <v>24</v>
      </c>
      <c r="N58" s="99" t="s">
        <v>24</v>
      </c>
      <c r="O58" s="99" t="s">
        <v>24</v>
      </c>
      <c r="P58" s="99" t="s">
        <v>24</v>
      </c>
      <c r="Q58" s="99" t="s">
        <v>24</v>
      </c>
      <c r="R58" s="99" t="s">
        <v>24</v>
      </c>
      <c r="S58" s="99" t="s">
        <v>24</v>
      </c>
      <c r="T58" s="99" t="s">
        <v>24</v>
      </c>
      <c r="U58" s="99" t="s">
        <v>24</v>
      </c>
      <c r="V58" s="99" t="s">
        <v>24</v>
      </c>
      <c r="W58" s="127"/>
      <c r="X58" s="119">
        <v>1951</v>
      </c>
      <c r="Y58" s="99" t="s">
        <v>24</v>
      </c>
      <c r="Z58" s="99" t="s">
        <v>24</v>
      </c>
      <c r="AA58" s="99" t="s">
        <v>24</v>
      </c>
      <c r="AB58" s="99" t="s">
        <v>24</v>
      </c>
      <c r="AC58" s="99" t="s">
        <v>24</v>
      </c>
      <c r="AD58" s="99" t="s">
        <v>24</v>
      </c>
      <c r="AE58" s="99" t="s">
        <v>24</v>
      </c>
      <c r="AF58" s="99" t="s">
        <v>24</v>
      </c>
      <c r="AG58" s="99" t="s">
        <v>24</v>
      </c>
      <c r="AH58" s="99" t="s">
        <v>24</v>
      </c>
      <c r="AI58" s="99" t="s">
        <v>24</v>
      </c>
      <c r="AJ58" s="99" t="s">
        <v>24</v>
      </c>
      <c r="AK58" s="99" t="s">
        <v>24</v>
      </c>
      <c r="AL58" s="99" t="s">
        <v>24</v>
      </c>
      <c r="AM58" s="99" t="s">
        <v>24</v>
      </c>
      <c r="AN58" s="99" t="s">
        <v>24</v>
      </c>
      <c r="AO58" s="99" t="s">
        <v>24</v>
      </c>
      <c r="AP58" s="99" t="s">
        <v>24</v>
      </c>
      <c r="AQ58" s="99" t="s">
        <v>24</v>
      </c>
      <c r="AR58" s="99" t="s">
        <v>24</v>
      </c>
      <c r="AS58" s="127"/>
      <c r="AT58" s="119">
        <v>1951</v>
      </c>
      <c r="AU58" s="99" t="s">
        <v>24</v>
      </c>
      <c r="AV58" s="99" t="s">
        <v>24</v>
      </c>
      <c r="AW58" s="99" t="s">
        <v>24</v>
      </c>
      <c r="AX58" s="99" t="s">
        <v>24</v>
      </c>
      <c r="AY58" s="99" t="s">
        <v>24</v>
      </c>
      <c r="AZ58" s="99" t="s">
        <v>24</v>
      </c>
      <c r="BA58" s="99" t="s">
        <v>24</v>
      </c>
      <c r="BB58" s="99" t="s">
        <v>24</v>
      </c>
      <c r="BC58" s="99" t="s">
        <v>24</v>
      </c>
      <c r="BD58" s="99" t="s">
        <v>24</v>
      </c>
      <c r="BE58" s="99" t="s">
        <v>24</v>
      </c>
      <c r="BF58" s="99" t="s">
        <v>24</v>
      </c>
      <c r="BG58" s="99" t="s">
        <v>24</v>
      </c>
      <c r="BH58" s="99" t="s">
        <v>24</v>
      </c>
      <c r="BI58" s="99" t="s">
        <v>24</v>
      </c>
      <c r="BJ58" s="99" t="s">
        <v>24</v>
      </c>
      <c r="BK58" s="99" t="s">
        <v>24</v>
      </c>
      <c r="BL58" s="99" t="s">
        <v>24</v>
      </c>
      <c r="BM58" s="99" t="s">
        <v>24</v>
      </c>
      <c r="BN58" s="99" t="s">
        <v>24</v>
      </c>
      <c r="BP58" s="119">
        <v>1951</v>
      </c>
    </row>
    <row r="59" spans="2:68">
      <c r="B59" s="119">
        <v>1952</v>
      </c>
      <c r="C59" s="99" t="s">
        <v>24</v>
      </c>
      <c r="D59" s="99" t="s">
        <v>24</v>
      </c>
      <c r="E59" s="99" t="s">
        <v>24</v>
      </c>
      <c r="F59" s="99" t="s">
        <v>24</v>
      </c>
      <c r="G59" s="99" t="s">
        <v>24</v>
      </c>
      <c r="H59" s="99" t="s">
        <v>24</v>
      </c>
      <c r="I59" s="99" t="s">
        <v>24</v>
      </c>
      <c r="J59" s="99" t="s">
        <v>24</v>
      </c>
      <c r="K59" s="99" t="s">
        <v>24</v>
      </c>
      <c r="L59" s="99" t="s">
        <v>24</v>
      </c>
      <c r="M59" s="99" t="s">
        <v>24</v>
      </c>
      <c r="N59" s="99" t="s">
        <v>24</v>
      </c>
      <c r="O59" s="99" t="s">
        <v>24</v>
      </c>
      <c r="P59" s="99" t="s">
        <v>24</v>
      </c>
      <c r="Q59" s="99" t="s">
        <v>24</v>
      </c>
      <c r="R59" s="99" t="s">
        <v>24</v>
      </c>
      <c r="S59" s="99" t="s">
        <v>24</v>
      </c>
      <c r="T59" s="99" t="s">
        <v>24</v>
      </c>
      <c r="U59" s="99" t="s">
        <v>24</v>
      </c>
      <c r="V59" s="99" t="s">
        <v>24</v>
      </c>
      <c r="W59" s="127"/>
      <c r="X59" s="119">
        <v>1952</v>
      </c>
      <c r="Y59" s="99" t="s">
        <v>24</v>
      </c>
      <c r="Z59" s="99" t="s">
        <v>24</v>
      </c>
      <c r="AA59" s="99" t="s">
        <v>24</v>
      </c>
      <c r="AB59" s="99" t="s">
        <v>24</v>
      </c>
      <c r="AC59" s="99" t="s">
        <v>24</v>
      </c>
      <c r="AD59" s="99" t="s">
        <v>24</v>
      </c>
      <c r="AE59" s="99" t="s">
        <v>24</v>
      </c>
      <c r="AF59" s="99" t="s">
        <v>24</v>
      </c>
      <c r="AG59" s="99" t="s">
        <v>24</v>
      </c>
      <c r="AH59" s="99" t="s">
        <v>24</v>
      </c>
      <c r="AI59" s="99" t="s">
        <v>24</v>
      </c>
      <c r="AJ59" s="99" t="s">
        <v>24</v>
      </c>
      <c r="AK59" s="99" t="s">
        <v>24</v>
      </c>
      <c r="AL59" s="99" t="s">
        <v>24</v>
      </c>
      <c r="AM59" s="99" t="s">
        <v>24</v>
      </c>
      <c r="AN59" s="99" t="s">
        <v>24</v>
      </c>
      <c r="AO59" s="99" t="s">
        <v>24</v>
      </c>
      <c r="AP59" s="99" t="s">
        <v>24</v>
      </c>
      <c r="AQ59" s="99" t="s">
        <v>24</v>
      </c>
      <c r="AR59" s="99" t="s">
        <v>24</v>
      </c>
      <c r="AS59" s="127"/>
      <c r="AT59" s="119">
        <v>1952</v>
      </c>
      <c r="AU59" s="99" t="s">
        <v>24</v>
      </c>
      <c r="AV59" s="99" t="s">
        <v>24</v>
      </c>
      <c r="AW59" s="99" t="s">
        <v>24</v>
      </c>
      <c r="AX59" s="99" t="s">
        <v>24</v>
      </c>
      <c r="AY59" s="99" t="s">
        <v>24</v>
      </c>
      <c r="AZ59" s="99" t="s">
        <v>24</v>
      </c>
      <c r="BA59" s="99" t="s">
        <v>24</v>
      </c>
      <c r="BB59" s="99" t="s">
        <v>24</v>
      </c>
      <c r="BC59" s="99" t="s">
        <v>24</v>
      </c>
      <c r="BD59" s="99" t="s">
        <v>24</v>
      </c>
      <c r="BE59" s="99" t="s">
        <v>24</v>
      </c>
      <c r="BF59" s="99" t="s">
        <v>24</v>
      </c>
      <c r="BG59" s="99" t="s">
        <v>24</v>
      </c>
      <c r="BH59" s="99" t="s">
        <v>24</v>
      </c>
      <c r="BI59" s="99" t="s">
        <v>24</v>
      </c>
      <c r="BJ59" s="99" t="s">
        <v>24</v>
      </c>
      <c r="BK59" s="99" t="s">
        <v>24</v>
      </c>
      <c r="BL59" s="99" t="s">
        <v>24</v>
      </c>
      <c r="BM59" s="99" t="s">
        <v>24</v>
      </c>
      <c r="BN59" s="99" t="s">
        <v>24</v>
      </c>
      <c r="BP59" s="119">
        <v>1952</v>
      </c>
    </row>
    <row r="60" spans="2:68">
      <c r="B60" s="119">
        <v>1953</v>
      </c>
      <c r="C60" s="99" t="s">
        <v>24</v>
      </c>
      <c r="D60" s="99" t="s">
        <v>24</v>
      </c>
      <c r="E60" s="99" t="s">
        <v>24</v>
      </c>
      <c r="F60" s="99" t="s">
        <v>24</v>
      </c>
      <c r="G60" s="99" t="s">
        <v>24</v>
      </c>
      <c r="H60" s="99" t="s">
        <v>24</v>
      </c>
      <c r="I60" s="99" t="s">
        <v>24</v>
      </c>
      <c r="J60" s="99" t="s">
        <v>24</v>
      </c>
      <c r="K60" s="99" t="s">
        <v>24</v>
      </c>
      <c r="L60" s="99" t="s">
        <v>24</v>
      </c>
      <c r="M60" s="99" t="s">
        <v>24</v>
      </c>
      <c r="N60" s="99" t="s">
        <v>24</v>
      </c>
      <c r="O60" s="99" t="s">
        <v>24</v>
      </c>
      <c r="P60" s="99" t="s">
        <v>24</v>
      </c>
      <c r="Q60" s="99" t="s">
        <v>24</v>
      </c>
      <c r="R60" s="99" t="s">
        <v>24</v>
      </c>
      <c r="S60" s="99" t="s">
        <v>24</v>
      </c>
      <c r="T60" s="99" t="s">
        <v>24</v>
      </c>
      <c r="U60" s="99" t="s">
        <v>24</v>
      </c>
      <c r="V60" s="99" t="s">
        <v>24</v>
      </c>
      <c r="W60" s="127"/>
      <c r="X60" s="119">
        <v>1953</v>
      </c>
      <c r="Y60" s="99" t="s">
        <v>24</v>
      </c>
      <c r="Z60" s="99" t="s">
        <v>24</v>
      </c>
      <c r="AA60" s="99" t="s">
        <v>24</v>
      </c>
      <c r="AB60" s="99" t="s">
        <v>24</v>
      </c>
      <c r="AC60" s="99" t="s">
        <v>24</v>
      </c>
      <c r="AD60" s="99" t="s">
        <v>24</v>
      </c>
      <c r="AE60" s="99" t="s">
        <v>24</v>
      </c>
      <c r="AF60" s="99" t="s">
        <v>24</v>
      </c>
      <c r="AG60" s="99" t="s">
        <v>24</v>
      </c>
      <c r="AH60" s="99" t="s">
        <v>24</v>
      </c>
      <c r="AI60" s="99" t="s">
        <v>24</v>
      </c>
      <c r="AJ60" s="99" t="s">
        <v>24</v>
      </c>
      <c r="AK60" s="99" t="s">
        <v>24</v>
      </c>
      <c r="AL60" s="99" t="s">
        <v>24</v>
      </c>
      <c r="AM60" s="99" t="s">
        <v>24</v>
      </c>
      <c r="AN60" s="99" t="s">
        <v>24</v>
      </c>
      <c r="AO60" s="99" t="s">
        <v>24</v>
      </c>
      <c r="AP60" s="99" t="s">
        <v>24</v>
      </c>
      <c r="AQ60" s="99" t="s">
        <v>24</v>
      </c>
      <c r="AR60" s="99" t="s">
        <v>24</v>
      </c>
      <c r="AS60" s="127"/>
      <c r="AT60" s="119">
        <v>1953</v>
      </c>
      <c r="AU60" s="99" t="s">
        <v>24</v>
      </c>
      <c r="AV60" s="99" t="s">
        <v>24</v>
      </c>
      <c r="AW60" s="99" t="s">
        <v>24</v>
      </c>
      <c r="AX60" s="99" t="s">
        <v>24</v>
      </c>
      <c r="AY60" s="99" t="s">
        <v>24</v>
      </c>
      <c r="AZ60" s="99" t="s">
        <v>24</v>
      </c>
      <c r="BA60" s="99" t="s">
        <v>24</v>
      </c>
      <c r="BB60" s="99" t="s">
        <v>24</v>
      </c>
      <c r="BC60" s="99" t="s">
        <v>24</v>
      </c>
      <c r="BD60" s="99" t="s">
        <v>24</v>
      </c>
      <c r="BE60" s="99" t="s">
        <v>24</v>
      </c>
      <c r="BF60" s="99" t="s">
        <v>24</v>
      </c>
      <c r="BG60" s="99" t="s">
        <v>24</v>
      </c>
      <c r="BH60" s="99" t="s">
        <v>24</v>
      </c>
      <c r="BI60" s="99" t="s">
        <v>24</v>
      </c>
      <c r="BJ60" s="99" t="s">
        <v>24</v>
      </c>
      <c r="BK60" s="99" t="s">
        <v>24</v>
      </c>
      <c r="BL60" s="99" t="s">
        <v>24</v>
      </c>
      <c r="BM60" s="99" t="s">
        <v>24</v>
      </c>
      <c r="BN60" s="99" t="s">
        <v>24</v>
      </c>
      <c r="BP60" s="119">
        <v>1953</v>
      </c>
    </row>
    <row r="61" spans="2:68">
      <c r="B61" s="119">
        <v>1954</v>
      </c>
      <c r="C61" s="99" t="s">
        <v>24</v>
      </c>
      <c r="D61" s="99" t="s">
        <v>24</v>
      </c>
      <c r="E61" s="99" t="s">
        <v>24</v>
      </c>
      <c r="F61" s="99" t="s">
        <v>24</v>
      </c>
      <c r="G61" s="99" t="s">
        <v>24</v>
      </c>
      <c r="H61" s="99" t="s">
        <v>24</v>
      </c>
      <c r="I61" s="99" t="s">
        <v>24</v>
      </c>
      <c r="J61" s="99" t="s">
        <v>24</v>
      </c>
      <c r="K61" s="99" t="s">
        <v>24</v>
      </c>
      <c r="L61" s="99" t="s">
        <v>24</v>
      </c>
      <c r="M61" s="99" t="s">
        <v>24</v>
      </c>
      <c r="N61" s="99" t="s">
        <v>24</v>
      </c>
      <c r="O61" s="99" t="s">
        <v>24</v>
      </c>
      <c r="P61" s="99" t="s">
        <v>24</v>
      </c>
      <c r="Q61" s="99" t="s">
        <v>24</v>
      </c>
      <c r="R61" s="99" t="s">
        <v>24</v>
      </c>
      <c r="S61" s="99" t="s">
        <v>24</v>
      </c>
      <c r="T61" s="99" t="s">
        <v>24</v>
      </c>
      <c r="U61" s="99" t="s">
        <v>24</v>
      </c>
      <c r="V61" s="99" t="s">
        <v>24</v>
      </c>
      <c r="W61" s="127"/>
      <c r="X61" s="119">
        <v>1954</v>
      </c>
      <c r="Y61" s="99" t="s">
        <v>24</v>
      </c>
      <c r="Z61" s="99" t="s">
        <v>24</v>
      </c>
      <c r="AA61" s="99" t="s">
        <v>24</v>
      </c>
      <c r="AB61" s="99" t="s">
        <v>24</v>
      </c>
      <c r="AC61" s="99" t="s">
        <v>24</v>
      </c>
      <c r="AD61" s="99" t="s">
        <v>24</v>
      </c>
      <c r="AE61" s="99" t="s">
        <v>24</v>
      </c>
      <c r="AF61" s="99" t="s">
        <v>24</v>
      </c>
      <c r="AG61" s="99" t="s">
        <v>24</v>
      </c>
      <c r="AH61" s="99" t="s">
        <v>24</v>
      </c>
      <c r="AI61" s="99" t="s">
        <v>24</v>
      </c>
      <c r="AJ61" s="99" t="s">
        <v>24</v>
      </c>
      <c r="AK61" s="99" t="s">
        <v>24</v>
      </c>
      <c r="AL61" s="99" t="s">
        <v>24</v>
      </c>
      <c r="AM61" s="99" t="s">
        <v>24</v>
      </c>
      <c r="AN61" s="99" t="s">
        <v>24</v>
      </c>
      <c r="AO61" s="99" t="s">
        <v>24</v>
      </c>
      <c r="AP61" s="99" t="s">
        <v>24</v>
      </c>
      <c r="AQ61" s="99" t="s">
        <v>24</v>
      </c>
      <c r="AR61" s="99" t="s">
        <v>24</v>
      </c>
      <c r="AS61" s="127"/>
      <c r="AT61" s="119">
        <v>1954</v>
      </c>
      <c r="AU61" s="99" t="s">
        <v>24</v>
      </c>
      <c r="AV61" s="99" t="s">
        <v>24</v>
      </c>
      <c r="AW61" s="99" t="s">
        <v>24</v>
      </c>
      <c r="AX61" s="99" t="s">
        <v>24</v>
      </c>
      <c r="AY61" s="99" t="s">
        <v>24</v>
      </c>
      <c r="AZ61" s="99" t="s">
        <v>24</v>
      </c>
      <c r="BA61" s="99" t="s">
        <v>24</v>
      </c>
      <c r="BB61" s="99" t="s">
        <v>24</v>
      </c>
      <c r="BC61" s="99" t="s">
        <v>24</v>
      </c>
      <c r="BD61" s="99" t="s">
        <v>24</v>
      </c>
      <c r="BE61" s="99" t="s">
        <v>24</v>
      </c>
      <c r="BF61" s="99" t="s">
        <v>24</v>
      </c>
      <c r="BG61" s="99" t="s">
        <v>24</v>
      </c>
      <c r="BH61" s="99" t="s">
        <v>24</v>
      </c>
      <c r="BI61" s="99" t="s">
        <v>24</v>
      </c>
      <c r="BJ61" s="99" t="s">
        <v>24</v>
      </c>
      <c r="BK61" s="99" t="s">
        <v>24</v>
      </c>
      <c r="BL61" s="99" t="s">
        <v>24</v>
      </c>
      <c r="BM61" s="99" t="s">
        <v>24</v>
      </c>
      <c r="BN61" s="99" t="s">
        <v>24</v>
      </c>
      <c r="BP61" s="119">
        <v>1954</v>
      </c>
    </row>
    <row r="62" spans="2:68">
      <c r="B62" s="119">
        <v>1955</v>
      </c>
      <c r="C62" s="99" t="s">
        <v>24</v>
      </c>
      <c r="D62" s="99" t="s">
        <v>24</v>
      </c>
      <c r="E62" s="99" t="s">
        <v>24</v>
      </c>
      <c r="F62" s="99" t="s">
        <v>24</v>
      </c>
      <c r="G62" s="99" t="s">
        <v>24</v>
      </c>
      <c r="H62" s="99" t="s">
        <v>24</v>
      </c>
      <c r="I62" s="99" t="s">
        <v>24</v>
      </c>
      <c r="J62" s="99" t="s">
        <v>24</v>
      </c>
      <c r="K62" s="99" t="s">
        <v>24</v>
      </c>
      <c r="L62" s="99" t="s">
        <v>24</v>
      </c>
      <c r="M62" s="99" t="s">
        <v>24</v>
      </c>
      <c r="N62" s="99" t="s">
        <v>24</v>
      </c>
      <c r="O62" s="99" t="s">
        <v>24</v>
      </c>
      <c r="P62" s="99" t="s">
        <v>24</v>
      </c>
      <c r="Q62" s="99" t="s">
        <v>24</v>
      </c>
      <c r="R62" s="99" t="s">
        <v>24</v>
      </c>
      <c r="S62" s="99" t="s">
        <v>24</v>
      </c>
      <c r="T62" s="99" t="s">
        <v>24</v>
      </c>
      <c r="U62" s="99" t="s">
        <v>24</v>
      </c>
      <c r="V62" s="99" t="s">
        <v>24</v>
      </c>
      <c r="W62" s="127"/>
      <c r="X62" s="119">
        <v>1955</v>
      </c>
      <c r="Y62" s="99" t="s">
        <v>24</v>
      </c>
      <c r="Z62" s="99" t="s">
        <v>24</v>
      </c>
      <c r="AA62" s="99" t="s">
        <v>24</v>
      </c>
      <c r="AB62" s="99" t="s">
        <v>24</v>
      </c>
      <c r="AC62" s="99" t="s">
        <v>24</v>
      </c>
      <c r="AD62" s="99" t="s">
        <v>24</v>
      </c>
      <c r="AE62" s="99" t="s">
        <v>24</v>
      </c>
      <c r="AF62" s="99" t="s">
        <v>24</v>
      </c>
      <c r="AG62" s="99" t="s">
        <v>24</v>
      </c>
      <c r="AH62" s="99" t="s">
        <v>24</v>
      </c>
      <c r="AI62" s="99" t="s">
        <v>24</v>
      </c>
      <c r="AJ62" s="99" t="s">
        <v>24</v>
      </c>
      <c r="AK62" s="99" t="s">
        <v>24</v>
      </c>
      <c r="AL62" s="99" t="s">
        <v>24</v>
      </c>
      <c r="AM62" s="99" t="s">
        <v>24</v>
      </c>
      <c r="AN62" s="99" t="s">
        <v>24</v>
      </c>
      <c r="AO62" s="99" t="s">
        <v>24</v>
      </c>
      <c r="AP62" s="99" t="s">
        <v>24</v>
      </c>
      <c r="AQ62" s="99" t="s">
        <v>24</v>
      </c>
      <c r="AR62" s="99" t="s">
        <v>24</v>
      </c>
      <c r="AS62" s="127"/>
      <c r="AT62" s="119">
        <v>1955</v>
      </c>
      <c r="AU62" s="99" t="s">
        <v>24</v>
      </c>
      <c r="AV62" s="99" t="s">
        <v>24</v>
      </c>
      <c r="AW62" s="99" t="s">
        <v>24</v>
      </c>
      <c r="AX62" s="99" t="s">
        <v>24</v>
      </c>
      <c r="AY62" s="99" t="s">
        <v>24</v>
      </c>
      <c r="AZ62" s="99" t="s">
        <v>24</v>
      </c>
      <c r="BA62" s="99" t="s">
        <v>24</v>
      </c>
      <c r="BB62" s="99" t="s">
        <v>24</v>
      </c>
      <c r="BC62" s="99" t="s">
        <v>24</v>
      </c>
      <c r="BD62" s="99" t="s">
        <v>24</v>
      </c>
      <c r="BE62" s="99" t="s">
        <v>24</v>
      </c>
      <c r="BF62" s="99" t="s">
        <v>24</v>
      </c>
      <c r="BG62" s="99" t="s">
        <v>24</v>
      </c>
      <c r="BH62" s="99" t="s">
        <v>24</v>
      </c>
      <c r="BI62" s="99" t="s">
        <v>24</v>
      </c>
      <c r="BJ62" s="99" t="s">
        <v>24</v>
      </c>
      <c r="BK62" s="99" t="s">
        <v>24</v>
      </c>
      <c r="BL62" s="99" t="s">
        <v>24</v>
      </c>
      <c r="BM62" s="99" t="s">
        <v>24</v>
      </c>
      <c r="BN62" s="99" t="s">
        <v>24</v>
      </c>
      <c r="BP62" s="119">
        <v>1955</v>
      </c>
    </row>
    <row r="63" spans="2:68">
      <c r="B63" s="119">
        <v>1956</v>
      </c>
      <c r="C63" s="99" t="s">
        <v>24</v>
      </c>
      <c r="D63" s="99" t="s">
        <v>24</v>
      </c>
      <c r="E63" s="99" t="s">
        <v>24</v>
      </c>
      <c r="F63" s="99" t="s">
        <v>24</v>
      </c>
      <c r="G63" s="99" t="s">
        <v>24</v>
      </c>
      <c r="H63" s="99" t="s">
        <v>24</v>
      </c>
      <c r="I63" s="99" t="s">
        <v>24</v>
      </c>
      <c r="J63" s="99" t="s">
        <v>24</v>
      </c>
      <c r="K63" s="99" t="s">
        <v>24</v>
      </c>
      <c r="L63" s="99" t="s">
        <v>24</v>
      </c>
      <c r="M63" s="99" t="s">
        <v>24</v>
      </c>
      <c r="N63" s="99" t="s">
        <v>24</v>
      </c>
      <c r="O63" s="99" t="s">
        <v>24</v>
      </c>
      <c r="P63" s="99" t="s">
        <v>24</v>
      </c>
      <c r="Q63" s="99" t="s">
        <v>24</v>
      </c>
      <c r="R63" s="99" t="s">
        <v>24</v>
      </c>
      <c r="S63" s="99" t="s">
        <v>24</v>
      </c>
      <c r="T63" s="99" t="s">
        <v>24</v>
      </c>
      <c r="U63" s="99" t="s">
        <v>24</v>
      </c>
      <c r="V63" s="99" t="s">
        <v>24</v>
      </c>
      <c r="W63" s="127"/>
      <c r="X63" s="119">
        <v>1956</v>
      </c>
      <c r="Y63" s="99" t="s">
        <v>24</v>
      </c>
      <c r="Z63" s="99" t="s">
        <v>24</v>
      </c>
      <c r="AA63" s="99" t="s">
        <v>24</v>
      </c>
      <c r="AB63" s="99" t="s">
        <v>24</v>
      </c>
      <c r="AC63" s="99" t="s">
        <v>24</v>
      </c>
      <c r="AD63" s="99" t="s">
        <v>24</v>
      </c>
      <c r="AE63" s="99" t="s">
        <v>24</v>
      </c>
      <c r="AF63" s="99" t="s">
        <v>24</v>
      </c>
      <c r="AG63" s="99" t="s">
        <v>24</v>
      </c>
      <c r="AH63" s="99" t="s">
        <v>24</v>
      </c>
      <c r="AI63" s="99" t="s">
        <v>24</v>
      </c>
      <c r="AJ63" s="99" t="s">
        <v>24</v>
      </c>
      <c r="AK63" s="99" t="s">
        <v>24</v>
      </c>
      <c r="AL63" s="99" t="s">
        <v>24</v>
      </c>
      <c r="AM63" s="99" t="s">
        <v>24</v>
      </c>
      <c r="AN63" s="99" t="s">
        <v>24</v>
      </c>
      <c r="AO63" s="99" t="s">
        <v>24</v>
      </c>
      <c r="AP63" s="99" t="s">
        <v>24</v>
      </c>
      <c r="AQ63" s="99" t="s">
        <v>24</v>
      </c>
      <c r="AR63" s="99" t="s">
        <v>24</v>
      </c>
      <c r="AS63" s="127"/>
      <c r="AT63" s="119">
        <v>1956</v>
      </c>
      <c r="AU63" s="99" t="s">
        <v>24</v>
      </c>
      <c r="AV63" s="99" t="s">
        <v>24</v>
      </c>
      <c r="AW63" s="99" t="s">
        <v>24</v>
      </c>
      <c r="AX63" s="99" t="s">
        <v>24</v>
      </c>
      <c r="AY63" s="99" t="s">
        <v>24</v>
      </c>
      <c r="AZ63" s="99" t="s">
        <v>24</v>
      </c>
      <c r="BA63" s="99" t="s">
        <v>24</v>
      </c>
      <c r="BB63" s="99" t="s">
        <v>24</v>
      </c>
      <c r="BC63" s="99" t="s">
        <v>24</v>
      </c>
      <c r="BD63" s="99" t="s">
        <v>24</v>
      </c>
      <c r="BE63" s="99" t="s">
        <v>24</v>
      </c>
      <c r="BF63" s="99" t="s">
        <v>24</v>
      </c>
      <c r="BG63" s="99" t="s">
        <v>24</v>
      </c>
      <c r="BH63" s="99" t="s">
        <v>24</v>
      </c>
      <c r="BI63" s="99" t="s">
        <v>24</v>
      </c>
      <c r="BJ63" s="99" t="s">
        <v>24</v>
      </c>
      <c r="BK63" s="99" t="s">
        <v>24</v>
      </c>
      <c r="BL63" s="99" t="s">
        <v>24</v>
      </c>
      <c r="BM63" s="99" t="s">
        <v>24</v>
      </c>
      <c r="BN63" s="99" t="s">
        <v>24</v>
      </c>
      <c r="BP63" s="119">
        <v>1956</v>
      </c>
    </row>
    <row r="64" spans="2:68">
      <c r="B64" s="119">
        <v>1957</v>
      </c>
      <c r="C64" s="99" t="s">
        <v>24</v>
      </c>
      <c r="D64" s="99" t="s">
        <v>24</v>
      </c>
      <c r="E64" s="99" t="s">
        <v>24</v>
      </c>
      <c r="F64" s="99" t="s">
        <v>24</v>
      </c>
      <c r="G64" s="99" t="s">
        <v>24</v>
      </c>
      <c r="H64" s="99" t="s">
        <v>24</v>
      </c>
      <c r="I64" s="99" t="s">
        <v>24</v>
      </c>
      <c r="J64" s="99" t="s">
        <v>24</v>
      </c>
      <c r="K64" s="99" t="s">
        <v>24</v>
      </c>
      <c r="L64" s="99" t="s">
        <v>24</v>
      </c>
      <c r="M64" s="99" t="s">
        <v>24</v>
      </c>
      <c r="N64" s="99" t="s">
        <v>24</v>
      </c>
      <c r="O64" s="99" t="s">
        <v>24</v>
      </c>
      <c r="P64" s="99" t="s">
        <v>24</v>
      </c>
      <c r="Q64" s="99" t="s">
        <v>24</v>
      </c>
      <c r="R64" s="99" t="s">
        <v>24</v>
      </c>
      <c r="S64" s="99" t="s">
        <v>24</v>
      </c>
      <c r="T64" s="99" t="s">
        <v>24</v>
      </c>
      <c r="U64" s="99" t="s">
        <v>24</v>
      </c>
      <c r="V64" s="99" t="s">
        <v>24</v>
      </c>
      <c r="W64" s="127"/>
      <c r="X64" s="119">
        <v>1957</v>
      </c>
      <c r="Y64" s="99" t="s">
        <v>24</v>
      </c>
      <c r="Z64" s="99" t="s">
        <v>24</v>
      </c>
      <c r="AA64" s="99" t="s">
        <v>24</v>
      </c>
      <c r="AB64" s="99" t="s">
        <v>24</v>
      </c>
      <c r="AC64" s="99" t="s">
        <v>24</v>
      </c>
      <c r="AD64" s="99" t="s">
        <v>24</v>
      </c>
      <c r="AE64" s="99" t="s">
        <v>24</v>
      </c>
      <c r="AF64" s="99" t="s">
        <v>24</v>
      </c>
      <c r="AG64" s="99" t="s">
        <v>24</v>
      </c>
      <c r="AH64" s="99" t="s">
        <v>24</v>
      </c>
      <c r="AI64" s="99" t="s">
        <v>24</v>
      </c>
      <c r="AJ64" s="99" t="s">
        <v>24</v>
      </c>
      <c r="AK64" s="99" t="s">
        <v>24</v>
      </c>
      <c r="AL64" s="99" t="s">
        <v>24</v>
      </c>
      <c r="AM64" s="99" t="s">
        <v>24</v>
      </c>
      <c r="AN64" s="99" t="s">
        <v>24</v>
      </c>
      <c r="AO64" s="99" t="s">
        <v>24</v>
      </c>
      <c r="AP64" s="99" t="s">
        <v>24</v>
      </c>
      <c r="AQ64" s="99" t="s">
        <v>24</v>
      </c>
      <c r="AR64" s="99" t="s">
        <v>24</v>
      </c>
      <c r="AS64" s="127"/>
      <c r="AT64" s="119">
        <v>1957</v>
      </c>
      <c r="AU64" s="99" t="s">
        <v>24</v>
      </c>
      <c r="AV64" s="99" t="s">
        <v>24</v>
      </c>
      <c r="AW64" s="99" t="s">
        <v>24</v>
      </c>
      <c r="AX64" s="99" t="s">
        <v>24</v>
      </c>
      <c r="AY64" s="99" t="s">
        <v>24</v>
      </c>
      <c r="AZ64" s="99" t="s">
        <v>24</v>
      </c>
      <c r="BA64" s="99" t="s">
        <v>24</v>
      </c>
      <c r="BB64" s="99" t="s">
        <v>24</v>
      </c>
      <c r="BC64" s="99" t="s">
        <v>24</v>
      </c>
      <c r="BD64" s="99" t="s">
        <v>24</v>
      </c>
      <c r="BE64" s="99" t="s">
        <v>24</v>
      </c>
      <c r="BF64" s="99" t="s">
        <v>24</v>
      </c>
      <c r="BG64" s="99" t="s">
        <v>24</v>
      </c>
      <c r="BH64" s="99" t="s">
        <v>24</v>
      </c>
      <c r="BI64" s="99" t="s">
        <v>24</v>
      </c>
      <c r="BJ64" s="99" t="s">
        <v>24</v>
      </c>
      <c r="BK64" s="99" t="s">
        <v>24</v>
      </c>
      <c r="BL64" s="99" t="s">
        <v>24</v>
      </c>
      <c r="BM64" s="99" t="s">
        <v>24</v>
      </c>
      <c r="BN64" s="99" t="s">
        <v>24</v>
      </c>
      <c r="BP64" s="119">
        <v>1957</v>
      </c>
    </row>
    <row r="65" spans="2:68">
      <c r="B65" s="120">
        <v>1958</v>
      </c>
      <c r="C65" s="99" t="s">
        <v>24</v>
      </c>
      <c r="D65" s="99" t="s">
        <v>24</v>
      </c>
      <c r="E65" s="99" t="s">
        <v>24</v>
      </c>
      <c r="F65" s="99" t="s">
        <v>24</v>
      </c>
      <c r="G65" s="99" t="s">
        <v>24</v>
      </c>
      <c r="H65" s="99" t="s">
        <v>24</v>
      </c>
      <c r="I65" s="99" t="s">
        <v>24</v>
      </c>
      <c r="J65" s="99" t="s">
        <v>24</v>
      </c>
      <c r="K65" s="99" t="s">
        <v>24</v>
      </c>
      <c r="L65" s="99" t="s">
        <v>24</v>
      </c>
      <c r="M65" s="99" t="s">
        <v>24</v>
      </c>
      <c r="N65" s="99" t="s">
        <v>24</v>
      </c>
      <c r="O65" s="99" t="s">
        <v>24</v>
      </c>
      <c r="P65" s="99" t="s">
        <v>24</v>
      </c>
      <c r="Q65" s="99" t="s">
        <v>24</v>
      </c>
      <c r="R65" s="99" t="s">
        <v>24</v>
      </c>
      <c r="S65" s="99" t="s">
        <v>24</v>
      </c>
      <c r="T65" s="99" t="s">
        <v>24</v>
      </c>
      <c r="U65" s="99" t="s">
        <v>24</v>
      </c>
      <c r="V65" s="99" t="s">
        <v>24</v>
      </c>
      <c r="W65" s="127"/>
      <c r="X65" s="120">
        <v>1958</v>
      </c>
      <c r="Y65" s="99" t="s">
        <v>24</v>
      </c>
      <c r="Z65" s="99" t="s">
        <v>24</v>
      </c>
      <c r="AA65" s="99" t="s">
        <v>24</v>
      </c>
      <c r="AB65" s="99" t="s">
        <v>24</v>
      </c>
      <c r="AC65" s="99" t="s">
        <v>24</v>
      </c>
      <c r="AD65" s="99" t="s">
        <v>24</v>
      </c>
      <c r="AE65" s="99" t="s">
        <v>24</v>
      </c>
      <c r="AF65" s="99" t="s">
        <v>24</v>
      </c>
      <c r="AG65" s="99" t="s">
        <v>24</v>
      </c>
      <c r="AH65" s="99" t="s">
        <v>24</v>
      </c>
      <c r="AI65" s="99" t="s">
        <v>24</v>
      </c>
      <c r="AJ65" s="99" t="s">
        <v>24</v>
      </c>
      <c r="AK65" s="99" t="s">
        <v>24</v>
      </c>
      <c r="AL65" s="99" t="s">
        <v>24</v>
      </c>
      <c r="AM65" s="99" t="s">
        <v>24</v>
      </c>
      <c r="AN65" s="99" t="s">
        <v>24</v>
      </c>
      <c r="AO65" s="99" t="s">
        <v>24</v>
      </c>
      <c r="AP65" s="99" t="s">
        <v>24</v>
      </c>
      <c r="AQ65" s="99" t="s">
        <v>24</v>
      </c>
      <c r="AR65" s="99" t="s">
        <v>24</v>
      </c>
      <c r="AS65" s="127"/>
      <c r="AT65" s="120">
        <v>1958</v>
      </c>
      <c r="AU65" s="99" t="s">
        <v>24</v>
      </c>
      <c r="AV65" s="99" t="s">
        <v>24</v>
      </c>
      <c r="AW65" s="99" t="s">
        <v>24</v>
      </c>
      <c r="AX65" s="99" t="s">
        <v>24</v>
      </c>
      <c r="AY65" s="99" t="s">
        <v>24</v>
      </c>
      <c r="AZ65" s="99" t="s">
        <v>24</v>
      </c>
      <c r="BA65" s="99" t="s">
        <v>24</v>
      </c>
      <c r="BB65" s="99" t="s">
        <v>24</v>
      </c>
      <c r="BC65" s="99" t="s">
        <v>24</v>
      </c>
      <c r="BD65" s="99" t="s">
        <v>24</v>
      </c>
      <c r="BE65" s="99" t="s">
        <v>24</v>
      </c>
      <c r="BF65" s="99" t="s">
        <v>24</v>
      </c>
      <c r="BG65" s="99" t="s">
        <v>24</v>
      </c>
      <c r="BH65" s="99" t="s">
        <v>24</v>
      </c>
      <c r="BI65" s="99" t="s">
        <v>24</v>
      </c>
      <c r="BJ65" s="99" t="s">
        <v>24</v>
      </c>
      <c r="BK65" s="99" t="s">
        <v>24</v>
      </c>
      <c r="BL65" s="99" t="s">
        <v>24</v>
      </c>
      <c r="BM65" s="99" t="s">
        <v>24</v>
      </c>
      <c r="BN65" s="99" t="s">
        <v>24</v>
      </c>
      <c r="BP65" s="120">
        <v>1958</v>
      </c>
    </row>
    <row r="66" spans="2:68">
      <c r="B66" s="120">
        <v>1959</v>
      </c>
      <c r="C66" s="99" t="s">
        <v>24</v>
      </c>
      <c r="D66" s="99" t="s">
        <v>24</v>
      </c>
      <c r="E66" s="99" t="s">
        <v>24</v>
      </c>
      <c r="F66" s="99" t="s">
        <v>24</v>
      </c>
      <c r="G66" s="99" t="s">
        <v>24</v>
      </c>
      <c r="H66" s="99" t="s">
        <v>24</v>
      </c>
      <c r="I66" s="99" t="s">
        <v>24</v>
      </c>
      <c r="J66" s="99" t="s">
        <v>24</v>
      </c>
      <c r="K66" s="99" t="s">
        <v>24</v>
      </c>
      <c r="L66" s="99" t="s">
        <v>24</v>
      </c>
      <c r="M66" s="99" t="s">
        <v>24</v>
      </c>
      <c r="N66" s="99" t="s">
        <v>24</v>
      </c>
      <c r="O66" s="99" t="s">
        <v>24</v>
      </c>
      <c r="P66" s="99" t="s">
        <v>24</v>
      </c>
      <c r="Q66" s="99" t="s">
        <v>24</v>
      </c>
      <c r="R66" s="99" t="s">
        <v>24</v>
      </c>
      <c r="S66" s="99" t="s">
        <v>24</v>
      </c>
      <c r="T66" s="99" t="s">
        <v>24</v>
      </c>
      <c r="U66" s="99" t="s">
        <v>24</v>
      </c>
      <c r="V66" s="99" t="s">
        <v>24</v>
      </c>
      <c r="W66" s="127"/>
      <c r="X66" s="120">
        <v>1959</v>
      </c>
      <c r="Y66" s="99" t="s">
        <v>24</v>
      </c>
      <c r="Z66" s="99" t="s">
        <v>24</v>
      </c>
      <c r="AA66" s="99" t="s">
        <v>24</v>
      </c>
      <c r="AB66" s="99" t="s">
        <v>24</v>
      </c>
      <c r="AC66" s="99" t="s">
        <v>24</v>
      </c>
      <c r="AD66" s="99" t="s">
        <v>24</v>
      </c>
      <c r="AE66" s="99" t="s">
        <v>24</v>
      </c>
      <c r="AF66" s="99" t="s">
        <v>24</v>
      </c>
      <c r="AG66" s="99" t="s">
        <v>24</v>
      </c>
      <c r="AH66" s="99" t="s">
        <v>24</v>
      </c>
      <c r="AI66" s="99" t="s">
        <v>24</v>
      </c>
      <c r="AJ66" s="99" t="s">
        <v>24</v>
      </c>
      <c r="AK66" s="99" t="s">
        <v>24</v>
      </c>
      <c r="AL66" s="99" t="s">
        <v>24</v>
      </c>
      <c r="AM66" s="99" t="s">
        <v>24</v>
      </c>
      <c r="AN66" s="99" t="s">
        <v>24</v>
      </c>
      <c r="AO66" s="99" t="s">
        <v>24</v>
      </c>
      <c r="AP66" s="99" t="s">
        <v>24</v>
      </c>
      <c r="AQ66" s="99" t="s">
        <v>24</v>
      </c>
      <c r="AR66" s="99" t="s">
        <v>24</v>
      </c>
      <c r="AS66" s="127"/>
      <c r="AT66" s="120">
        <v>1959</v>
      </c>
      <c r="AU66" s="99" t="s">
        <v>24</v>
      </c>
      <c r="AV66" s="99" t="s">
        <v>24</v>
      </c>
      <c r="AW66" s="99" t="s">
        <v>24</v>
      </c>
      <c r="AX66" s="99" t="s">
        <v>24</v>
      </c>
      <c r="AY66" s="99" t="s">
        <v>24</v>
      </c>
      <c r="AZ66" s="99" t="s">
        <v>24</v>
      </c>
      <c r="BA66" s="99" t="s">
        <v>24</v>
      </c>
      <c r="BB66" s="99" t="s">
        <v>24</v>
      </c>
      <c r="BC66" s="99" t="s">
        <v>24</v>
      </c>
      <c r="BD66" s="99" t="s">
        <v>24</v>
      </c>
      <c r="BE66" s="99" t="s">
        <v>24</v>
      </c>
      <c r="BF66" s="99" t="s">
        <v>24</v>
      </c>
      <c r="BG66" s="99" t="s">
        <v>24</v>
      </c>
      <c r="BH66" s="99" t="s">
        <v>24</v>
      </c>
      <c r="BI66" s="99" t="s">
        <v>24</v>
      </c>
      <c r="BJ66" s="99" t="s">
        <v>24</v>
      </c>
      <c r="BK66" s="99" t="s">
        <v>24</v>
      </c>
      <c r="BL66" s="99" t="s">
        <v>24</v>
      </c>
      <c r="BM66" s="99" t="s">
        <v>24</v>
      </c>
      <c r="BN66" s="99" t="s">
        <v>24</v>
      </c>
      <c r="BP66" s="120">
        <v>1959</v>
      </c>
    </row>
    <row r="67" spans="2:68">
      <c r="B67" s="120">
        <v>1960</v>
      </c>
      <c r="C67" s="99" t="s">
        <v>24</v>
      </c>
      <c r="D67" s="99" t="s">
        <v>24</v>
      </c>
      <c r="E67" s="99" t="s">
        <v>24</v>
      </c>
      <c r="F67" s="99" t="s">
        <v>24</v>
      </c>
      <c r="G67" s="99" t="s">
        <v>24</v>
      </c>
      <c r="H67" s="99" t="s">
        <v>24</v>
      </c>
      <c r="I67" s="99" t="s">
        <v>24</v>
      </c>
      <c r="J67" s="99" t="s">
        <v>24</v>
      </c>
      <c r="K67" s="99" t="s">
        <v>24</v>
      </c>
      <c r="L67" s="99" t="s">
        <v>24</v>
      </c>
      <c r="M67" s="99" t="s">
        <v>24</v>
      </c>
      <c r="N67" s="99" t="s">
        <v>24</v>
      </c>
      <c r="O67" s="99" t="s">
        <v>24</v>
      </c>
      <c r="P67" s="99" t="s">
        <v>24</v>
      </c>
      <c r="Q67" s="99" t="s">
        <v>24</v>
      </c>
      <c r="R67" s="99" t="s">
        <v>24</v>
      </c>
      <c r="S67" s="99" t="s">
        <v>24</v>
      </c>
      <c r="T67" s="99" t="s">
        <v>24</v>
      </c>
      <c r="U67" s="99" t="s">
        <v>24</v>
      </c>
      <c r="V67" s="99" t="s">
        <v>24</v>
      </c>
      <c r="W67" s="127"/>
      <c r="X67" s="120">
        <v>1960</v>
      </c>
      <c r="Y67" s="99" t="s">
        <v>24</v>
      </c>
      <c r="Z67" s="99" t="s">
        <v>24</v>
      </c>
      <c r="AA67" s="99" t="s">
        <v>24</v>
      </c>
      <c r="AB67" s="99" t="s">
        <v>24</v>
      </c>
      <c r="AC67" s="99" t="s">
        <v>24</v>
      </c>
      <c r="AD67" s="99" t="s">
        <v>24</v>
      </c>
      <c r="AE67" s="99" t="s">
        <v>24</v>
      </c>
      <c r="AF67" s="99" t="s">
        <v>24</v>
      </c>
      <c r="AG67" s="99" t="s">
        <v>24</v>
      </c>
      <c r="AH67" s="99" t="s">
        <v>24</v>
      </c>
      <c r="AI67" s="99" t="s">
        <v>24</v>
      </c>
      <c r="AJ67" s="99" t="s">
        <v>24</v>
      </c>
      <c r="AK67" s="99" t="s">
        <v>24</v>
      </c>
      <c r="AL67" s="99" t="s">
        <v>24</v>
      </c>
      <c r="AM67" s="99" t="s">
        <v>24</v>
      </c>
      <c r="AN67" s="99" t="s">
        <v>24</v>
      </c>
      <c r="AO67" s="99" t="s">
        <v>24</v>
      </c>
      <c r="AP67" s="99" t="s">
        <v>24</v>
      </c>
      <c r="AQ67" s="99" t="s">
        <v>24</v>
      </c>
      <c r="AR67" s="99" t="s">
        <v>24</v>
      </c>
      <c r="AS67" s="127"/>
      <c r="AT67" s="120">
        <v>1960</v>
      </c>
      <c r="AU67" s="99" t="s">
        <v>24</v>
      </c>
      <c r="AV67" s="99" t="s">
        <v>24</v>
      </c>
      <c r="AW67" s="99" t="s">
        <v>24</v>
      </c>
      <c r="AX67" s="99" t="s">
        <v>24</v>
      </c>
      <c r="AY67" s="99" t="s">
        <v>24</v>
      </c>
      <c r="AZ67" s="99" t="s">
        <v>24</v>
      </c>
      <c r="BA67" s="99" t="s">
        <v>24</v>
      </c>
      <c r="BB67" s="99" t="s">
        <v>24</v>
      </c>
      <c r="BC67" s="99" t="s">
        <v>24</v>
      </c>
      <c r="BD67" s="99" t="s">
        <v>24</v>
      </c>
      <c r="BE67" s="99" t="s">
        <v>24</v>
      </c>
      <c r="BF67" s="99" t="s">
        <v>24</v>
      </c>
      <c r="BG67" s="99" t="s">
        <v>24</v>
      </c>
      <c r="BH67" s="99" t="s">
        <v>24</v>
      </c>
      <c r="BI67" s="99" t="s">
        <v>24</v>
      </c>
      <c r="BJ67" s="99" t="s">
        <v>24</v>
      </c>
      <c r="BK67" s="99" t="s">
        <v>24</v>
      </c>
      <c r="BL67" s="99" t="s">
        <v>24</v>
      </c>
      <c r="BM67" s="99" t="s">
        <v>24</v>
      </c>
      <c r="BN67" s="99" t="s">
        <v>24</v>
      </c>
      <c r="BP67" s="120">
        <v>1960</v>
      </c>
    </row>
    <row r="68" spans="2:68">
      <c r="B68" s="120">
        <v>1961</v>
      </c>
      <c r="C68" s="99" t="s">
        <v>24</v>
      </c>
      <c r="D68" s="99" t="s">
        <v>24</v>
      </c>
      <c r="E68" s="99" t="s">
        <v>24</v>
      </c>
      <c r="F68" s="99" t="s">
        <v>24</v>
      </c>
      <c r="G68" s="99" t="s">
        <v>24</v>
      </c>
      <c r="H68" s="99" t="s">
        <v>24</v>
      </c>
      <c r="I68" s="99" t="s">
        <v>24</v>
      </c>
      <c r="J68" s="99" t="s">
        <v>24</v>
      </c>
      <c r="K68" s="99" t="s">
        <v>24</v>
      </c>
      <c r="L68" s="99" t="s">
        <v>24</v>
      </c>
      <c r="M68" s="99" t="s">
        <v>24</v>
      </c>
      <c r="N68" s="99" t="s">
        <v>24</v>
      </c>
      <c r="O68" s="99" t="s">
        <v>24</v>
      </c>
      <c r="P68" s="99" t="s">
        <v>24</v>
      </c>
      <c r="Q68" s="99" t="s">
        <v>24</v>
      </c>
      <c r="R68" s="99" t="s">
        <v>24</v>
      </c>
      <c r="S68" s="99" t="s">
        <v>24</v>
      </c>
      <c r="T68" s="99" t="s">
        <v>24</v>
      </c>
      <c r="U68" s="99" t="s">
        <v>24</v>
      </c>
      <c r="V68" s="99" t="s">
        <v>24</v>
      </c>
      <c r="W68" s="127"/>
      <c r="X68" s="120">
        <v>1961</v>
      </c>
      <c r="Y68" s="99" t="s">
        <v>24</v>
      </c>
      <c r="Z68" s="99" t="s">
        <v>24</v>
      </c>
      <c r="AA68" s="99" t="s">
        <v>24</v>
      </c>
      <c r="AB68" s="99" t="s">
        <v>24</v>
      </c>
      <c r="AC68" s="99" t="s">
        <v>24</v>
      </c>
      <c r="AD68" s="99" t="s">
        <v>24</v>
      </c>
      <c r="AE68" s="99" t="s">
        <v>24</v>
      </c>
      <c r="AF68" s="99" t="s">
        <v>24</v>
      </c>
      <c r="AG68" s="99" t="s">
        <v>24</v>
      </c>
      <c r="AH68" s="99" t="s">
        <v>24</v>
      </c>
      <c r="AI68" s="99" t="s">
        <v>24</v>
      </c>
      <c r="AJ68" s="99" t="s">
        <v>24</v>
      </c>
      <c r="AK68" s="99" t="s">
        <v>24</v>
      </c>
      <c r="AL68" s="99" t="s">
        <v>24</v>
      </c>
      <c r="AM68" s="99" t="s">
        <v>24</v>
      </c>
      <c r="AN68" s="99" t="s">
        <v>24</v>
      </c>
      <c r="AO68" s="99" t="s">
        <v>24</v>
      </c>
      <c r="AP68" s="99" t="s">
        <v>24</v>
      </c>
      <c r="AQ68" s="99" t="s">
        <v>24</v>
      </c>
      <c r="AR68" s="99" t="s">
        <v>24</v>
      </c>
      <c r="AS68" s="127"/>
      <c r="AT68" s="120">
        <v>1961</v>
      </c>
      <c r="AU68" s="99" t="s">
        <v>24</v>
      </c>
      <c r="AV68" s="99" t="s">
        <v>24</v>
      </c>
      <c r="AW68" s="99" t="s">
        <v>24</v>
      </c>
      <c r="AX68" s="99" t="s">
        <v>24</v>
      </c>
      <c r="AY68" s="99" t="s">
        <v>24</v>
      </c>
      <c r="AZ68" s="99" t="s">
        <v>24</v>
      </c>
      <c r="BA68" s="99" t="s">
        <v>24</v>
      </c>
      <c r="BB68" s="99" t="s">
        <v>24</v>
      </c>
      <c r="BC68" s="99" t="s">
        <v>24</v>
      </c>
      <c r="BD68" s="99" t="s">
        <v>24</v>
      </c>
      <c r="BE68" s="99" t="s">
        <v>24</v>
      </c>
      <c r="BF68" s="99" t="s">
        <v>24</v>
      </c>
      <c r="BG68" s="99" t="s">
        <v>24</v>
      </c>
      <c r="BH68" s="99" t="s">
        <v>24</v>
      </c>
      <c r="BI68" s="99" t="s">
        <v>24</v>
      </c>
      <c r="BJ68" s="99" t="s">
        <v>24</v>
      </c>
      <c r="BK68" s="99" t="s">
        <v>24</v>
      </c>
      <c r="BL68" s="99" t="s">
        <v>24</v>
      </c>
      <c r="BM68" s="99" t="s">
        <v>24</v>
      </c>
      <c r="BN68" s="99" t="s">
        <v>24</v>
      </c>
      <c r="BP68" s="120">
        <v>1961</v>
      </c>
    </row>
    <row r="69" spans="2:68">
      <c r="B69" s="120">
        <v>1962</v>
      </c>
      <c r="C69" s="99" t="s">
        <v>24</v>
      </c>
      <c r="D69" s="99" t="s">
        <v>24</v>
      </c>
      <c r="E69" s="99" t="s">
        <v>24</v>
      </c>
      <c r="F69" s="99" t="s">
        <v>24</v>
      </c>
      <c r="G69" s="99" t="s">
        <v>24</v>
      </c>
      <c r="H69" s="99" t="s">
        <v>24</v>
      </c>
      <c r="I69" s="99" t="s">
        <v>24</v>
      </c>
      <c r="J69" s="99" t="s">
        <v>24</v>
      </c>
      <c r="K69" s="99" t="s">
        <v>24</v>
      </c>
      <c r="L69" s="99" t="s">
        <v>24</v>
      </c>
      <c r="M69" s="99" t="s">
        <v>24</v>
      </c>
      <c r="N69" s="99" t="s">
        <v>24</v>
      </c>
      <c r="O69" s="99" t="s">
        <v>24</v>
      </c>
      <c r="P69" s="99" t="s">
        <v>24</v>
      </c>
      <c r="Q69" s="99" t="s">
        <v>24</v>
      </c>
      <c r="R69" s="99" t="s">
        <v>24</v>
      </c>
      <c r="S69" s="99" t="s">
        <v>24</v>
      </c>
      <c r="T69" s="99" t="s">
        <v>24</v>
      </c>
      <c r="U69" s="99" t="s">
        <v>24</v>
      </c>
      <c r="V69" s="99" t="s">
        <v>24</v>
      </c>
      <c r="W69" s="127"/>
      <c r="X69" s="120">
        <v>1962</v>
      </c>
      <c r="Y69" s="99" t="s">
        <v>24</v>
      </c>
      <c r="Z69" s="99" t="s">
        <v>24</v>
      </c>
      <c r="AA69" s="99" t="s">
        <v>24</v>
      </c>
      <c r="AB69" s="99" t="s">
        <v>24</v>
      </c>
      <c r="AC69" s="99" t="s">
        <v>24</v>
      </c>
      <c r="AD69" s="99" t="s">
        <v>24</v>
      </c>
      <c r="AE69" s="99" t="s">
        <v>24</v>
      </c>
      <c r="AF69" s="99" t="s">
        <v>24</v>
      </c>
      <c r="AG69" s="99" t="s">
        <v>24</v>
      </c>
      <c r="AH69" s="99" t="s">
        <v>24</v>
      </c>
      <c r="AI69" s="99" t="s">
        <v>24</v>
      </c>
      <c r="AJ69" s="99" t="s">
        <v>24</v>
      </c>
      <c r="AK69" s="99" t="s">
        <v>24</v>
      </c>
      <c r="AL69" s="99" t="s">
        <v>24</v>
      </c>
      <c r="AM69" s="99" t="s">
        <v>24</v>
      </c>
      <c r="AN69" s="99" t="s">
        <v>24</v>
      </c>
      <c r="AO69" s="99" t="s">
        <v>24</v>
      </c>
      <c r="AP69" s="99" t="s">
        <v>24</v>
      </c>
      <c r="AQ69" s="99" t="s">
        <v>24</v>
      </c>
      <c r="AR69" s="99" t="s">
        <v>24</v>
      </c>
      <c r="AS69" s="127"/>
      <c r="AT69" s="120">
        <v>1962</v>
      </c>
      <c r="AU69" s="99" t="s">
        <v>24</v>
      </c>
      <c r="AV69" s="99" t="s">
        <v>24</v>
      </c>
      <c r="AW69" s="99" t="s">
        <v>24</v>
      </c>
      <c r="AX69" s="99" t="s">
        <v>24</v>
      </c>
      <c r="AY69" s="99" t="s">
        <v>24</v>
      </c>
      <c r="AZ69" s="99" t="s">
        <v>24</v>
      </c>
      <c r="BA69" s="99" t="s">
        <v>24</v>
      </c>
      <c r="BB69" s="99" t="s">
        <v>24</v>
      </c>
      <c r="BC69" s="99" t="s">
        <v>24</v>
      </c>
      <c r="BD69" s="99" t="s">
        <v>24</v>
      </c>
      <c r="BE69" s="99" t="s">
        <v>24</v>
      </c>
      <c r="BF69" s="99" t="s">
        <v>24</v>
      </c>
      <c r="BG69" s="99" t="s">
        <v>24</v>
      </c>
      <c r="BH69" s="99" t="s">
        <v>24</v>
      </c>
      <c r="BI69" s="99" t="s">
        <v>24</v>
      </c>
      <c r="BJ69" s="99" t="s">
        <v>24</v>
      </c>
      <c r="BK69" s="99" t="s">
        <v>24</v>
      </c>
      <c r="BL69" s="99" t="s">
        <v>24</v>
      </c>
      <c r="BM69" s="99" t="s">
        <v>24</v>
      </c>
      <c r="BN69" s="99" t="s">
        <v>24</v>
      </c>
      <c r="BP69" s="120">
        <v>1962</v>
      </c>
    </row>
    <row r="70" spans="2:68">
      <c r="B70" s="120">
        <v>1963</v>
      </c>
      <c r="C70" s="99" t="s">
        <v>24</v>
      </c>
      <c r="D70" s="99" t="s">
        <v>24</v>
      </c>
      <c r="E70" s="99" t="s">
        <v>24</v>
      </c>
      <c r="F70" s="99" t="s">
        <v>24</v>
      </c>
      <c r="G70" s="99" t="s">
        <v>24</v>
      </c>
      <c r="H70" s="99" t="s">
        <v>24</v>
      </c>
      <c r="I70" s="99" t="s">
        <v>24</v>
      </c>
      <c r="J70" s="99" t="s">
        <v>24</v>
      </c>
      <c r="K70" s="99" t="s">
        <v>24</v>
      </c>
      <c r="L70" s="99" t="s">
        <v>24</v>
      </c>
      <c r="M70" s="99" t="s">
        <v>24</v>
      </c>
      <c r="N70" s="99" t="s">
        <v>24</v>
      </c>
      <c r="O70" s="99" t="s">
        <v>24</v>
      </c>
      <c r="P70" s="99" t="s">
        <v>24</v>
      </c>
      <c r="Q70" s="99" t="s">
        <v>24</v>
      </c>
      <c r="R70" s="99" t="s">
        <v>24</v>
      </c>
      <c r="S70" s="99" t="s">
        <v>24</v>
      </c>
      <c r="T70" s="99" t="s">
        <v>24</v>
      </c>
      <c r="U70" s="99" t="s">
        <v>24</v>
      </c>
      <c r="V70" s="99" t="s">
        <v>24</v>
      </c>
      <c r="W70" s="127"/>
      <c r="X70" s="120">
        <v>1963</v>
      </c>
      <c r="Y70" s="99" t="s">
        <v>24</v>
      </c>
      <c r="Z70" s="99" t="s">
        <v>24</v>
      </c>
      <c r="AA70" s="99" t="s">
        <v>24</v>
      </c>
      <c r="AB70" s="99" t="s">
        <v>24</v>
      </c>
      <c r="AC70" s="99" t="s">
        <v>24</v>
      </c>
      <c r="AD70" s="99" t="s">
        <v>24</v>
      </c>
      <c r="AE70" s="99" t="s">
        <v>24</v>
      </c>
      <c r="AF70" s="99" t="s">
        <v>24</v>
      </c>
      <c r="AG70" s="99" t="s">
        <v>24</v>
      </c>
      <c r="AH70" s="99" t="s">
        <v>24</v>
      </c>
      <c r="AI70" s="99" t="s">
        <v>24</v>
      </c>
      <c r="AJ70" s="99" t="s">
        <v>24</v>
      </c>
      <c r="AK70" s="99" t="s">
        <v>24</v>
      </c>
      <c r="AL70" s="99" t="s">
        <v>24</v>
      </c>
      <c r="AM70" s="99" t="s">
        <v>24</v>
      </c>
      <c r="AN70" s="99" t="s">
        <v>24</v>
      </c>
      <c r="AO70" s="99" t="s">
        <v>24</v>
      </c>
      <c r="AP70" s="99" t="s">
        <v>24</v>
      </c>
      <c r="AQ70" s="99" t="s">
        <v>24</v>
      </c>
      <c r="AR70" s="99" t="s">
        <v>24</v>
      </c>
      <c r="AS70" s="127"/>
      <c r="AT70" s="120">
        <v>1963</v>
      </c>
      <c r="AU70" s="99" t="s">
        <v>24</v>
      </c>
      <c r="AV70" s="99" t="s">
        <v>24</v>
      </c>
      <c r="AW70" s="99" t="s">
        <v>24</v>
      </c>
      <c r="AX70" s="99" t="s">
        <v>24</v>
      </c>
      <c r="AY70" s="99" t="s">
        <v>24</v>
      </c>
      <c r="AZ70" s="99" t="s">
        <v>24</v>
      </c>
      <c r="BA70" s="99" t="s">
        <v>24</v>
      </c>
      <c r="BB70" s="99" t="s">
        <v>24</v>
      </c>
      <c r="BC70" s="99" t="s">
        <v>24</v>
      </c>
      <c r="BD70" s="99" t="s">
        <v>24</v>
      </c>
      <c r="BE70" s="99" t="s">
        <v>24</v>
      </c>
      <c r="BF70" s="99" t="s">
        <v>24</v>
      </c>
      <c r="BG70" s="99" t="s">
        <v>24</v>
      </c>
      <c r="BH70" s="99" t="s">
        <v>24</v>
      </c>
      <c r="BI70" s="99" t="s">
        <v>24</v>
      </c>
      <c r="BJ70" s="99" t="s">
        <v>24</v>
      </c>
      <c r="BK70" s="99" t="s">
        <v>24</v>
      </c>
      <c r="BL70" s="99" t="s">
        <v>24</v>
      </c>
      <c r="BM70" s="99" t="s">
        <v>24</v>
      </c>
      <c r="BN70" s="99" t="s">
        <v>24</v>
      </c>
      <c r="BP70" s="120">
        <v>1963</v>
      </c>
    </row>
    <row r="71" spans="2:68">
      <c r="B71" s="120">
        <v>1964</v>
      </c>
      <c r="C71" s="99" t="s">
        <v>24</v>
      </c>
      <c r="D71" s="99" t="s">
        <v>24</v>
      </c>
      <c r="E71" s="99" t="s">
        <v>24</v>
      </c>
      <c r="F71" s="99" t="s">
        <v>24</v>
      </c>
      <c r="G71" s="99" t="s">
        <v>24</v>
      </c>
      <c r="H71" s="99" t="s">
        <v>24</v>
      </c>
      <c r="I71" s="99" t="s">
        <v>24</v>
      </c>
      <c r="J71" s="99" t="s">
        <v>24</v>
      </c>
      <c r="K71" s="99" t="s">
        <v>24</v>
      </c>
      <c r="L71" s="99" t="s">
        <v>24</v>
      </c>
      <c r="M71" s="99" t="s">
        <v>24</v>
      </c>
      <c r="N71" s="99" t="s">
        <v>24</v>
      </c>
      <c r="O71" s="99" t="s">
        <v>24</v>
      </c>
      <c r="P71" s="99" t="s">
        <v>24</v>
      </c>
      <c r="Q71" s="99" t="s">
        <v>24</v>
      </c>
      <c r="R71" s="99" t="s">
        <v>24</v>
      </c>
      <c r="S71" s="99" t="s">
        <v>24</v>
      </c>
      <c r="T71" s="99" t="s">
        <v>24</v>
      </c>
      <c r="U71" s="99" t="s">
        <v>24</v>
      </c>
      <c r="V71" s="99" t="s">
        <v>24</v>
      </c>
      <c r="W71" s="127"/>
      <c r="X71" s="120">
        <v>1964</v>
      </c>
      <c r="Y71" s="99" t="s">
        <v>24</v>
      </c>
      <c r="Z71" s="99" t="s">
        <v>24</v>
      </c>
      <c r="AA71" s="99" t="s">
        <v>24</v>
      </c>
      <c r="AB71" s="99" t="s">
        <v>24</v>
      </c>
      <c r="AC71" s="99" t="s">
        <v>24</v>
      </c>
      <c r="AD71" s="99" t="s">
        <v>24</v>
      </c>
      <c r="AE71" s="99" t="s">
        <v>24</v>
      </c>
      <c r="AF71" s="99" t="s">
        <v>24</v>
      </c>
      <c r="AG71" s="99" t="s">
        <v>24</v>
      </c>
      <c r="AH71" s="99" t="s">
        <v>24</v>
      </c>
      <c r="AI71" s="99" t="s">
        <v>24</v>
      </c>
      <c r="AJ71" s="99" t="s">
        <v>24</v>
      </c>
      <c r="AK71" s="99" t="s">
        <v>24</v>
      </c>
      <c r="AL71" s="99" t="s">
        <v>24</v>
      </c>
      <c r="AM71" s="99" t="s">
        <v>24</v>
      </c>
      <c r="AN71" s="99" t="s">
        <v>24</v>
      </c>
      <c r="AO71" s="99" t="s">
        <v>24</v>
      </c>
      <c r="AP71" s="99" t="s">
        <v>24</v>
      </c>
      <c r="AQ71" s="99" t="s">
        <v>24</v>
      </c>
      <c r="AR71" s="99" t="s">
        <v>24</v>
      </c>
      <c r="AS71" s="127"/>
      <c r="AT71" s="120">
        <v>1964</v>
      </c>
      <c r="AU71" s="99" t="s">
        <v>24</v>
      </c>
      <c r="AV71" s="99" t="s">
        <v>24</v>
      </c>
      <c r="AW71" s="99" t="s">
        <v>24</v>
      </c>
      <c r="AX71" s="99" t="s">
        <v>24</v>
      </c>
      <c r="AY71" s="99" t="s">
        <v>24</v>
      </c>
      <c r="AZ71" s="99" t="s">
        <v>24</v>
      </c>
      <c r="BA71" s="99" t="s">
        <v>24</v>
      </c>
      <c r="BB71" s="99" t="s">
        <v>24</v>
      </c>
      <c r="BC71" s="99" t="s">
        <v>24</v>
      </c>
      <c r="BD71" s="99" t="s">
        <v>24</v>
      </c>
      <c r="BE71" s="99" t="s">
        <v>24</v>
      </c>
      <c r="BF71" s="99" t="s">
        <v>24</v>
      </c>
      <c r="BG71" s="99" t="s">
        <v>24</v>
      </c>
      <c r="BH71" s="99" t="s">
        <v>24</v>
      </c>
      <c r="BI71" s="99" t="s">
        <v>24</v>
      </c>
      <c r="BJ71" s="99" t="s">
        <v>24</v>
      </c>
      <c r="BK71" s="99" t="s">
        <v>24</v>
      </c>
      <c r="BL71" s="99" t="s">
        <v>24</v>
      </c>
      <c r="BM71" s="99" t="s">
        <v>24</v>
      </c>
      <c r="BN71" s="99" t="s">
        <v>24</v>
      </c>
      <c r="BP71" s="120">
        <v>1964</v>
      </c>
    </row>
    <row r="72" spans="2:68">
      <c r="B72" s="120">
        <v>1965</v>
      </c>
      <c r="C72" s="99" t="s">
        <v>24</v>
      </c>
      <c r="D72" s="99" t="s">
        <v>24</v>
      </c>
      <c r="E72" s="99" t="s">
        <v>24</v>
      </c>
      <c r="F72" s="99" t="s">
        <v>24</v>
      </c>
      <c r="G72" s="99" t="s">
        <v>24</v>
      </c>
      <c r="H72" s="99" t="s">
        <v>24</v>
      </c>
      <c r="I72" s="99" t="s">
        <v>24</v>
      </c>
      <c r="J72" s="99" t="s">
        <v>24</v>
      </c>
      <c r="K72" s="99" t="s">
        <v>24</v>
      </c>
      <c r="L72" s="99" t="s">
        <v>24</v>
      </c>
      <c r="M72" s="99" t="s">
        <v>24</v>
      </c>
      <c r="N72" s="99" t="s">
        <v>24</v>
      </c>
      <c r="O72" s="99" t="s">
        <v>24</v>
      </c>
      <c r="P72" s="99" t="s">
        <v>24</v>
      </c>
      <c r="Q72" s="99" t="s">
        <v>24</v>
      </c>
      <c r="R72" s="99" t="s">
        <v>24</v>
      </c>
      <c r="S72" s="99" t="s">
        <v>24</v>
      </c>
      <c r="T72" s="99" t="s">
        <v>24</v>
      </c>
      <c r="U72" s="99" t="s">
        <v>24</v>
      </c>
      <c r="V72" s="99" t="s">
        <v>24</v>
      </c>
      <c r="W72" s="127"/>
      <c r="X72" s="120">
        <v>1965</v>
      </c>
      <c r="Y72" s="99" t="s">
        <v>24</v>
      </c>
      <c r="Z72" s="99" t="s">
        <v>24</v>
      </c>
      <c r="AA72" s="99" t="s">
        <v>24</v>
      </c>
      <c r="AB72" s="99" t="s">
        <v>24</v>
      </c>
      <c r="AC72" s="99" t="s">
        <v>24</v>
      </c>
      <c r="AD72" s="99" t="s">
        <v>24</v>
      </c>
      <c r="AE72" s="99" t="s">
        <v>24</v>
      </c>
      <c r="AF72" s="99" t="s">
        <v>24</v>
      </c>
      <c r="AG72" s="99" t="s">
        <v>24</v>
      </c>
      <c r="AH72" s="99" t="s">
        <v>24</v>
      </c>
      <c r="AI72" s="99" t="s">
        <v>24</v>
      </c>
      <c r="AJ72" s="99" t="s">
        <v>24</v>
      </c>
      <c r="AK72" s="99" t="s">
        <v>24</v>
      </c>
      <c r="AL72" s="99" t="s">
        <v>24</v>
      </c>
      <c r="AM72" s="99" t="s">
        <v>24</v>
      </c>
      <c r="AN72" s="99" t="s">
        <v>24</v>
      </c>
      <c r="AO72" s="99" t="s">
        <v>24</v>
      </c>
      <c r="AP72" s="99" t="s">
        <v>24</v>
      </c>
      <c r="AQ72" s="99" t="s">
        <v>24</v>
      </c>
      <c r="AR72" s="99" t="s">
        <v>24</v>
      </c>
      <c r="AS72" s="127"/>
      <c r="AT72" s="120">
        <v>1965</v>
      </c>
      <c r="AU72" s="99" t="s">
        <v>24</v>
      </c>
      <c r="AV72" s="99" t="s">
        <v>24</v>
      </c>
      <c r="AW72" s="99" t="s">
        <v>24</v>
      </c>
      <c r="AX72" s="99" t="s">
        <v>24</v>
      </c>
      <c r="AY72" s="99" t="s">
        <v>24</v>
      </c>
      <c r="AZ72" s="99" t="s">
        <v>24</v>
      </c>
      <c r="BA72" s="99" t="s">
        <v>24</v>
      </c>
      <c r="BB72" s="99" t="s">
        <v>24</v>
      </c>
      <c r="BC72" s="99" t="s">
        <v>24</v>
      </c>
      <c r="BD72" s="99" t="s">
        <v>24</v>
      </c>
      <c r="BE72" s="99" t="s">
        <v>24</v>
      </c>
      <c r="BF72" s="99" t="s">
        <v>24</v>
      </c>
      <c r="BG72" s="99" t="s">
        <v>24</v>
      </c>
      <c r="BH72" s="99" t="s">
        <v>24</v>
      </c>
      <c r="BI72" s="99" t="s">
        <v>24</v>
      </c>
      <c r="BJ72" s="99" t="s">
        <v>24</v>
      </c>
      <c r="BK72" s="99" t="s">
        <v>24</v>
      </c>
      <c r="BL72" s="99" t="s">
        <v>24</v>
      </c>
      <c r="BM72" s="99" t="s">
        <v>24</v>
      </c>
      <c r="BN72" s="99" t="s">
        <v>24</v>
      </c>
      <c r="BP72" s="120">
        <v>1965</v>
      </c>
    </row>
    <row r="73" spans="2:68">
      <c r="B73" s="120">
        <v>1966</v>
      </c>
      <c r="C73" s="99" t="s">
        <v>24</v>
      </c>
      <c r="D73" s="99" t="s">
        <v>24</v>
      </c>
      <c r="E73" s="99" t="s">
        <v>24</v>
      </c>
      <c r="F73" s="99" t="s">
        <v>24</v>
      </c>
      <c r="G73" s="99" t="s">
        <v>24</v>
      </c>
      <c r="H73" s="99" t="s">
        <v>24</v>
      </c>
      <c r="I73" s="99" t="s">
        <v>24</v>
      </c>
      <c r="J73" s="99" t="s">
        <v>24</v>
      </c>
      <c r="K73" s="99" t="s">
        <v>24</v>
      </c>
      <c r="L73" s="99" t="s">
        <v>24</v>
      </c>
      <c r="M73" s="99" t="s">
        <v>24</v>
      </c>
      <c r="N73" s="99" t="s">
        <v>24</v>
      </c>
      <c r="O73" s="99" t="s">
        <v>24</v>
      </c>
      <c r="P73" s="99" t="s">
        <v>24</v>
      </c>
      <c r="Q73" s="99" t="s">
        <v>24</v>
      </c>
      <c r="R73" s="99" t="s">
        <v>24</v>
      </c>
      <c r="S73" s="99" t="s">
        <v>24</v>
      </c>
      <c r="T73" s="99" t="s">
        <v>24</v>
      </c>
      <c r="U73" s="99" t="s">
        <v>24</v>
      </c>
      <c r="V73" s="99" t="s">
        <v>24</v>
      </c>
      <c r="W73" s="127"/>
      <c r="X73" s="120">
        <v>1966</v>
      </c>
      <c r="Y73" s="99"/>
      <c r="Z73" s="99" t="s">
        <v>24</v>
      </c>
      <c r="AA73" s="99" t="s">
        <v>24</v>
      </c>
      <c r="AB73" s="99" t="s">
        <v>24</v>
      </c>
      <c r="AC73" s="99" t="s">
        <v>24</v>
      </c>
      <c r="AD73" s="99" t="s">
        <v>24</v>
      </c>
      <c r="AE73" s="99" t="s">
        <v>24</v>
      </c>
      <c r="AF73" s="99" t="s">
        <v>24</v>
      </c>
      <c r="AG73" s="99" t="s">
        <v>24</v>
      </c>
      <c r="AH73" s="99" t="s">
        <v>24</v>
      </c>
      <c r="AI73" s="99" t="s">
        <v>24</v>
      </c>
      <c r="AJ73" s="99" t="s">
        <v>24</v>
      </c>
      <c r="AK73" s="99" t="s">
        <v>24</v>
      </c>
      <c r="AL73" s="99" t="s">
        <v>24</v>
      </c>
      <c r="AM73" s="99" t="s">
        <v>24</v>
      </c>
      <c r="AN73" s="99" t="s">
        <v>24</v>
      </c>
      <c r="AO73" s="99" t="s">
        <v>24</v>
      </c>
      <c r="AP73" s="99" t="s">
        <v>24</v>
      </c>
      <c r="AQ73" s="99" t="s">
        <v>24</v>
      </c>
      <c r="AR73" s="99" t="s">
        <v>24</v>
      </c>
      <c r="AS73" s="127"/>
      <c r="AT73" s="120">
        <v>1966</v>
      </c>
      <c r="AU73" s="99" t="s">
        <v>24</v>
      </c>
      <c r="AV73" s="99" t="s">
        <v>24</v>
      </c>
      <c r="AW73" s="99" t="s">
        <v>24</v>
      </c>
      <c r="AX73" s="99" t="s">
        <v>24</v>
      </c>
      <c r="AY73" s="99" t="s">
        <v>24</v>
      </c>
      <c r="AZ73" s="99" t="s">
        <v>24</v>
      </c>
      <c r="BA73" s="99" t="s">
        <v>24</v>
      </c>
      <c r="BB73" s="99" t="s">
        <v>24</v>
      </c>
      <c r="BC73" s="99" t="s">
        <v>24</v>
      </c>
      <c r="BD73" s="99" t="s">
        <v>24</v>
      </c>
      <c r="BE73" s="99" t="s">
        <v>24</v>
      </c>
      <c r="BF73" s="99" t="s">
        <v>24</v>
      </c>
      <c r="BG73" s="99" t="s">
        <v>24</v>
      </c>
      <c r="BH73" s="99" t="s">
        <v>24</v>
      </c>
      <c r="BI73" s="99" t="s">
        <v>24</v>
      </c>
      <c r="BJ73" s="99" t="s">
        <v>24</v>
      </c>
      <c r="BK73" s="99" t="s">
        <v>24</v>
      </c>
      <c r="BL73" s="99" t="s">
        <v>24</v>
      </c>
      <c r="BM73" s="99" t="s">
        <v>24</v>
      </c>
      <c r="BN73" s="99" t="s">
        <v>24</v>
      </c>
      <c r="BP73" s="120">
        <v>1966</v>
      </c>
    </row>
    <row r="74" spans="2:68">
      <c r="B74" s="120">
        <v>1967</v>
      </c>
      <c r="C74" s="99" t="s">
        <v>24</v>
      </c>
      <c r="D74" s="99" t="s">
        <v>24</v>
      </c>
      <c r="E74" s="99" t="s">
        <v>24</v>
      </c>
      <c r="F74" s="99" t="s">
        <v>24</v>
      </c>
      <c r="G74" s="99" t="s">
        <v>24</v>
      </c>
      <c r="H74" s="99" t="s">
        <v>24</v>
      </c>
      <c r="I74" s="99" t="s">
        <v>24</v>
      </c>
      <c r="J74" s="99" t="s">
        <v>24</v>
      </c>
      <c r="K74" s="99" t="s">
        <v>24</v>
      </c>
      <c r="L74" s="99" t="s">
        <v>24</v>
      </c>
      <c r="M74" s="99" t="s">
        <v>24</v>
      </c>
      <c r="N74" s="99" t="s">
        <v>24</v>
      </c>
      <c r="O74" s="99" t="s">
        <v>24</v>
      </c>
      <c r="P74" s="99" t="s">
        <v>24</v>
      </c>
      <c r="Q74" s="99" t="s">
        <v>24</v>
      </c>
      <c r="R74" s="99" t="s">
        <v>24</v>
      </c>
      <c r="S74" s="99" t="s">
        <v>24</v>
      </c>
      <c r="T74" s="99" t="s">
        <v>24</v>
      </c>
      <c r="U74" s="99" t="s">
        <v>24</v>
      </c>
      <c r="V74" s="99" t="s">
        <v>24</v>
      </c>
      <c r="W74" s="127"/>
      <c r="X74" s="120">
        <v>1967</v>
      </c>
      <c r="Y74" s="99" t="s">
        <v>24</v>
      </c>
      <c r="Z74" s="99" t="s">
        <v>24</v>
      </c>
      <c r="AA74" s="99" t="s">
        <v>24</v>
      </c>
      <c r="AB74" s="99" t="s">
        <v>24</v>
      </c>
      <c r="AC74" s="99" t="s">
        <v>24</v>
      </c>
      <c r="AD74" s="99" t="s">
        <v>24</v>
      </c>
      <c r="AE74" s="99" t="s">
        <v>24</v>
      </c>
      <c r="AF74" s="99" t="s">
        <v>24</v>
      </c>
      <c r="AG74" s="99" t="s">
        <v>24</v>
      </c>
      <c r="AH74" s="99" t="s">
        <v>24</v>
      </c>
      <c r="AI74" s="99" t="s">
        <v>24</v>
      </c>
      <c r="AJ74" s="99" t="s">
        <v>24</v>
      </c>
      <c r="AK74" s="99" t="s">
        <v>24</v>
      </c>
      <c r="AL74" s="99" t="s">
        <v>24</v>
      </c>
      <c r="AM74" s="99" t="s">
        <v>24</v>
      </c>
      <c r="AN74" s="99" t="s">
        <v>24</v>
      </c>
      <c r="AO74" s="99" t="s">
        <v>24</v>
      </c>
      <c r="AP74" s="99" t="s">
        <v>24</v>
      </c>
      <c r="AQ74" s="99" t="s">
        <v>24</v>
      </c>
      <c r="AR74" s="99" t="s">
        <v>24</v>
      </c>
      <c r="AS74" s="127"/>
      <c r="AT74" s="120">
        <v>1967</v>
      </c>
      <c r="AU74" s="99" t="s">
        <v>24</v>
      </c>
      <c r="AV74" s="99" t="s">
        <v>24</v>
      </c>
      <c r="AW74" s="99" t="s">
        <v>24</v>
      </c>
      <c r="AX74" s="99" t="s">
        <v>24</v>
      </c>
      <c r="AY74" s="99" t="s">
        <v>24</v>
      </c>
      <c r="AZ74" s="99" t="s">
        <v>24</v>
      </c>
      <c r="BA74" s="99" t="s">
        <v>24</v>
      </c>
      <c r="BB74" s="99" t="s">
        <v>24</v>
      </c>
      <c r="BC74" s="99" t="s">
        <v>24</v>
      </c>
      <c r="BD74" s="99" t="s">
        <v>24</v>
      </c>
      <c r="BE74" s="99" t="s">
        <v>24</v>
      </c>
      <c r="BF74" s="99" t="s">
        <v>24</v>
      </c>
      <c r="BG74" s="99" t="s">
        <v>24</v>
      </c>
      <c r="BH74" s="99" t="s">
        <v>24</v>
      </c>
      <c r="BI74" s="99" t="s">
        <v>24</v>
      </c>
      <c r="BJ74" s="99" t="s">
        <v>24</v>
      </c>
      <c r="BK74" s="99" t="s">
        <v>24</v>
      </c>
      <c r="BL74" s="99" t="s">
        <v>24</v>
      </c>
      <c r="BM74" s="99" t="s">
        <v>24</v>
      </c>
      <c r="BN74" s="99" t="s">
        <v>24</v>
      </c>
      <c r="BP74" s="120">
        <v>1967</v>
      </c>
    </row>
    <row r="75" spans="2:68">
      <c r="B75" s="121">
        <v>1968</v>
      </c>
      <c r="C75" s="99">
        <v>49</v>
      </c>
      <c r="D75" s="99">
        <v>6</v>
      </c>
      <c r="E75" s="99">
        <v>1</v>
      </c>
      <c r="F75" s="99">
        <v>8</v>
      </c>
      <c r="G75" s="99">
        <v>5</v>
      </c>
      <c r="H75" s="99">
        <v>14</v>
      </c>
      <c r="I75" s="99">
        <v>12</v>
      </c>
      <c r="J75" s="99">
        <v>37</v>
      </c>
      <c r="K75" s="99">
        <v>70</v>
      </c>
      <c r="L75" s="99">
        <v>122</v>
      </c>
      <c r="M75" s="99">
        <v>139</v>
      </c>
      <c r="N75" s="99">
        <v>170</v>
      </c>
      <c r="O75" s="99">
        <v>168</v>
      </c>
      <c r="P75" s="99">
        <v>177</v>
      </c>
      <c r="Q75" s="99">
        <v>164</v>
      </c>
      <c r="R75" s="99">
        <v>191</v>
      </c>
      <c r="S75" s="99">
        <v>131</v>
      </c>
      <c r="T75" s="99">
        <v>84</v>
      </c>
      <c r="U75" s="99">
        <v>0</v>
      </c>
      <c r="V75" s="99">
        <v>1548</v>
      </c>
      <c r="W75" s="127"/>
      <c r="X75" s="121">
        <v>1968</v>
      </c>
      <c r="Y75" s="99">
        <v>24</v>
      </c>
      <c r="Z75" s="99">
        <v>4</v>
      </c>
      <c r="AA75" s="99">
        <v>4</v>
      </c>
      <c r="AB75" s="99">
        <v>8</v>
      </c>
      <c r="AC75" s="99">
        <v>8</v>
      </c>
      <c r="AD75" s="99">
        <v>6</v>
      </c>
      <c r="AE75" s="99">
        <v>8</v>
      </c>
      <c r="AF75" s="99">
        <v>19</v>
      </c>
      <c r="AG75" s="99">
        <v>30</v>
      </c>
      <c r="AH75" s="99">
        <v>57</v>
      </c>
      <c r="AI75" s="99">
        <v>66</v>
      </c>
      <c r="AJ75" s="99">
        <v>76</v>
      </c>
      <c r="AK75" s="99">
        <v>87</v>
      </c>
      <c r="AL75" s="99">
        <v>116</v>
      </c>
      <c r="AM75" s="99">
        <v>91</v>
      </c>
      <c r="AN75" s="99">
        <v>152</v>
      </c>
      <c r="AO75" s="99">
        <v>144</v>
      </c>
      <c r="AP75" s="99">
        <v>133</v>
      </c>
      <c r="AQ75" s="99">
        <v>1</v>
      </c>
      <c r="AR75" s="99">
        <v>1034</v>
      </c>
      <c r="AS75" s="127"/>
      <c r="AT75" s="121">
        <v>1968</v>
      </c>
      <c r="AU75" s="99">
        <v>73</v>
      </c>
      <c r="AV75" s="99">
        <v>10</v>
      </c>
      <c r="AW75" s="99">
        <v>5</v>
      </c>
      <c r="AX75" s="99">
        <v>16</v>
      </c>
      <c r="AY75" s="99">
        <v>13</v>
      </c>
      <c r="AZ75" s="99">
        <v>20</v>
      </c>
      <c r="BA75" s="99">
        <v>20</v>
      </c>
      <c r="BB75" s="99">
        <v>56</v>
      </c>
      <c r="BC75" s="99">
        <v>100</v>
      </c>
      <c r="BD75" s="99">
        <v>179</v>
      </c>
      <c r="BE75" s="99">
        <v>205</v>
      </c>
      <c r="BF75" s="99">
        <v>246</v>
      </c>
      <c r="BG75" s="99">
        <v>255</v>
      </c>
      <c r="BH75" s="99">
        <v>293</v>
      </c>
      <c r="BI75" s="99">
        <v>255</v>
      </c>
      <c r="BJ75" s="99">
        <v>343</v>
      </c>
      <c r="BK75" s="99">
        <v>275</v>
      </c>
      <c r="BL75" s="99">
        <v>217</v>
      </c>
      <c r="BM75" s="99">
        <v>1</v>
      </c>
      <c r="BN75" s="99">
        <v>2582</v>
      </c>
      <c r="BP75" s="121">
        <v>1968</v>
      </c>
    </row>
    <row r="76" spans="2:68">
      <c r="B76" s="121">
        <v>1969</v>
      </c>
      <c r="C76" s="99">
        <v>44</v>
      </c>
      <c r="D76" s="99">
        <v>2</v>
      </c>
      <c r="E76" s="99">
        <v>5</v>
      </c>
      <c r="F76" s="99">
        <v>3</v>
      </c>
      <c r="G76" s="99">
        <v>9</v>
      </c>
      <c r="H76" s="99">
        <v>7</v>
      </c>
      <c r="I76" s="99">
        <v>22</v>
      </c>
      <c r="J76" s="99">
        <v>45</v>
      </c>
      <c r="K76" s="99">
        <v>66</v>
      </c>
      <c r="L76" s="99">
        <v>94</v>
      </c>
      <c r="M76" s="99">
        <v>135</v>
      </c>
      <c r="N76" s="99">
        <v>133</v>
      </c>
      <c r="O76" s="99">
        <v>179</v>
      </c>
      <c r="P76" s="99">
        <v>183</v>
      </c>
      <c r="Q76" s="99">
        <v>159</v>
      </c>
      <c r="R76" s="99">
        <v>155</v>
      </c>
      <c r="S76" s="99">
        <v>101</v>
      </c>
      <c r="T76" s="99">
        <v>79</v>
      </c>
      <c r="U76" s="99">
        <v>1</v>
      </c>
      <c r="V76" s="99">
        <v>1422</v>
      </c>
      <c r="W76" s="127"/>
      <c r="X76" s="121">
        <v>1969</v>
      </c>
      <c r="Y76" s="99">
        <v>33</v>
      </c>
      <c r="Z76" s="99">
        <v>2</v>
      </c>
      <c r="AA76" s="99">
        <v>8</v>
      </c>
      <c r="AB76" s="99">
        <v>6</v>
      </c>
      <c r="AC76" s="99">
        <v>6</v>
      </c>
      <c r="AD76" s="99">
        <v>7</v>
      </c>
      <c r="AE76" s="99">
        <v>9</v>
      </c>
      <c r="AF76" s="99">
        <v>19</v>
      </c>
      <c r="AG76" s="99">
        <v>31</v>
      </c>
      <c r="AH76" s="99">
        <v>51</v>
      </c>
      <c r="AI76" s="99">
        <v>73</v>
      </c>
      <c r="AJ76" s="99">
        <v>74</v>
      </c>
      <c r="AK76" s="99">
        <v>67</v>
      </c>
      <c r="AL76" s="99">
        <v>118</v>
      </c>
      <c r="AM76" s="99">
        <v>114</v>
      </c>
      <c r="AN76" s="99">
        <v>175</v>
      </c>
      <c r="AO76" s="99">
        <v>144</v>
      </c>
      <c r="AP76" s="99">
        <v>129</v>
      </c>
      <c r="AQ76" s="99">
        <v>0</v>
      </c>
      <c r="AR76" s="99">
        <v>1066</v>
      </c>
      <c r="AS76" s="127"/>
      <c r="AT76" s="121">
        <v>1969</v>
      </c>
      <c r="AU76" s="99">
        <v>77</v>
      </c>
      <c r="AV76" s="99">
        <v>4</v>
      </c>
      <c r="AW76" s="99">
        <v>13</v>
      </c>
      <c r="AX76" s="99">
        <v>9</v>
      </c>
      <c r="AY76" s="99">
        <v>15</v>
      </c>
      <c r="AZ76" s="99">
        <v>14</v>
      </c>
      <c r="BA76" s="99">
        <v>31</v>
      </c>
      <c r="BB76" s="99">
        <v>64</v>
      </c>
      <c r="BC76" s="99">
        <v>97</v>
      </c>
      <c r="BD76" s="99">
        <v>145</v>
      </c>
      <c r="BE76" s="99">
        <v>208</v>
      </c>
      <c r="BF76" s="99">
        <v>207</v>
      </c>
      <c r="BG76" s="99">
        <v>246</v>
      </c>
      <c r="BH76" s="99">
        <v>301</v>
      </c>
      <c r="BI76" s="99">
        <v>273</v>
      </c>
      <c r="BJ76" s="99">
        <v>330</v>
      </c>
      <c r="BK76" s="99">
        <v>245</v>
      </c>
      <c r="BL76" s="99">
        <v>208</v>
      </c>
      <c r="BM76" s="99">
        <v>1</v>
      </c>
      <c r="BN76" s="99">
        <v>2488</v>
      </c>
      <c r="BP76" s="121">
        <v>1969</v>
      </c>
    </row>
    <row r="77" spans="2:68">
      <c r="B77" s="121">
        <v>1970</v>
      </c>
      <c r="C77" s="99">
        <v>38</v>
      </c>
      <c r="D77" s="99">
        <v>3</v>
      </c>
      <c r="E77" s="99">
        <v>3</v>
      </c>
      <c r="F77" s="99">
        <v>5</v>
      </c>
      <c r="G77" s="99">
        <v>7</v>
      </c>
      <c r="H77" s="99">
        <v>5</v>
      </c>
      <c r="I77" s="99">
        <v>19</v>
      </c>
      <c r="J77" s="99">
        <v>29</v>
      </c>
      <c r="K77" s="99">
        <v>70</v>
      </c>
      <c r="L77" s="99">
        <v>96</v>
      </c>
      <c r="M77" s="99">
        <v>153</v>
      </c>
      <c r="N77" s="99">
        <v>154</v>
      </c>
      <c r="O77" s="99">
        <v>178</v>
      </c>
      <c r="P77" s="99">
        <v>196</v>
      </c>
      <c r="Q77" s="99">
        <v>151</v>
      </c>
      <c r="R77" s="99">
        <v>160</v>
      </c>
      <c r="S77" s="99">
        <v>130</v>
      </c>
      <c r="T77" s="99">
        <v>90</v>
      </c>
      <c r="U77" s="99">
        <v>0</v>
      </c>
      <c r="V77" s="99">
        <v>1487</v>
      </c>
      <c r="W77" s="127"/>
      <c r="X77" s="121">
        <v>1970</v>
      </c>
      <c r="Y77" s="99">
        <v>35</v>
      </c>
      <c r="Z77" s="99">
        <v>3</v>
      </c>
      <c r="AA77" s="99">
        <v>5</v>
      </c>
      <c r="AB77" s="99">
        <v>6</v>
      </c>
      <c r="AC77" s="99">
        <v>2</v>
      </c>
      <c r="AD77" s="99">
        <v>3</v>
      </c>
      <c r="AE77" s="99">
        <v>10</v>
      </c>
      <c r="AF77" s="99">
        <v>25</v>
      </c>
      <c r="AG77" s="99">
        <v>35</v>
      </c>
      <c r="AH77" s="99">
        <v>50</v>
      </c>
      <c r="AI77" s="99">
        <v>83</v>
      </c>
      <c r="AJ77" s="99">
        <v>83</v>
      </c>
      <c r="AK77" s="99">
        <v>83</v>
      </c>
      <c r="AL77" s="99">
        <v>106</v>
      </c>
      <c r="AM77" s="99">
        <v>133</v>
      </c>
      <c r="AN77" s="99">
        <v>176</v>
      </c>
      <c r="AO77" s="99">
        <v>165</v>
      </c>
      <c r="AP77" s="99">
        <v>157</v>
      </c>
      <c r="AQ77" s="99">
        <v>0</v>
      </c>
      <c r="AR77" s="99">
        <v>1160</v>
      </c>
      <c r="AS77" s="127"/>
      <c r="AT77" s="121">
        <v>1970</v>
      </c>
      <c r="AU77" s="99">
        <v>73</v>
      </c>
      <c r="AV77" s="99">
        <v>6</v>
      </c>
      <c r="AW77" s="99">
        <v>8</v>
      </c>
      <c r="AX77" s="99">
        <v>11</v>
      </c>
      <c r="AY77" s="99">
        <v>9</v>
      </c>
      <c r="AZ77" s="99">
        <v>8</v>
      </c>
      <c r="BA77" s="99">
        <v>29</v>
      </c>
      <c r="BB77" s="99">
        <v>54</v>
      </c>
      <c r="BC77" s="99">
        <v>105</v>
      </c>
      <c r="BD77" s="99">
        <v>146</v>
      </c>
      <c r="BE77" s="99">
        <v>236</v>
      </c>
      <c r="BF77" s="99">
        <v>237</v>
      </c>
      <c r="BG77" s="99">
        <v>261</v>
      </c>
      <c r="BH77" s="99">
        <v>302</v>
      </c>
      <c r="BI77" s="99">
        <v>284</v>
      </c>
      <c r="BJ77" s="99">
        <v>336</v>
      </c>
      <c r="BK77" s="99">
        <v>295</v>
      </c>
      <c r="BL77" s="99">
        <v>247</v>
      </c>
      <c r="BM77" s="99">
        <v>0</v>
      </c>
      <c r="BN77" s="99">
        <v>2647</v>
      </c>
      <c r="BP77" s="121">
        <v>1970</v>
      </c>
    </row>
    <row r="78" spans="2:68">
      <c r="B78" s="121">
        <v>1971</v>
      </c>
      <c r="C78" s="99">
        <v>29</v>
      </c>
      <c r="D78" s="99">
        <v>4</v>
      </c>
      <c r="E78" s="99">
        <v>7</v>
      </c>
      <c r="F78" s="99">
        <v>6</v>
      </c>
      <c r="G78" s="99">
        <v>3</v>
      </c>
      <c r="H78" s="99">
        <v>12</v>
      </c>
      <c r="I78" s="99">
        <v>15</v>
      </c>
      <c r="J78" s="99">
        <v>42</v>
      </c>
      <c r="K78" s="99">
        <v>68</v>
      </c>
      <c r="L78" s="99">
        <v>119</v>
      </c>
      <c r="M78" s="99">
        <v>139</v>
      </c>
      <c r="N78" s="99">
        <v>176</v>
      </c>
      <c r="O78" s="99">
        <v>141</v>
      </c>
      <c r="P78" s="99">
        <v>194</v>
      </c>
      <c r="Q78" s="99">
        <v>164</v>
      </c>
      <c r="R78" s="99">
        <v>141</v>
      </c>
      <c r="S78" s="99">
        <v>110</v>
      </c>
      <c r="T78" s="99">
        <v>97</v>
      </c>
      <c r="U78" s="99">
        <v>0</v>
      </c>
      <c r="V78" s="99">
        <v>1467</v>
      </c>
      <c r="W78" s="127"/>
      <c r="X78" s="121">
        <v>1971</v>
      </c>
      <c r="Y78" s="99">
        <v>33</v>
      </c>
      <c r="Z78" s="99">
        <v>3</v>
      </c>
      <c r="AA78" s="99">
        <v>2</v>
      </c>
      <c r="AB78" s="99">
        <v>3</v>
      </c>
      <c r="AC78" s="99">
        <v>6</v>
      </c>
      <c r="AD78" s="99">
        <v>5</v>
      </c>
      <c r="AE78" s="99">
        <v>24</v>
      </c>
      <c r="AF78" s="99">
        <v>11</v>
      </c>
      <c r="AG78" s="99">
        <v>36</v>
      </c>
      <c r="AH78" s="99">
        <v>57</v>
      </c>
      <c r="AI78" s="99">
        <v>65</v>
      </c>
      <c r="AJ78" s="99">
        <v>77</v>
      </c>
      <c r="AK78" s="99">
        <v>83</v>
      </c>
      <c r="AL78" s="99">
        <v>89</v>
      </c>
      <c r="AM78" s="99">
        <v>127</v>
      </c>
      <c r="AN78" s="99">
        <v>158</v>
      </c>
      <c r="AO78" s="99">
        <v>149</v>
      </c>
      <c r="AP78" s="99">
        <v>147</v>
      </c>
      <c r="AQ78" s="99">
        <v>0</v>
      </c>
      <c r="AR78" s="99">
        <v>1075</v>
      </c>
      <c r="AS78" s="127"/>
      <c r="AT78" s="121">
        <v>1971</v>
      </c>
      <c r="AU78" s="99">
        <v>62</v>
      </c>
      <c r="AV78" s="99">
        <v>7</v>
      </c>
      <c r="AW78" s="99">
        <v>9</v>
      </c>
      <c r="AX78" s="99">
        <v>9</v>
      </c>
      <c r="AY78" s="99">
        <v>9</v>
      </c>
      <c r="AZ78" s="99">
        <v>17</v>
      </c>
      <c r="BA78" s="99">
        <v>39</v>
      </c>
      <c r="BB78" s="99">
        <v>53</v>
      </c>
      <c r="BC78" s="99">
        <v>104</v>
      </c>
      <c r="BD78" s="99">
        <v>176</v>
      </c>
      <c r="BE78" s="99">
        <v>204</v>
      </c>
      <c r="BF78" s="99">
        <v>253</v>
      </c>
      <c r="BG78" s="99">
        <v>224</v>
      </c>
      <c r="BH78" s="99">
        <v>283</v>
      </c>
      <c r="BI78" s="99">
        <v>291</v>
      </c>
      <c r="BJ78" s="99">
        <v>299</v>
      </c>
      <c r="BK78" s="99">
        <v>259</v>
      </c>
      <c r="BL78" s="99">
        <v>244</v>
      </c>
      <c r="BM78" s="99">
        <v>0</v>
      </c>
      <c r="BN78" s="99">
        <v>2542</v>
      </c>
      <c r="BP78" s="121">
        <v>1971</v>
      </c>
    </row>
    <row r="79" spans="2:68">
      <c r="B79" s="121">
        <v>1972</v>
      </c>
      <c r="C79" s="99">
        <v>33</v>
      </c>
      <c r="D79" s="99">
        <v>4</v>
      </c>
      <c r="E79" s="99">
        <v>3</v>
      </c>
      <c r="F79" s="99">
        <v>7</v>
      </c>
      <c r="G79" s="99">
        <v>5</v>
      </c>
      <c r="H79" s="99">
        <v>10</v>
      </c>
      <c r="I79" s="99">
        <v>10</v>
      </c>
      <c r="J79" s="99">
        <v>39</v>
      </c>
      <c r="K79" s="99">
        <v>71</v>
      </c>
      <c r="L79" s="99">
        <v>135</v>
      </c>
      <c r="M79" s="99">
        <v>150</v>
      </c>
      <c r="N79" s="99">
        <v>177</v>
      </c>
      <c r="O79" s="99">
        <v>171</v>
      </c>
      <c r="P79" s="99">
        <v>179</v>
      </c>
      <c r="Q79" s="99">
        <v>186</v>
      </c>
      <c r="R79" s="99">
        <v>163</v>
      </c>
      <c r="S79" s="99">
        <v>134</v>
      </c>
      <c r="T79" s="99">
        <v>83</v>
      </c>
      <c r="U79" s="99">
        <v>0</v>
      </c>
      <c r="V79" s="99">
        <v>1560</v>
      </c>
      <c r="W79" s="127"/>
      <c r="X79" s="121">
        <v>1972</v>
      </c>
      <c r="Y79" s="99">
        <v>33</v>
      </c>
      <c r="Z79" s="99">
        <v>1</v>
      </c>
      <c r="AA79" s="99">
        <v>3</v>
      </c>
      <c r="AB79" s="99">
        <v>6</v>
      </c>
      <c r="AC79" s="99">
        <v>6</v>
      </c>
      <c r="AD79" s="99">
        <v>6</v>
      </c>
      <c r="AE79" s="99">
        <v>9</v>
      </c>
      <c r="AF79" s="99">
        <v>19</v>
      </c>
      <c r="AG79" s="99">
        <v>37</v>
      </c>
      <c r="AH79" s="99">
        <v>46</v>
      </c>
      <c r="AI79" s="99">
        <v>72</v>
      </c>
      <c r="AJ79" s="99">
        <v>106</v>
      </c>
      <c r="AK79" s="99">
        <v>110</v>
      </c>
      <c r="AL79" s="99">
        <v>104</v>
      </c>
      <c r="AM79" s="99">
        <v>117</v>
      </c>
      <c r="AN79" s="99">
        <v>161</v>
      </c>
      <c r="AO79" s="99">
        <v>137</v>
      </c>
      <c r="AP79" s="99">
        <v>150</v>
      </c>
      <c r="AQ79" s="99">
        <v>0</v>
      </c>
      <c r="AR79" s="99">
        <v>1123</v>
      </c>
      <c r="AS79" s="127"/>
      <c r="AT79" s="121">
        <v>1972</v>
      </c>
      <c r="AU79" s="99">
        <v>66</v>
      </c>
      <c r="AV79" s="99">
        <v>5</v>
      </c>
      <c r="AW79" s="99">
        <v>6</v>
      </c>
      <c r="AX79" s="99">
        <v>13</v>
      </c>
      <c r="AY79" s="99">
        <v>11</v>
      </c>
      <c r="AZ79" s="99">
        <v>16</v>
      </c>
      <c r="BA79" s="99">
        <v>19</v>
      </c>
      <c r="BB79" s="99">
        <v>58</v>
      </c>
      <c r="BC79" s="99">
        <v>108</v>
      </c>
      <c r="BD79" s="99">
        <v>181</v>
      </c>
      <c r="BE79" s="99">
        <v>222</v>
      </c>
      <c r="BF79" s="99">
        <v>283</v>
      </c>
      <c r="BG79" s="99">
        <v>281</v>
      </c>
      <c r="BH79" s="99">
        <v>283</v>
      </c>
      <c r="BI79" s="99">
        <v>303</v>
      </c>
      <c r="BJ79" s="99">
        <v>324</v>
      </c>
      <c r="BK79" s="99">
        <v>271</v>
      </c>
      <c r="BL79" s="99">
        <v>233</v>
      </c>
      <c r="BM79" s="99">
        <v>0</v>
      </c>
      <c r="BN79" s="99">
        <v>2683</v>
      </c>
      <c r="BP79" s="121">
        <v>1972</v>
      </c>
    </row>
    <row r="80" spans="2:68">
      <c r="B80" s="121">
        <v>1973</v>
      </c>
      <c r="C80" s="99">
        <v>49</v>
      </c>
      <c r="D80" s="99">
        <v>3</v>
      </c>
      <c r="E80" s="99">
        <v>1</v>
      </c>
      <c r="F80" s="99">
        <v>4</v>
      </c>
      <c r="G80" s="99">
        <v>5</v>
      </c>
      <c r="H80" s="99">
        <v>15</v>
      </c>
      <c r="I80" s="99">
        <v>26</v>
      </c>
      <c r="J80" s="99">
        <v>31</v>
      </c>
      <c r="K80" s="99">
        <v>86</v>
      </c>
      <c r="L80" s="99">
        <v>158</v>
      </c>
      <c r="M80" s="99">
        <v>161</v>
      </c>
      <c r="N80" s="99">
        <v>198</v>
      </c>
      <c r="O80" s="99">
        <v>228</v>
      </c>
      <c r="P80" s="99">
        <v>190</v>
      </c>
      <c r="Q80" s="99">
        <v>183</v>
      </c>
      <c r="R80" s="99">
        <v>148</v>
      </c>
      <c r="S80" s="99">
        <v>145</v>
      </c>
      <c r="T80" s="99">
        <v>105</v>
      </c>
      <c r="U80" s="99">
        <v>0</v>
      </c>
      <c r="V80" s="99">
        <v>1736</v>
      </c>
      <c r="W80" s="127"/>
      <c r="X80" s="121">
        <v>1973</v>
      </c>
      <c r="Y80" s="99">
        <v>16</v>
      </c>
      <c r="Z80" s="99">
        <v>4</v>
      </c>
      <c r="AA80" s="99">
        <v>2</v>
      </c>
      <c r="AB80" s="99">
        <v>2</v>
      </c>
      <c r="AC80" s="99">
        <v>5</v>
      </c>
      <c r="AD80" s="99">
        <v>9</v>
      </c>
      <c r="AE80" s="99">
        <v>12</v>
      </c>
      <c r="AF80" s="99">
        <v>22</v>
      </c>
      <c r="AG80" s="99">
        <v>39</v>
      </c>
      <c r="AH80" s="99">
        <v>64</v>
      </c>
      <c r="AI80" s="99">
        <v>79</v>
      </c>
      <c r="AJ80" s="99">
        <v>88</v>
      </c>
      <c r="AK80" s="99">
        <v>102</v>
      </c>
      <c r="AL80" s="99">
        <v>135</v>
      </c>
      <c r="AM80" s="99">
        <v>130</v>
      </c>
      <c r="AN80" s="99">
        <v>143</v>
      </c>
      <c r="AO80" s="99">
        <v>161</v>
      </c>
      <c r="AP80" s="99">
        <v>153</v>
      </c>
      <c r="AQ80" s="99">
        <v>1</v>
      </c>
      <c r="AR80" s="99">
        <v>1167</v>
      </c>
      <c r="AS80" s="127"/>
      <c r="AT80" s="121">
        <v>1973</v>
      </c>
      <c r="AU80" s="99">
        <v>65</v>
      </c>
      <c r="AV80" s="99">
        <v>7</v>
      </c>
      <c r="AW80" s="99">
        <v>3</v>
      </c>
      <c r="AX80" s="99">
        <v>6</v>
      </c>
      <c r="AY80" s="99">
        <v>10</v>
      </c>
      <c r="AZ80" s="99">
        <v>24</v>
      </c>
      <c r="BA80" s="99">
        <v>38</v>
      </c>
      <c r="BB80" s="99">
        <v>53</v>
      </c>
      <c r="BC80" s="99">
        <v>125</v>
      </c>
      <c r="BD80" s="99">
        <v>222</v>
      </c>
      <c r="BE80" s="99">
        <v>240</v>
      </c>
      <c r="BF80" s="99">
        <v>286</v>
      </c>
      <c r="BG80" s="99">
        <v>330</v>
      </c>
      <c r="BH80" s="99">
        <v>325</v>
      </c>
      <c r="BI80" s="99">
        <v>313</v>
      </c>
      <c r="BJ80" s="99">
        <v>291</v>
      </c>
      <c r="BK80" s="99">
        <v>306</v>
      </c>
      <c r="BL80" s="99">
        <v>258</v>
      </c>
      <c r="BM80" s="99">
        <v>1</v>
      </c>
      <c r="BN80" s="99">
        <v>2903</v>
      </c>
      <c r="BP80" s="121">
        <v>1973</v>
      </c>
    </row>
    <row r="81" spans="2:68">
      <c r="B81" s="121">
        <v>1974</v>
      </c>
      <c r="C81" s="99">
        <v>31</v>
      </c>
      <c r="D81" s="99">
        <v>4</v>
      </c>
      <c r="E81" s="99">
        <v>5</v>
      </c>
      <c r="F81" s="99">
        <v>5</v>
      </c>
      <c r="G81" s="99">
        <v>9</v>
      </c>
      <c r="H81" s="99">
        <v>12</v>
      </c>
      <c r="I81" s="99">
        <v>28</v>
      </c>
      <c r="J81" s="99">
        <v>43</v>
      </c>
      <c r="K81" s="99">
        <v>83</v>
      </c>
      <c r="L81" s="99">
        <v>164</v>
      </c>
      <c r="M81" s="99">
        <v>208</v>
      </c>
      <c r="N81" s="99">
        <v>200</v>
      </c>
      <c r="O81" s="99">
        <v>224</v>
      </c>
      <c r="P81" s="99">
        <v>234</v>
      </c>
      <c r="Q81" s="99">
        <v>187</v>
      </c>
      <c r="R81" s="99">
        <v>158</v>
      </c>
      <c r="S81" s="99">
        <v>110</v>
      </c>
      <c r="T81" s="99">
        <v>96</v>
      </c>
      <c r="U81" s="99">
        <v>0</v>
      </c>
      <c r="V81" s="99">
        <v>1801</v>
      </c>
      <c r="W81" s="127"/>
      <c r="X81" s="121">
        <v>1974</v>
      </c>
      <c r="Y81" s="99">
        <v>22</v>
      </c>
      <c r="Z81" s="99">
        <v>4</v>
      </c>
      <c r="AA81" s="99">
        <v>2</v>
      </c>
      <c r="AB81" s="99">
        <v>6</v>
      </c>
      <c r="AC81" s="99">
        <v>4</v>
      </c>
      <c r="AD81" s="99">
        <v>7</v>
      </c>
      <c r="AE81" s="99">
        <v>19</v>
      </c>
      <c r="AF81" s="99">
        <v>22</v>
      </c>
      <c r="AG81" s="99">
        <v>39</v>
      </c>
      <c r="AH81" s="99">
        <v>66</v>
      </c>
      <c r="AI81" s="99">
        <v>93</v>
      </c>
      <c r="AJ81" s="99">
        <v>96</v>
      </c>
      <c r="AK81" s="99">
        <v>107</v>
      </c>
      <c r="AL81" s="99">
        <v>124</v>
      </c>
      <c r="AM81" s="99">
        <v>128</v>
      </c>
      <c r="AN81" s="99">
        <v>141</v>
      </c>
      <c r="AO81" s="99">
        <v>162</v>
      </c>
      <c r="AP81" s="99">
        <v>167</v>
      </c>
      <c r="AQ81" s="99">
        <v>0</v>
      </c>
      <c r="AR81" s="99">
        <v>1209</v>
      </c>
      <c r="AS81" s="127"/>
      <c r="AT81" s="121">
        <v>1974</v>
      </c>
      <c r="AU81" s="99">
        <v>53</v>
      </c>
      <c r="AV81" s="99">
        <v>8</v>
      </c>
      <c r="AW81" s="99">
        <v>7</v>
      </c>
      <c r="AX81" s="99">
        <v>11</v>
      </c>
      <c r="AY81" s="99">
        <v>13</v>
      </c>
      <c r="AZ81" s="99">
        <v>19</v>
      </c>
      <c r="BA81" s="99">
        <v>47</v>
      </c>
      <c r="BB81" s="99">
        <v>65</v>
      </c>
      <c r="BC81" s="99">
        <v>122</v>
      </c>
      <c r="BD81" s="99">
        <v>230</v>
      </c>
      <c r="BE81" s="99">
        <v>301</v>
      </c>
      <c r="BF81" s="99">
        <v>296</v>
      </c>
      <c r="BG81" s="99">
        <v>331</v>
      </c>
      <c r="BH81" s="99">
        <v>358</v>
      </c>
      <c r="BI81" s="99">
        <v>315</v>
      </c>
      <c r="BJ81" s="99">
        <v>299</v>
      </c>
      <c r="BK81" s="99">
        <v>272</v>
      </c>
      <c r="BL81" s="99">
        <v>263</v>
      </c>
      <c r="BM81" s="99">
        <v>0</v>
      </c>
      <c r="BN81" s="99">
        <v>3010</v>
      </c>
      <c r="BP81" s="121">
        <v>1974</v>
      </c>
    </row>
    <row r="82" spans="2:68">
      <c r="B82" s="121">
        <v>1975</v>
      </c>
      <c r="C82" s="99">
        <v>18</v>
      </c>
      <c r="D82" s="99">
        <v>1</v>
      </c>
      <c r="E82" s="99">
        <v>2</v>
      </c>
      <c r="F82" s="99">
        <v>6</v>
      </c>
      <c r="G82" s="99">
        <v>6</v>
      </c>
      <c r="H82" s="99">
        <v>13</v>
      </c>
      <c r="I82" s="99">
        <v>19</v>
      </c>
      <c r="J82" s="99">
        <v>48</v>
      </c>
      <c r="K82" s="99">
        <v>83</v>
      </c>
      <c r="L82" s="99">
        <v>141</v>
      </c>
      <c r="M82" s="99">
        <v>248</v>
      </c>
      <c r="N82" s="99">
        <v>220</v>
      </c>
      <c r="O82" s="99">
        <v>218</v>
      </c>
      <c r="P82" s="99">
        <v>217</v>
      </c>
      <c r="Q82" s="99">
        <v>160</v>
      </c>
      <c r="R82" s="99">
        <v>154</v>
      </c>
      <c r="S82" s="99">
        <v>126</v>
      </c>
      <c r="T82" s="99">
        <v>95</v>
      </c>
      <c r="U82" s="99">
        <v>2</v>
      </c>
      <c r="V82" s="99">
        <v>1777</v>
      </c>
      <c r="W82" s="127"/>
      <c r="X82" s="121">
        <v>1975</v>
      </c>
      <c r="Y82" s="99">
        <v>13</v>
      </c>
      <c r="Z82" s="99">
        <v>3</v>
      </c>
      <c r="AA82" s="99">
        <v>2</v>
      </c>
      <c r="AB82" s="99">
        <v>3</v>
      </c>
      <c r="AC82" s="99">
        <v>2</v>
      </c>
      <c r="AD82" s="99">
        <v>4</v>
      </c>
      <c r="AE82" s="99">
        <v>13</v>
      </c>
      <c r="AF82" s="99">
        <v>18</v>
      </c>
      <c r="AG82" s="99">
        <v>31</v>
      </c>
      <c r="AH82" s="99">
        <v>46</v>
      </c>
      <c r="AI82" s="99">
        <v>67</v>
      </c>
      <c r="AJ82" s="99">
        <v>106</v>
      </c>
      <c r="AK82" s="99">
        <v>122</v>
      </c>
      <c r="AL82" s="99">
        <v>129</v>
      </c>
      <c r="AM82" s="99">
        <v>128</v>
      </c>
      <c r="AN82" s="99">
        <v>175</v>
      </c>
      <c r="AO82" s="99">
        <v>152</v>
      </c>
      <c r="AP82" s="99">
        <v>177</v>
      </c>
      <c r="AQ82" s="99">
        <v>0</v>
      </c>
      <c r="AR82" s="99">
        <v>1191</v>
      </c>
      <c r="AS82" s="127"/>
      <c r="AT82" s="121">
        <v>1975</v>
      </c>
      <c r="AU82" s="99">
        <v>31</v>
      </c>
      <c r="AV82" s="99">
        <v>4</v>
      </c>
      <c r="AW82" s="99">
        <v>4</v>
      </c>
      <c r="AX82" s="99">
        <v>9</v>
      </c>
      <c r="AY82" s="99">
        <v>8</v>
      </c>
      <c r="AZ82" s="99">
        <v>17</v>
      </c>
      <c r="BA82" s="99">
        <v>32</v>
      </c>
      <c r="BB82" s="99">
        <v>66</v>
      </c>
      <c r="BC82" s="99">
        <v>114</v>
      </c>
      <c r="BD82" s="99">
        <v>187</v>
      </c>
      <c r="BE82" s="99">
        <v>315</v>
      </c>
      <c r="BF82" s="99">
        <v>326</v>
      </c>
      <c r="BG82" s="99">
        <v>340</v>
      </c>
      <c r="BH82" s="99">
        <v>346</v>
      </c>
      <c r="BI82" s="99">
        <v>288</v>
      </c>
      <c r="BJ82" s="99">
        <v>329</v>
      </c>
      <c r="BK82" s="99">
        <v>278</v>
      </c>
      <c r="BL82" s="99">
        <v>272</v>
      </c>
      <c r="BM82" s="99">
        <v>2</v>
      </c>
      <c r="BN82" s="99">
        <v>2968</v>
      </c>
      <c r="BP82" s="121">
        <v>1975</v>
      </c>
    </row>
    <row r="83" spans="2:68">
      <c r="B83" s="121">
        <v>1976</v>
      </c>
      <c r="C83" s="99">
        <v>20</v>
      </c>
      <c r="D83" s="99">
        <v>2</v>
      </c>
      <c r="E83" s="99">
        <v>2</v>
      </c>
      <c r="F83" s="99">
        <v>5</v>
      </c>
      <c r="G83" s="99">
        <v>8</v>
      </c>
      <c r="H83" s="99">
        <v>12</v>
      </c>
      <c r="I83" s="99">
        <v>20</v>
      </c>
      <c r="J83" s="99">
        <v>47</v>
      </c>
      <c r="K83" s="99">
        <v>93</v>
      </c>
      <c r="L83" s="99">
        <v>154</v>
      </c>
      <c r="M83" s="99">
        <v>205</v>
      </c>
      <c r="N83" s="99">
        <v>212</v>
      </c>
      <c r="O83" s="99">
        <v>239</v>
      </c>
      <c r="P83" s="99">
        <v>230</v>
      </c>
      <c r="Q83" s="99">
        <v>198</v>
      </c>
      <c r="R83" s="99">
        <v>178</v>
      </c>
      <c r="S83" s="99">
        <v>116</v>
      </c>
      <c r="T83" s="99">
        <v>84</v>
      </c>
      <c r="U83" s="99">
        <v>1</v>
      </c>
      <c r="V83" s="99">
        <v>1826</v>
      </c>
      <c r="W83" s="127"/>
      <c r="X83" s="121">
        <v>1976</v>
      </c>
      <c r="Y83" s="99">
        <v>15</v>
      </c>
      <c r="Z83" s="99">
        <v>0</v>
      </c>
      <c r="AA83" s="99">
        <v>3</v>
      </c>
      <c r="AB83" s="99">
        <v>4</v>
      </c>
      <c r="AC83" s="99">
        <v>7</v>
      </c>
      <c r="AD83" s="99">
        <v>6</v>
      </c>
      <c r="AE83" s="99">
        <v>12</v>
      </c>
      <c r="AF83" s="99">
        <v>13</v>
      </c>
      <c r="AG83" s="99">
        <v>31</v>
      </c>
      <c r="AH83" s="99">
        <v>58</v>
      </c>
      <c r="AI83" s="99">
        <v>98</v>
      </c>
      <c r="AJ83" s="99">
        <v>106</v>
      </c>
      <c r="AK83" s="99">
        <v>136</v>
      </c>
      <c r="AL83" s="99">
        <v>124</v>
      </c>
      <c r="AM83" s="99">
        <v>136</v>
      </c>
      <c r="AN83" s="99">
        <v>135</v>
      </c>
      <c r="AO83" s="99">
        <v>158</v>
      </c>
      <c r="AP83" s="99">
        <v>216</v>
      </c>
      <c r="AQ83" s="99">
        <v>0</v>
      </c>
      <c r="AR83" s="99">
        <v>1258</v>
      </c>
      <c r="AS83" s="127"/>
      <c r="AT83" s="121">
        <v>1976</v>
      </c>
      <c r="AU83" s="99">
        <v>35</v>
      </c>
      <c r="AV83" s="99">
        <v>2</v>
      </c>
      <c r="AW83" s="99">
        <v>5</v>
      </c>
      <c r="AX83" s="99">
        <v>9</v>
      </c>
      <c r="AY83" s="99">
        <v>15</v>
      </c>
      <c r="AZ83" s="99">
        <v>18</v>
      </c>
      <c r="BA83" s="99">
        <v>32</v>
      </c>
      <c r="BB83" s="99">
        <v>60</v>
      </c>
      <c r="BC83" s="99">
        <v>124</v>
      </c>
      <c r="BD83" s="99">
        <v>212</v>
      </c>
      <c r="BE83" s="99">
        <v>303</v>
      </c>
      <c r="BF83" s="99">
        <v>318</v>
      </c>
      <c r="BG83" s="99">
        <v>375</v>
      </c>
      <c r="BH83" s="99">
        <v>354</v>
      </c>
      <c r="BI83" s="99">
        <v>334</v>
      </c>
      <c r="BJ83" s="99">
        <v>313</v>
      </c>
      <c r="BK83" s="99">
        <v>274</v>
      </c>
      <c r="BL83" s="99">
        <v>300</v>
      </c>
      <c r="BM83" s="99">
        <v>1</v>
      </c>
      <c r="BN83" s="99">
        <v>3084</v>
      </c>
      <c r="BP83" s="121">
        <v>1976</v>
      </c>
    </row>
    <row r="84" spans="2:68">
      <c r="B84" s="121">
        <v>1977</v>
      </c>
      <c r="C84" s="99">
        <v>18</v>
      </c>
      <c r="D84" s="99">
        <v>0</v>
      </c>
      <c r="E84" s="99">
        <v>3</v>
      </c>
      <c r="F84" s="99">
        <v>5</v>
      </c>
      <c r="G84" s="99">
        <v>9</v>
      </c>
      <c r="H84" s="99">
        <v>12</v>
      </c>
      <c r="I84" s="99">
        <v>29</v>
      </c>
      <c r="J84" s="99">
        <v>63</v>
      </c>
      <c r="K84" s="99">
        <v>91</v>
      </c>
      <c r="L84" s="99">
        <v>180</v>
      </c>
      <c r="M84" s="99">
        <v>209</v>
      </c>
      <c r="N84" s="99">
        <v>230</v>
      </c>
      <c r="O84" s="99">
        <v>228</v>
      </c>
      <c r="P84" s="99">
        <v>210</v>
      </c>
      <c r="Q84" s="99">
        <v>201</v>
      </c>
      <c r="R84" s="99">
        <v>161</v>
      </c>
      <c r="S84" s="99">
        <v>107</v>
      </c>
      <c r="T84" s="99">
        <v>110</v>
      </c>
      <c r="U84" s="99">
        <v>1</v>
      </c>
      <c r="V84" s="99">
        <v>1867</v>
      </c>
      <c r="W84" s="127"/>
      <c r="X84" s="121">
        <v>1977</v>
      </c>
      <c r="Y84" s="99">
        <v>16</v>
      </c>
      <c r="Z84" s="99">
        <v>1</v>
      </c>
      <c r="AA84" s="99">
        <v>5</v>
      </c>
      <c r="AB84" s="99">
        <v>3</v>
      </c>
      <c r="AC84" s="99">
        <v>8</v>
      </c>
      <c r="AD84" s="99">
        <v>6</v>
      </c>
      <c r="AE84" s="99">
        <v>14</v>
      </c>
      <c r="AF84" s="99">
        <v>22</v>
      </c>
      <c r="AG84" s="99">
        <v>34</v>
      </c>
      <c r="AH84" s="99">
        <v>54</v>
      </c>
      <c r="AI84" s="99">
        <v>76</v>
      </c>
      <c r="AJ84" s="99">
        <v>115</v>
      </c>
      <c r="AK84" s="99">
        <v>105</v>
      </c>
      <c r="AL84" s="99">
        <v>116</v>
      </c>
      <c r="AM84" s="99">
        <v>122</v>
      </c>
      <c r="AN84" s="99">
        <v>162</v>
      </c>
      <c r="AO84" s="99">
        <v>172</v>
      </c>
      <c r="AP84" s="99">
        <v>204</v>
      </c>
      <c r="AQ84" s="99">
        <v>0</v>
      </c>
      <c r="AR84" s="99">
        <v>1235</v>
      </c>
      <c r="AS84" s="127"/>
      <c r="AT84" s="121">
        <v>1977</v>
      </c>
      <c r="AU84" s="99">
        <v>34</v>
      </c>
      <c r="AV84" s="99">
        <v>1</v>
      </c>
      <c r="AW84" s="99">
        <v>8</v>
      </c>
      <c r="AX84" s="99">
        <v>8</v>
      </c>
      <c r="AY84" s="99">
        <v>17</v>
      </c>
      <c r="AZ84" s="99">
        <v>18</v>
      </c>
      <c r="BA84" s="99">
        <v>43</v>
      </c>
      <c r="BB84" s="99">
        <v>85</v>
      </c>
      <c r="BC84" s="99">
        <v>125</v>
      </c>
      <c r="BD84" s="99">
        <v>234</v>
      </c>
      <c r="BE84" s="99">
        <v>285</v>
      </c>
      <c r="BF84" s="99">
        <v>345</v>
      </c>
      <c r="BG84" s="99">
        <v>333</v>
      </c>
      <c r="BH84" s="99">
        <v>326</v>
      </c>
      <c r="BI84" s="99">
        <v>323</v>
      </c>
      <c r="BJ84" s="99">
        <v>323</v>
      </c>
      <c r="BK84" s="99">
        <v>279</v>
      </c>
      <c r="BL84" s="99">
        <v>314</v>
      </c>
      <c r="BM84" s="99">
        <v>1</v>
      </c>
      <c r="BN84" s="99">
        <v>3102</v>
      </c>
      <c r="BP84" s="121">
        <v>1977</v>
      </c>
    </row>
    <row r="85" spans="2:68">
      <c r="B85" s="121">
        <v>1978</v>
      </c>
      <c r="C85" s="99">
        <v>14</v>
      </c>
      <c r="D85" s="99">
        <v>1</v>
      </c>
      <c r="E85" s="99">
        <v>1</v>
      </c>
      <c r="F85" s="99">
        <v>1</v>
      </c>
      <c r="G85" s="99">
        <v>11</v>
      </c>
      <c r="H85" s="99">
        <v>12</v>
      </c>
      <c r="I85" s="99">
        <v>30</v>
      </c>
      <c r="J85" s="99">
        <v>52</v>
      </c>
      <c r="K85" s="99">
        <v>81</v>
      </c>
      <c r="L85" s="99">
        <v>143</v>
      </c>
      <c r="M85" s="99">
        <v>214</v>
      </c>
      <c r="N85" s="99">
        <v>259</v>
      </c>
      <c r="O85" s="99">
        <v>198</v>
      </c>
      <c r="P85" s="99">
        <v>228</v>
      </c>
      <c r="Q85" s="99">
        <v>215</v>
      </c>
      <c r="R85" s="99">
        <v>167</v>
      </c>
      <c r="S85" s="99">
        <v>113</v>
      </c>
      <c r="T85" s="99">
        <v>119</v>
      </c>
      <c r="U85" s="99">
        <v>0</v>
      </c>
      <c r="V85" s="99">
        <v>1859</v>
      </c>
      <c r="W85" s="127"/>
      <c r="X85" s="121">
        <v>1978</v>
      </c>
      <c r="Y85" s="99">
        <v>18</v>
      </c>
      <c r="Z85" s="99">
        <v>2</v>
      </c>
      <c r="AA85" s="99">
        <v>1</v>
      </c>
      <c r="AB85" s="99">
        <v>5</v>
      </c>
      <c r="AC85" s="99">
        <v>5</v>
      </c>
      <c r="AD85" s="99">
        <v>3</v>
      </c>
      <c r="AE85" s="99">
        <v>10</v>
      </c>
      <c r="AF85" s="99">
        <v>16</v>
      </c>
      <c r="AG85" s="99">
        <v>24</v>
      </c>
      <c r="AH85" s="99">
        <v>50</v>
      </c>
      <c r="AI85" s="99">
        <v>71</v>
      </c>
      <c r="AJ85" s="99">
        <v>95</v>
      </c>
      <c r="AK85" s="99">
        <v>110</v>
      </c>
      <c r="AL85" s="99">
        <v>115</v>
      </c>
      <c r="AM85" s="99">
        <v>119</v>
      </c>
      <c r="AN85" s="99">
        <v>151</v>
      </c>
      <c r="AO85" s="99">
        <v>152</v>
      </c>
      <c r="AP85" s="99">
        <v>204</v>
      </c>
      <c r="AQ85" s="99">
        <v>0</v>
      </c>
      <c r="AR85" s="99">
        <v>1151</v>
      </c>
      <c r="AS85" s="127"/>
      <c r="AT85" s="121">
        <v>1978</v>
      </c>
      <c r="AU85" s="99">
        <v>32</v>
      </c>
      <c r="AV85" s="99">
        <v>3</v>
      </c>
      <c r="AW85" s="99">
        <v>2</v>
      </c>
      <c r="AX85" s="99">
        <v>6</v>
      </c>
      <c r="AY85" s="99">
        <v>16</v>
      </c>
      <c r="AZ85" s="99">
        <v>15</v>
      </c>
      <c r="BA85" s="99">
        <v>40</v>
      </c>
      <c r="BB85" s="99">
        <v>68</v>
      </c>
      <c r="BC85" s="99">
        <v>105</v>
      </c>
      <c r="BD85" s="99">
        <v>193</v>
      </c>
      <c r="BE85" s="99">
        <v>285</v>
      </c>
      <c r="BF85" s="99">
        <v>354</v>
      </c>
      <c r="BG85" s="99">
        <v>308</v>
      </c>
      <c r="BH85" s="99">
        <v>343</v>
      </c>
      <c r="BI85" s="99">
        <v>334</v>
      </c>
      <c r="BJ85" s="99">
        <v>318</v>
      </c>
      <c r="BK85" s="99">
        <v>265</v>
      </c>
      <c r="BL85" s="99">
        <v>323</v>
      </c>
      <c r="BM85" s="99">
        <v>0</v>
      </c>
      <c r="BN85" s="99">
        <v>3010</v>
      </c>
      <c r="BP85" s="121">
        <v>1978</v>
      </c>
    </row>
    <row r="86" spans="2:68">
      <c r="B86" s="122">
        <v>1979</v>
      </c>
      <c r="C86" s="99">
        <v>14</v>
      </c>
      <c r="D86" s="99">
        <v>0</v>
      </c>
      <c r="E86" s="99">
        <v>2</v>
      </c>
      <c r="F86" s="99">
        <v>3</v>
      </c>
      <c r="G86" s="99">
        <v>5</v>
      </c>
      <c r="H86" s="99">
        <v>11</v>
      </c>
      <c r="I86" s="99">
        <v>27</v>
      </c>
      <c r="J86" s="99">
        <v>37</v>
      </c>
      <c r="K86" s="99">
        <v>74</v>
      </c>
      <c r="L86" s="99">
        <v>150</v>
      </c>
      <c r="M86" s="99">
        <v>215</v>
      </c>
      <c r="N86" s="99">
        <v>235</v>
      </c>
      <c r="O86" s="99">
        <v>192</v>
      </c>
      <c r="P86" s="99">
        <v>213</v>
      </c>
      <c r="Q86" s="99">
        <v>252</v>
      </c>
      <c r="R86" s="99">
        <v>195</v>
      </c>
      <c r="S86" s="99">
        <v>140</v>
      </c>
      <c r="T86" s="99">
        <v>118</v>
      </c>
      <c r="U86" s="99">
        <v>1</v>
      </c>
      <c r="V86" s="99">
        <v>1884</v>
      </c>
      <c r="W86" s="127"/>
      <c r="X86" s="122">
        <v>1979</v>
      </c>
      <c r="Y86" s="99">
        <v>9</v>
      </c>
      <c r="Z86" s="99">
        <v>0</v>
      </c>
      <c r="AA86" s="99">
        <v>0</v>
      </c>
      <c r="AB86" s="99">
        <v>3</v>
      </c>
      <c r="AC86" s="99">
        <v>5</v>
      </c>
      <c r="AD86" s="99">
        <v>5</v>
      </c>
      <c r="AE86" s="99">
        <v>17</v>
      </c>
      <c r="AF86" s="99">
        <v>25</v>
      </c>
      <c r="AG86" s="99">
        <v>26</v>
      </c>
      <c r="AH86" s="99">
        <v>52</v>
      </c>
      <c r="AI86" s="99">
        <v>78</v>
      </c>
      <c r="AJ86" s="99">
        <v>101</v>
      </c>
      <c r="AK86" s="99">
        <v>106</v>
      </c>
      <c r="AL86" s="99">
        <v>147</v>
      </c>
      <c r="AM86" s="99">
        <v>162</v>
      </c>
      <c r="AN86" s="99">
        <v>172</v>
      </c>
      <c r="AO86" s="99">
        <v>208</v>
      </c>
      <c r="AP86" s="99">
        <v>306</v>
      </c>
      <c r="AQ86" s="99">
        <v>0</v>
      </c>
      <c r="AR86" s="99">
        <v>1422</v>
      </c>
      <c r="AS86" s="127"/>
      <c r="AT86" s="122">
        <v>1979</v>
      </c>
      <c r="AU86" s="99">
        <v>23</v>
      </c>
      <c r="AV86" s="99">
        <v>0</v>
      </c>
      <c r="AW86" s="99">
        <v>2</v>
      </c>
      <c r="AX86" s="99">
        <v>6</v>
      </c>
      <c r="AY86" s="99">
        <v>10</v>
      </c>
      <c r="AZ86" s="99">
        <v>16</v>
      </c>
      <c r="BA86" s="99">
        <v>44</v>
      </c>
      <c r="BB86" s="99">
        <v>62</v>
      </c>
      <c r="BC86" s="99">
        <v>100</v>
      </c>
      <c r="BD86" s="99">
        <v>202</v>
      </c>
      <c r="BE86" s="99">
        <v>293</v>
      </c>
      <c r="BF86" s="99">
        <v>336</v>
      </c>
      <c r="BG86" s="99">
        <v>298</v>
      </c>
      <c r="BH86" s="99">
        <v>360</v>
      </c>
      <c r="BI86" s="99">
        <v>414</v>
      </c>
      <c r="BJ86" s="99">
        <v>367</v>
      </c>
      <c r="BK86" s="99">
        <v>348</v>
      </c>
      <c r="BL86" s="99">
        <v>424</v>
      </c>
      <c r="BM86" s="99">
        <v>1</v>
      </c>
      <c r="BN86" s="99">
        <v>3306</v>
      </c>
      <c r="BP86" s="122">
        <v>1979</v>
      </c>
    </row>
    <row r="87" spans="2:68">
      <c r="B87" s="122">
        <v>1980</v>
      </c>
      <c r="C87" s="99">
        <v>13</v>
      </c>
      <c r="D87" s="99">
        <v>2</v>
      </c>
      <c r="E87" s="99">
        <v>1</v>
      </c>
      <c r="F87" s="99">
        <v>1</v>
      </c>
      <c r="G87" s="99">
        <v>5</v>
      </c>
      <c r="H87" s="99">
        <v>12</v>
      </c>
      <c r="I87" s="99">
        <v>34</v>
      </c>
      <c r="J87" s="99">
        <v>34</v>
      </c>
      <c r="K87" s="99">
        <v>65</v>
      </c>
      <c r="L87" s="99">
        <v>129</v>
      </c>
      <c r="M87" s="99">
        <v>233</v>
      </c>
      <c r="N87" s="99">
        <v>284</v>
      </c>
      <c r="O87" s="99">
        <v>241</v>
      </c>
      <c r="P87" s="99">
        <v>288</v>
      </c>
      <c r="Q87" s="99">
        <v>251</v>
      </c>
      <c r="R87" s="99">
        <v>228</v>
      </c>
      <c r="S87" s="99">
        <v>133</v>
      </c>
      <c r="T87" s="99">
        <v>129</v>
      </c>
      <c r="U87" s="99">
        <v>4</v>
      </c>
      <c r="V87" s="99">
        <v>2087</v>
      </c>
      <c r="W87" s="127"/>
      <c r="X87" s="122">
        <v>1980</v>
      </c>
      <c r="Y87" s="99">
        <v>9</v>
      </c>
      <c r="Z87" s="99">
        <v>2</v>
      </c>
      <c r="AA87" s="99">
        <v>1</v>
      </c>
      <c r="AB87" s="99">
        <v>5</v>
      </c>
      <c r="AC87" s="99">
        <v>4</v>
      </c>
      <c r="AD87" s="99">
        <v>9</v>
      </c>
      <c r="AE87" s="99">
        <v>21</v>
      </c>
      <c r="AF87" s="99">
        <v>13</v>
      </c>
      <c r="AG87" s="99">
        <v>27</v>
      </c>
      <c r="AH87" s="99">
        <v>45</v>
      </c>
      <c r="AI87" s="99">
        <v>75</v>
      </c>
      <c r="AJ87" s="99">
        <v>104</v>
      </c>
      <c r="AK87" s="99">
        <v>106</v>
      </c>
      <c r="AL87" s="99">
        <v>143</v>
      </c>
      <c r="AM87" s="99">
        <v>158</v>
      </c>
      <c r="AN87" s="99">
        <v>216</v>
      </c>
      <c r="AO87" s="99">
        <v>236</v>
      </c>
      <c r="AP87" s="99">
        <v>344</v>
      </c>
      <c r="AQ87" s="99">
        <v>0</v>
      </c>
      <c r="AR87" s="99">
        <v>1518</v>
      </c>
      <c r="AS87" s="127"/>
      <c r="AT87" s="122">
        <v>1980</v>
      </c>
      <c r="AU87" s="99">
        <v>22</v>
      </c>
      <c r="AV87" s="99">
        <v>4</v>
      </c>
      <c r="AW87" s="99">
        <v>2</v>
      </c>
      <c r="AX87" s="99">
        <v>6</v>
      </c>
      <c r="AY87" s="99">
        <v>9</v>
      </c>
      <c r="AZ87" s="99">
        <v>21</v>
      </c>
      <c r="BA87" s="99">
        <v>55</v>
      </c>
      <c r="BB87" s="99">
        <v>47</v>
      </c>
      <c r="BC87" s="99">
        <v>92</v>
      </c>
      <c r="BD87" s="99">
        <v>174</v>
      </c>
      <c r="BE87" s="99">
        <v>308</v>
      </c>
      <c r="BF87" s="99">
        <v>388</v>
      </c>
      <c r="BG87" s="99">
        <v>347</v>
      </c>
      <c r="BH87" s="99">
        <v>431</v>
      </c>
      <c r="BI87" s="99">
        <v>409</v>
      </c>
      <c r="BJ87" s="99">
        <v>444</v>
      </c>
      <c r="BK87" s="99">
        <v>369</v>
      </c>
      <c r="BL87" s="99">
        <v>473</v>
      </c>
      <c r="BM87" s="99">
        <v>4</v>
      </c>
      <c r="BN87" s="99">
        <v>3605</v>
      </c>
      <c r="BP87" s="122">
        <v>1980</v>
      </c>
    </row>
    <row r="88" spans="2:68">
      <c r="B88" s="122">
        <v>1981</v>
      </c>
      <c r="C88" s="99">
        <v>10</v>
      </c>
      <c r="D88" s="99">
        <v>1</v>
      </c>
      <c r="E88" s="99">
        <v>1</v>
      </c>
      <c r="F88" s="99">
        <v>1</v>
      </c>
      <c r="G88" s="99">
        <v>7</v>
      </c>
      <c r="H88" s="99">
        <v>15</v>
      </c>
      <c r="I88" s="99">
        <v>28</v>
      </c>
      <c r="J88" s="99">
        <v>51</v>
      </c>
      <c r="K88" s="99">
        <v>86</v>
      </c>
      <c r="L88" s="99">
        <v>130</v>
      </c>
      <c r="M88" s="99">
        <v>222</v>
      </c>
      <c r="N88" s="99">
        <v>224</v>
      </c>
      <c r="O88" s="99">
        <v>236</v>
      </c>
      <c r="P88" s="99">
        <v>246</v>
      </c>
      <c r="Q88" s="99">
        <v>243</v>
      </c>
      <c r="R88" s="99">
        <v>216</v>
      </c>
      <c r="S88" s="99">
        <v>188</v>
      </c>
      <c r="T88" s="99">
        <v>146</v>
      </c>
      <c r="U88" s="99">
        <v>3</v>
      </c>
      <c r="V88" s="99">
        <v>2054</v>
      </c>
      <c r="W88" s="127"/>
      <c r="X88" s="122">
        <v>1981</v>
      </c>
      <c r="Y88" s="99">
        <v>11</v>
      </c>
      <c r="Z88" s="99">
        <v>1</v>
      </c>
      <c r="AA88" s="99">
        <v>1</v>
      </c>
      <c r="AB88" s="99">
        <v>2</v>
      </c>
      <c r="AC88" s="99">
        <v>7</v>
      </c>
      <c r="AD88" s="99">
        <v>5</v>
      </c>
      <c r="AE88" s="99">
        <v>10</v>
      </c>
      <c r="AF88" s="99">
        <v>22</v>
      </c>
      <c r="AG88" s="99">
        <v>23</v>
      </c>
      <c r="AH88" s="99">
        <v>33</v>
      </c>
      <c r="AI88" s="99">
        <v>72</v>
      </c>
      <c r="AJ88" s="99">
        <v>104</v>
      </c>
      <c r="AK88" s="99">
        <v>95</v>
      </c>
      <c r="AL88" s="99">
        <v>124</v>
      </c>
      <c r="AM88" s="99">
        <v>193</v>
      </c>
      <c r="AN88" s="99">
        <v>214</v>
      </c>
      <c r="AO88" s="99">
        <v>247</v>
      </c>
      <c r="AP88" s="99">
        <v>351</v>
      </c>
      <c r="AQ88" s="99">
        <v>1</v>
      </c>
      <c r="AR88" s="99">
        <v>1516</v>
      </c>
      <c r="AS88" s="127"/>
      <c r="AT88" s="122">
        <v>1981</v>
      </c>
      <c r="AU88" s="99">
        <v>21</v>
      </c>
      <c r="AV88" s="99">
        <v>2</v>
      </c>
      <c r="AW88" s="99">
        <v>2</v>
      </c>
      <c r="AX88" s="99">
        <v>3</v>
      </c>
      <c r="AY88" s="99">
        <v>14</v>
      </c>
      <c r="AZ88" s="99">
        <v>20</v>
      </c>
      <c r="BA88" s="99">
        <v>38</v>
      </c>
      <c r="BB88" s="99">
        <v>73</v>
      </c>
      <c r="BC88" s="99">
        <v>109</v>
      </c>
      <c r="BD88" s="99">
        <v>163</v>
      </c>
      <c r="BE88" s="99">
        <v>294</v>
      </c>
      <c r="BF88" s="99">
        <v>328</v>
      </c>
      <c r="BG88" s="99">
        <v>331</v>
      </c>
      <c r="BH88" s="99">
        <v>370</v>
      </c>
      <c r="BI88" s="99">
        <v>436</v>
      </c>
      <c r="BJ88" s="99">
        <v>430</v>
      </c>
      <c r="BK88" s="99">
        <v>435</v>
      </c>
      <c r="BL88" s="99">
        <v>497</v>
      </c>
      <c r="BM88" s="99">
        <v>4</v>
      </c>
      <c r="BN88" s="99">
        <v>3570</v>
      </c>
      <c r="BP88" s="122">
        <v>1981</v>
      </c>
    </row>
    <row r="89" spans="2:68">
      <c r="B89" s="122">
        <v>1982</v>
      </c>
      <c r="C89" s="99">
        <v>11</v>
      </c>
      <c r="D89" s="99">
        <v>0</v>
      </c>
      <c r="E89" s="99">
        <v>1</v>
      </c>
      <c r="F89" s="99">
        <v>0</v>
      </c>
      <c r="G89" s="99">
        <v>6</v>
      </c>
      <c r="H89" s="99">
        <v>14</v>
      </c>
      <c r="I89" s="99">
        <v>31</v>
      </c>
      <c r="J89" s="99">
        <v>61</v>
      </c>
      <c r="K89" s="99">
        <v>67</v>
      </c>
      <c r="L89" s="99">
        <v>114</v>
      </c>
      <c r="M89" s="99">
        <v>188</v>
      </c>
      <c r="N89" s="99">
        <v>256</v>
      </c>
      <c r="O89" s="99">
        <v>253</v>
      </c>
      <c r="P89" s="99">
        <v>266</v>
      </c>
      <c r="Q89" s="99">
        <v>261</v>
      </c>
      <c r="R89" s="99">
        <v>259</v>
      </c>
      <c r="S89" s="99">
        <v>192</v>
      </c>
      <c r="T89" s="99">
        <v>161</v>
      </c>
      <c r="U89" s="99">
        <v>0</v>
      </c>
      <c r="V89" s="99">
        <v>2141</v>
      </c>
      <c r="W89" s="127"/>
      <c r="X89" s="122">
        <v>1982</v>
      </c>
      <c r="Y89" s="99">
        <v>8</v>
      </c>
      <c r="Z89" s="99">
        <v>2</v>
      </c>
      <c r="AA89" s="99">
        <v>0</v>
      </c>
      <c r="AB89" s="99">
        <v>5</v>
      </c>
      <c r="AC89" s="99">
        <v>8</v>
      </c>
      <c r="AD89" s="99">
        <v>12</v>
      </c>
      <c r="AE89" s="99">
        <v>8</v>
      </c>
      <c r="AF89" s="99">
        <v>19</v>
      </c>
      <c r="AG89" s="99">
        <v>46</v>
      </c>
      <c r="AH89" s="99">
        <v>38</v>
      </c>
      <c r="AI89" s="99">
        <v>88</v>
      </c>
      <c r="AJ89" s="99">
        <v>97</v>
      </c>
      <c r="AK89" s="99">
        <v>137</v>
      </c>
      <c r="AL89" s="99">
        <v>129</v>
      </c>
      <c r="AM89" s="99">
        <v>203</v>
      </c>
      <c r="AN89" s="99">
        <v>210</v>
      </c>
      <c r="AO89" s="99">
        <v>333</v>
      </c>
      <c r="AP89" s="99">
        <v>425</v>
      </c>
      <c r="AQ89" s="99">
        <v>0</v>
      </c>
      <c r="AR89" s="99">
        <v>1768</v>
      </c>
      <c r="AS89" s="127"/>
      <c r="AT89" s="122">
        <v>1982</v>
      </c>
      <c r="AU89" s="99">
        <v>19</v>
      </c>
      <c r="AV89" s="99">
        <v>2</v>
      </c>
      <c r="AW89" s="99">
        <v>1</v>
      </c>
      <c r="AX89" s="99">
        <v>5</v>
      </c>
      <c r="AY89" s="99">
        <v>14</v>
      </c>
      <c r="AZ89" s="99">
        <v>26</v>
      </c>
      <c r="BA89" s="99">
        <v>39</v>
      </c>
      <c r="BB89" s="99">
        <v>80</v>
      </c>
      <c r="BC89" s="99">
        <v>113</v>
      </c>
      <c r="BD89" s="99">
        <v>152</v>
      </c>
      <c r="BE89" s="99">
        <v>276</v>
      </c>
      <c r="BF89" s="99">
        <v>353</v>
      </c>
      <c r="BG89" s="99">
        <v>390</v>
      </c>
      <c r="BH89" s="99">
        <v>395</v>
      </c>
      <c r="BI89" s="99">
        <v>464</v>
      </c>
      <c r="BJ89" s="99">
        <v>469</v>
      </c>
      <c r="BK89" s="99">
        <v>525</v>
      </c>
      <c r="BL89" s="99">
        <v>586</v>
      </c>
      <c r="BM89" s="99">
        <v>0</v>
      </c>
      <c r="BN89" s="99">
        <v>3909</v>
      </c>
      <c r="BP89" s="122">
        <v>1982</v>
      </c>
    </row>
    <row r="90" spans="2:68">
      <c r="B90" s="122">
        <v>1983</v>
      </c>
      <c r="C90" s="99">
        <v>9</v>
      </c>
      <c r="D90" s="99">
        <v>2</v>
      </c>
      <c r="E90" s="99">
        <v>0</v>
      </c>
      <c r="F90" s="99">
        <v>6</v>
      </c>
      <c r="G90" s="99">
        <v>4</v>
      </c>
      <c r="H90" s="99">
        <v>11</v>
      </c>
      <c r="I90" s="99">
        <v>22</v>
      </c>
      <c r="J90" s="99">
        <v>34</v>
      </c>
      <c r="K90" s="99">
        <v>80</v>
      </c>
      <c r="L90" s="99">
        <v>115</v>
      </c>
      <c r="M90" s="99">
        <v>181</v>
      </c>
      <c r="N90" s="99">
        <v>223</v>
      </c>
      <c r="O90" s="99">
        <v>241</v>
      </c>
      <c r="P90" s="99">
        <v>234</v>
      </c>
      <c r="Q90" s="99">
        <v>237</v>
      </c>
      <c r="R90" s="99">
        <v>240</v>
      </c>
      <c r="S90" s="99">
        <v>201</v>
      </c>
      <c r="T90" s="99">
        <v>192</v>
      </c>
      <c r="U90" s="99">
        <v>0</v>
      </c>
      <c r="V90" s="99">
        <v>2032</v>
      </c>
      <c r="W90" s="127"/>
      <c r="X90" s="122">
        <v>1983</v>
      </c>
      <c r="Y90" s="99">
        <v>7</v>
      </c>
      <c r="Z90" s="99">
        <v>3</v>
      </c>
      <c r="AA90" s="99">
        <v>1</v>
      </c>
      <c r="AB90" s="99">
        <v>3</v>
      </c>
      <c r="AC90" s="99">
        <v>6</v>
      </c>
      <c r="AD90" s="99">
        <v>7</v>
      </c>
      <c r="AE90" s="99">
        <v>12</v>
      </c>
      <c r="AF90" s="99">
        <v>18</v>
      </c>
      <c r="AG90" s="99">
        <v>26</v>
      </c>
      <c r="AH90" s="99">
        <v>40</v>
      </c>
      <c r="AI90" s="99">
        <v>82</v>
      </c>
      <c r="AJ90" s="99">
        <v>91</v>
      </c>
      <c r="AK90" s="99">
        <v>102</v>
      </c>
      <c r="AL90" s="99">
        <v>143</v>
      </c>
      <c r="AM90" s="99">
        <v>186</v>
      </c>
      <c r="AN90" s="99">
        <v>212</v>
      </c>
      <c r="AO90" s="99">
        <v>285</v>
      </c>
      <c r="AP90" s="99">
        <v>391</v>
      </c>
      <c r="AQ90" s="99">
        <v>0</v>
      </c>
      <c r="AR90" s="99">
        <v>1615</v>
      </c>
      <c r="AS90" s="127"/>
      <c r="AT90" s="122">
        <v>1983</v>
      </c>
      <c r="AU90" s="99">
        <v>16</v>
      </c>
      <c r="AV90" s="99">
        <v>5</v>
      </c>
      <c r="AW90" s="99">
        <v>1</v>
      </c>
      <c r="AX90" s="99">
        <v>9</v>
      </c>
      <c r="AY90" s="99">
        <v>10</v>
      </c>
      <c r="AZ90" s="99">
        <v>18</v>
      </c>
      <c r="BA90" s="99">
        <v>34</v>
      </c>
      <c r="BB90" s="99">
        <v>52</v>
      </c>
      <c r="BC90" s="99">
        <v>106</v>
      </c>
      <c r="BD90" s="99">
        <v>155</v>
      </c>
      <c r="BE90" s="99">
        <v>263</v>
      </c>
      <c r="BF90" s="99">
        <v>314</v>
      </c>
      <c r="BG90" s="99">
        <v>343</v>
      </c>
      <c r="BH90" s="99">
        <v>377</v>
      </c>
      <c r="BI90" s="99">
        <v>423</v>
      </c>
      <c r="BJ90" s="99">
        <v>452</v>
      </c>
      <c r="BK90" s="99">
        <v>486</v>
      </c>
      <c r="BL90" s="99">
        <v>583</v>
      </c>
      <c r="BM90" s="99">
        <v>0</v>
      </c>
      <c r="BN90" s="99">
        <v>3647</v>
      </c>
      <c r="BP90" s="122">
        <v>1983</v>
      </c>
    </row>
    <row r="91" spans="2:68">
      <c r="B91" s="122">
        <v>1984</v>
      </c>
      <c r="C91" s="99">
        <v>8</v>
      </c>
      <c r="D91" s="99">
        <v>1</v>
      </c>
      <c r="E91" s="99">
        <v>0</v>
      </c>
      <c r="F91" s="99">
        <v>3</v>
      </c>
      <c r="G91" s="99">
        <v>4</v>
      </c>
      <c r="H91" s="99">
        <v>16</v>
      </c>
      <c r="I91" s="99">
        <v>25</v>
      </c>
      <c r="J91" s="99">
        <v>42</v>
      </c>
      <c r="K91" s="99">
        <v>68</v>
      </c>
      <c r="L91" s="99">
        <v>102</v>
      </c>
      <c r="M91" s="99">
        <v>160</v>
      </c>
      <c r="N91" s="99">
        <v>241</v>
      </c>
      <c r="O91" s="99">
        <v>267</v>
      </c>
      <c r="P91" s="99">
        <v>239</v>
      </c>
      <c r="Q91" s="99">
        <v>233</v>
      </c>
      <c r="R91" s="99">
        <v>222</v>
      </c>
      <c r="S91" s="99">
        <v>196</v>
      </c>
      <c r="T91" s="99">
        <v>171</v>
      </c>
      <c r="U91" s="99">
        <v>0</v>
      </c>
      <c r="V91" s="99">
        <v>1998</v>
      </c>
      <c r="W91" s="127"/>
      <c r="X91" s="122">
        <v>1984</v>
      </c>
      <c r="Y91" s="99">
        <v>4</v>
      </c>
      <c r="Z91" s="99">
        <v>1</v>
      </c>
      <c r="AA91" s="99">
        <v>3</v>
      </c>
      <c r="AB91" s="99">
        <v>3</v>
      </c>
      <c r="AC91" s="99">
        <v>3</v>
      </c>
      <c r="AD91" s="99">
        <v>6</v>
      </c>
      <c r="AE91" s="99">
        <v>14</v>
      </c>
      <c r="AF91" s="99">
        <v>16</v>
      </c>
      <c r="AG91" s="99">
        <v>28</v>
      </c>
      <c r="AH91" s="99">
        <v>41</v>
      </c>
      <c r="AI91" s="99">
        <v>51</v>
      </c>
      <c r="AJ91" s="99">
        <v>80</v>
      </c>
      <c r="AK91" s="99">
        <v>123</v>
      </c>
      <c r="AL91" s="99">
        <v>116</v>
      </c>
      <c r="AM91" s="99">
        <v>177</v>
      </c>
      <c r="AN91" s="99">
        <v>240</v>
      </c>
      <c r="AO91" s="99">
        <v>264</v>
      </c>
      <c r="AP91" s="99">
        <v>494</v>
      </c>
      <c r="AQ91" s="99">
        <v>0</v>
      </c>
      <c r="AR91" s="99">
        <v>1664</v>
      </c>
      <c r="AS91" s="127"/>
      <c r="AT91" s="122">
        <v>1984</v>
      </c>
      <c r="AU91" s="99">
        <v>12</v>
      </c>
      <c r="AV91" s="99">
        <v>2</v>
      </c>
      <c r="AW91" s="99">
        <v>3</v>
      </c>
      <c r="AX91" s="99">
        <v>6</v>
      </c>
      <c r="AY91" s="99">
        <v>7</v>
      </c>
      <c r="AZ91" s="99">
        <v>22</v>
      </c>
      <c r="BA91" s="99">
        <v>39</v>
      </c>
      <c r="BB91" s="99">
        <v>58</v>
      </c>
      <c r="BC91" s="99">
        <v>96</v>
      </c>
      <c r="BD91" s="99">
        <v>143</v>
      </c>
      <c r="BE91" s="99">
        <v>211</v>
      </c>
      <c r="BF91" s="99">
        <v>321</v>
      </c>
      <c r="BG91" s="99">
        <v>390</v>
      </c>
      <c r="BH91" s="99">
        <v>355</v>
      </c>
      <c r="BI91" s="99">
        <v>410</v>
      </c>
      <c r="BJ91" s="99">
        <v>462</v>
      </c>
      <c r="BK91" s="99">
        <v>460</v>
      </c>
      <c r="BL91" s="99">
        <v>665</v>
      </c>
      <c r="BM91" s="99">
        <v>0</v>
      </c>
      <c r="BN91" s="99">
        <v>3662</v>
      </c>
      <c r="BP91" s="122">
        <v>1984</v>
      </c>
    </row>
    <row r="92" spans="2:68">
      <c r="B92" s="122">
        <v>1985</v>
      </c>
      <c r="C92" s="99">
        <v>11</v>
      </c>
      <c r="D92" s="99">
        <v>1</v>
      </c>
      <c r="E92" s="99">
        <v>1</v>
      </c>
      <c r="F92" s="99">
        <v>3</v>
      </c>
      <c r="G92" s="99">
        <v>5</v>
      </c>
      <c r="H92" s="99">
        <v>17</v>
      </c>
      <c r="I92" s="99">
        <v>33</v>
      </c>
      <c r="J92" s="99">
        <v>39</v>
      </c>
      <c r="K92" s="99">
        <v>68</v>
      </c>
      <c r="L92" s="99">
        <v>94</v>
      </c>
      <c r="M92" s="99">
        <v>143</v>
      </c>
      <c r="N92" s="99">
        <v>216</v>
      </c>
      <c r="O92" s="99">
        <v>259</v>
      </c>
      <c r="P92" s="99">
        <v>235</v>
      </c>
      <c r="Q92" s="99">
        <v>282</v>
      </c>
      <c r="R92" s="99">
        <v>246</v>
      </c>
      <c r="S92" s="99">
        <v>209</v>
      </c>
      <c r="T92" s="99">
        <v>217</v>
      </c>
      <c r="U92" s="99">
        <v>1</v>
      </c>
      <c r="V92" s="99">
        <v>2080</v>
      </c>
      <c r="W92" s="127"/>
      <c r="X92" s="122">
        <v>1985</v>
      </c>
      <c r="Y92" s="99">
        <v>7</v>
      </c>
      <c r="Z92" s="99">
        <v>1</v>
      </c>
      <c r="AA92" s="99">
        <v>1</v>
      </c>
      <c r="AB92" s="99">
        <v>3</v>
      </c>
      <c r="AC92" s="99">
        <v>2</v>
      </c>
      <c r="AD92" s="99">
        <v>2</v>
      </c>
      <c r="AE92" s="99">
        <v>8</v>
      </c>
      <c r="AF92" s="99">
        <v>21</v>
      </c>
      <c r="AG92" s="99">
        <v>28</v>
      </c>
      <c r="AH92" s="99">
        <v>40</v>
      </c>
      <c r="AI92" s="99">
        <v>61</v>
      </c>
      <c r="AJ92" s="99">
        <v>82</v>
      </c>
      <c r="AK92" s="99">
        <v>113</v>
      </c>
      <c r="AL92" s="99">
        <v>148</v>
      </c>
      <c r="AM92" s="99">
        <v>209</v>
      </c>
      <c r="AN92" s="99">
        <v>293</v>
      </c>
      <c r="AO92" s="99">
        <v>320</v>
      </c>
      <c r="AP92" s="99">
        <v>578</v>
      </c>
      <c r="AQ92" s="99">
        <v>1</v>
      </c>
      <c r="AR92" s="99">
        <v>1918</v>
      </c>
      <c r="AS92" s="127"/>
      <c r="AT92" s="122">
        <v>1985</v>
      </c>
      <c r="AU92" s="99">
        <v>18</v>
      </c>
      <c r="AV92" s="99">
        <v>2</v>
      </c>
      <c r="AW92" s="99">
        <v>2</v>
      </c>
      <c r="AX92" s="99">
        <v>6</v>
      </c>
      <c r="AY92" s="99">
        <v>7</v>
      </c>
      <c r="AZ92" s="99">
        <v>19</v>
      </c>
      <c r="BA92" s="99">
        <v>41</v>
      </c>
      <c r="BB92" s="99">
        <v>60</v>
      </c>
      <c r="BC92" s="99">
        <v>96</v>
      </c>
      <c r="BD92" s="99">
        <v>134</v>
      </c>
      <c r="BE92" s="99">
        <v>204</v>
      </c>
      <c r="BF92" s="99">
        <v>298</v>
      </c>
      <c r="BG92" s="99">
        <v>372</v>
      </c>
      <c r="BH92" s="99">
        <v>383</v>
      </c>
      <c r="BI92" s="99">
        <v>491</v>
      </c>
      <c r="BJ92" s="99">
        <v>539</v>
      </c>
      <c r="BK92" s="99">
        <v>529</v>
      </c>
      <c r="BL92" s="99">
        <v>795</v>
      </c>
      <c r="BM92" s="99">
        <v>2</v>
      </c>
      <c r="BN92" s="99">
        <v>3998</v>
      </c>
      <c r="BP92" s="122">
        <v>1985</v>
      </c>
    </row>
    <row r="93" spans="2:68">
      <c r="B93" s="122">
        <v>1986</v>
      </c>
      <c r="C93" s="99">
        <v>7</v>
      </c>
      <c r="D93" s="99">
        <v>3</v>
      </c>
      <c r="E93" s="99">
        <v>3</v>
      </c>
      <c r="F93" s="99">
        <v>3</v>
      </c>
      <c r="G93" s="99">
        <v>4</v>
      </c>
      <c r="H93" s="99">
        <v>16</v>
      </c>
      <c r="I93" s="99">
        <v>29</v>
      </c>
      <c r="J93" s="99">
        <v>47</v>
      </c>
      <c r="K93" s="99">
        <v>79</v>
      </c>
      <c r="L93" s="99">
        <v>92</v>
      </c>
      <c r="M93" s="99">
        <v>130</v>
      </c>
      <c r="N93" s="99">
        <v>211</v>
      </c>
      <c r="O93" s="99">
        <v>243</v>
      </c>
      <c r="P93" s="99">
        <v>275</v>
      </c>
      <c r="Q93" s="99">
        <v>277</v>
      </c>
      <c r="R93" s="99">
        <v>220</v>
      </c>
      <c r="S93" s="99">
        <v>211</v>
      </c>
      <c r="T93" s="99">
        <v>217</v>
      </c>
      <c r="U93" s="99">
        <v>0</v>
      </c>
      <c r="V93" s="99">
        <v>2067</v>
      </c>
      <c r="W93" s="127"/>
      <c r="X93" s="122">
        <v>1986</v>
      </c>
      <c r="Y93" s="99">
        <v>4</v>
      </c>
      <c r="Z93" s="99">
        <v>0</v>
      </c>
      <c r="AA93" s="99">
        <v>0</v>
      </c>
      <c r="AB93" s="99">
        <v>0</v>
      </c>
      <c r="AC93" s="99">
        <v>3</v>
      </c>
      <c r="AD93" s="99">
        <v>5</v>
      </c>
      <c r="AE93" s="99">
        <v>4</v>
      </c>
      <c r="AF93" s="99">
        <v>20</v>
      </c>
      <c r="AG93" s="99">
        <v>33</v>
      </c>
      <c r="AH93" s="99">
        <v>32</v>
      </c>
      <c r="AI93" s="99">
        <v>57</v>
      </c>
      <c r="AJ93" s="99">
        <v>73</v>
      </c>
      <c r="AK93" s="99">
        <v>122</v>
      </c>
      <c r="AL93" s="99">
        <v>132</v>
      </c>
      <c r="AM93" s="99">
        <v>209</v>
      </c>
      <c r="AN93" s="99">
        <v>239</v>
      </c>
      <c r="AO93" s="99">
        <v>354</v>
      </c>
      <c r="AP93" s="99">
        <v>577</v>
      </c>
      <c r="AQ93" s="99">
        <v>0</v>
      </c>
      <c r="AR93" s="99">
        <v>1864</v>
      </c>
      <c r="AS93" s="127"/>
      <c r="AT93" s="122">
        <v>1986</v>
      </c>
      <c r="AU93" s="99">
        <v>11</v>
      </c>
      <c r="AV93" s="99">
        <v>3</v>
      </c>
      <c r="AW93" s="99">
        <v>3</v>
      </c>
      <c r="AX93" s="99">
        <v>3</v>
      </c>
      <c r="AY93" s="99">
        <v>7</v>
      </c>
      <c r="AZ93" s="99">
        <v>21</v>
      </c>
      <c r="BA93" s="99">
        <v>33</v>
      </c>
      <c r="BB93" s="99">
        <v>67</v>
      </c>
      <c r="BC93" s="99">
        <v>112</v>
      </c>
      <c r="BD93" s="99">
        <v>124</v>
      </c>
      <c r="BE93" s="99">
        <v>187</v>
      </c>
      <c r="BF93" s="99">
        <v>284</v>
      </c>
      <c r="BG93" s="99">
        <v>365</v>
      </c>
      <c r="BH93" s="99">
        <v>407</v>
      </c>
      <c r="BI93" s="99">
        <v>486</v>
      </c>
      <c r="BJ93" s="99">
        <v>459</v>
      </c>
      <c r="BK93" s="99">
        <v>565</v>
      </c>
      <c r="BL93" s="99">
        <v>794</v>
      </c>
      <c r="BM93" s="99">
        <v>0</v>
      </c>
      <c r="BN93" s="99">
        <v>3931</v>
      </c>
      <c r="BP93" s="122">
        <v>1986</v>
      </c>
    </row>
    <row r="94" spans="2:68">
      <c r="B94" s="122">
        <v>1987</v>
      </c>
      <c r="C94" s="99">
        <v>2</v>
      </c>
      <c r="D94" s="99">
        <v>3</v>
      </c>
      <c r="E94" s="99">
        <v>0</v>
      </c>
      <c r="F94" s="99">
        <v>4</v>
      </c>
      <c r="G94" s="99">
        <v>5</v>
      </c>
      <c r="H94" s="99">
        <v>14</v>
      </c>
      <c r="I94" s="99">
        <v>24</v>
      </c>
      <c r="J94" s="99">
        <v>44</v>
      </c>
      <c r="K94" s="99">
        <v>57</v>
      </c>
      <c r="L94" s="99">
        <v>109</v>
      </c>
      <c r="M94" s="99">
        <v>143</v>
      </c>
      <c r="N94" s="99">
        <v>205</v>
      </c>
      <c r="O94" s="99">
        <v>241</v>
      </c>
      <c r="P94" s="99">
        <v>250</v>
      </c>
      <c r="Q94" s="99">
        <v>261</v>
      </c>
      <c r="R94" s="99">
        <v>259</v>
      </c>
      <c r="S94" s="99">
        <v>220</v>
      </c>
      <c r="T94" s="99">
        <v>239</v>
      </c>
      <c r="U94" s="99">
        <v>1</v>
      </c>
      <c r="V94" s="99">
        <v>2081</v>
      </c>
      <c r="W94" s="127"/>
      <c r="X94" s="122">
        <v>1987</v>
      </c>
      <c r="Y94" s="99">
        <v>3</v>
      </c>
      <c r="Z94" s="99">
        <v>0</v>
      </c>
      <c r="AA94" s="99">
        <v>0</v>
      </c>
      <c r="AB94" s="99">
        <v>2</v>
      </c>
      <c r="AC94" s="99">
        <v>2</v>
      </c>
      <c r="AD94" s="99">
        <v>6</v>
      </c>
      <c r="AE94" s="99">
        <v>14</v>
      </c>
      <c r="AF94" s="99">
        <v>25</v>
      </c>
      <c r="AG94" s="99">
        <v>31</v>
      </c>
      <c r="AH94" s="99">
        <v>39</v>
      </c>
      <c r="AI94" s="99">
        <v>43</v>
      </c>
      <c r="AJ94" s="99">
        <v>62</v>
      </c>
      <c r="AK94" s="99">
        <v>115</v>
      </c>
      <c r="AL94" s="99">
        <v>154</v>
      </c>
      <c r="AM94" s="99">
        <v>207</v>
      </c>
      <c r="AN94" s="99">
        <v>264</v>
      </c>
      <c r="AO94" s="99">
        <v>356</v>
      </c>
      <c r="AP94" s="99">
        <v>608</v>
      </c>
      <c r="AQ94" s="99">
        <v>1</v>
      </c>
      <c r="AR94" s="99">
        <v>1932</v>
      </c>
      <c r="AS94" s="127"/>
      <c r="AT94" s="122">
        <v>1987</v>
      </c>
      <c r="AU94" s="99">
        <v>5</v>
      </c>
      <c r="AV94" s="99">
        <v>3</v>
      </c>
      <c r="AW94" s="99">
        <v>0</v>
      </c>
      <c r="AX94" s="99">
        <v>6</v>
      </c>
      <c r="AY94" s="99">
        <v>7</v>
      </c>
      <c r="AZ94" s="99">
        <v>20</v>
      </c>
      <c r="BA94" s="99">
        <v>38</v>
      </c>
      <c r="BB94" s="99">
        <v>69</v>
      </c>
      <c r="BC94" s="99">
        <v>88</v>
      </c>
      <c r="BD94" s="99">
        <v>148</v>
      </c>
      <c r="BE94" s="99">
        <v>186</v>
      </c>
      <c r="BF94" s="99">
        <v>267</v>
      </c>
      <c r="BG94" s="99">
        <v>356</v>
      </c>
      <c r="BH94" s="99">
        <v>404</v>
      </c>
      <c r="BI94" s="99">
        <v>468</v>
      </c>
      <c r="BJ94" s="99">
        <v>523</v>
      </c>
      <c r="BK94" s="99">
        <v>576</v>
      </c>
      <c r="BL94" s="99">
        <v>847</v>
      </c>
      <c r="BM94" s="99">
        <v>2</v>
      </c>
      <c r="BN94" s="99">
        <v>4013</v>
      </c>
      <c r="BP94" s="122">
        <v>1987</v>
      </c>
    </row>
    <row r="95" spans="2:68">
      <c r="B95" s="122">
        <v>1988</v>
      </c>
      <c r="C95" s="99">
        <v>5</v>
      </c>
      <c r="D95" s="99">
        <v>0</v>
      </c>
      <c r="E95" s="99">
        <v>0</v>
      </c>
      <c r="F95" s="99">
        <v>0</v>
      </c>
      <c r="G95" s="99">
        <v>4</v>
      </c>
      <c r="H95" s="99">
        <v>14</v>
      </c>
      <c r="I95" s="99">
        <v>27</v>
      </c>
      <c r="J95" s="99">
        <v>44</v>
      </c>
      <c r="K95" s="99">
        <v>78</v>
      </c>
      <c r="L95" s="99">
        <v>96</v>
      </c>
      <c r="M95" s="99">
        <v>123</v>
      </c>
      <c r="N95" s="99">
        <v>193</v>
      </c>
      <c r="O95" s="99">
        <v>254</v>
      </c>
      <c r="P95" s="99">
        <v>272</v>
      </c>
      <c r="Q95" s="99">
        <v>274</v>
      </c>
      <c r="R95" s="99">
        <v>287</v>
      </c>
      <c r="S95" s="99">
        <v>246</v>
      </c>
      <c r="T95" s="99">
        <v>253</v>
      </c>
      <c r="U95" s="99">
        <v>1</v>
      </c>
      <c r="V95" s="99">
        <v>2171</v>
      </c>
      <c r="W95" s="127"/>
      <c r="X95" s="122">
        <v>1988</v>
      </c>
      <c r="Y95" s="99">
        <v>4</v>
      </c>
      <c r="Z95" s="99">
        <v>1</v>
      </c>
      <c r="AA95" s="99">
        <v>1</v>
      </c>
      <c r="AB95" s="99">
        <v>0</v>
      </c>
      <c r="AC95" s="99">
        <v>4</v>
      </c>
      <c r="AD95" s="99">
        <v>9</v>
      </c>
      <c r="AE95" s="99">
        <v>14</v>
      </c>
      <c r="AF95" s="99">
        <v>20</v>
      </c>
      <c r="AG95" s="99">
        <v>32</v>
      </c>
      <c r="AH95" s="99">
        <v>43</v>
      </c>
      <c r="AI95" s="99">
        <v>51</v>
      </c>
      <c r="AJ95" s="99">
        <v>70</v>
      </c>
      <c r="AK95" s="99">
        <v>114</v>
      </c>
      <c r="AL95" s="99">
        <v>159</v>
      </c>
      <c r="AM95" s="99">
        <v>196</v>
      </c>
      <c r="AN95" s="99">
        <v>294</v>
      </c>
      <c r="AO95" s="99">
        <v>362</v>
      </c>
      <c r="AP95" s="99">
        <v>607</v>
      </c>
      <c r="AQ95" s="99">
        <v>1</v>
      </c>
      <c r="AR95" s="99">
        <v>1982</v>
      </c>
      <c r="AS95" s="127"/>
      <c r="AT95" s="122">
        <v>1988</v>
      </c>
      <c r="AU95" s="99">
        <v>9</v>
      </c>
      <c r="AV95" s="99">
        <v>1</v>
      </c>
      <c r="AW95" s="99">
        <v>1</v>
      </c>
      <c r="AX95" s="99">
        <v>0</v>
      </c>
      <c r="AY95" s="99">
        <v>8</v>
      </c>
      <c r="AZ95" s="99">
        <v>23</v>
      </c>
      <c r="BA95" s="99">
        <v>41</v>
      </c>
      <c r="BB95" s="99">
        <v>64</v>
      </c>
      <c r="BC95" s="99">
        <v>110</v>
      </c>
      <c r="BD95" s="99">
        <v>139</v>
      </c>
      <c r="BE95" s="99">
        <v>174</v>
      </c>
      <c r="BF95" s="99">
        <v>263</v>
      </c>
      <c r="BG95" s="99">
        <v>368</v>
      </c>
      <c r="BH95" s="99">
        <v>431</v>
      </c>
      <c r="BI95" s="99">
        <v>470</v>
      </c>
      <c r="BJ95" s="99">
        <v>581</v>
      </c>
      <c r="BK95" s="99">
        <v>608</v>
      </c>
      <c r="BL95" s="99">
        <v>860</v>
      </c>
      <c r="BM95" s="99">
        <v>2</v>
      </c>
      <c r="BN95" s="99">
        <v>4153</v>
      </c>
      <c r="BP95" s="122">
        <v>1988</v>
      </c>
    </row>
    <row r="96" spans="2:68">
      <c r="B96" s="122">
        <v>1989</v>
      </c>
      <c r="C96" s="99">
        <v>4</v>
      </c>
      <c r="D96" s="99">
        <v>1</v>
      </c>
      <c r="E96" s="99">
        <v>4</v>
      </c>
      <c r="F96" s="99">
        <v>3</v>
      </c>
      <c r="G96" s="99">
        <v>3</v>
      </c>
      <c r="H96" s="99">
        <v>19</v>
      </c>
      <c r="I96" s="99">
        <v>25</v>
      </c>
      <c r="J96" s="99">
        <v>49</v>
      </c>
      <c r="K96" s="99">
        <v>51</v>
      </c>
      <c r="L96" s="99">
        <v>80</v>
      </c>
      <c r="M96" s="99">
        <v>150</v>
      </c>
      <c r="N96" s="99">
        <v>193</v>
      </c>
      <c r="O96" s="99">
        <v>239</v>
      </c>
      <c r="P96" s="99">
        <v>298</v>
      </c>
      <c r="Q96" s="99">
        <v>289</v>
      </c>
      <c r="R96" s="99">
        <v>327</v>
      </c>
      <c r="S96" s="99">
        <v>263</v>
      </c>
      <c r="T96" s="99">
        <v>301</v>
      </c>
      <c r="U96" s="99">
        <v>0</v>
      </c>
      <c r="V96" s="99">
        <v>2299</v>
      </c>
      <c r="W96" s="127"/>
      <c r="X96" s="122">
        <v>1989</v>
      </c>
      <c r="Y96" s="99">
        <v>4</v>
      </c>
      <c r="Z96" s="99">
        <v>0</v>
      </c>
      <c r="AA96" s="99">
        <v>0</v>
      </c>
      <c r="AB96" s="99">
        <v>1</v>
      </c>
      <c r="AC96" s="99">
        <v>2</v>
      </c>
      <c r="AD96" s="99">
        <v>6</v>
      </c>
      <c r="AE96" s="99">
        <v>8</v>
      </c>
      <c r="AF96" s="99">
        <v>22</v>
      </c>
      <c r="AG96" s="99">
        <v>26</v>
      </c>
      <c r="AH96" s="99">
        <v>38</v>
      </c>
      <c r="AI96" s="99">
        <v>44</v>
      </c>
      <c r="AJ96" s="99">
        <v>63</v>
      </c>
      <c r="AK96" s="99">
        <v>116</v>
      </c>
      <c r="AL96" s="99">
        <v>128</v>
      </c>
      <c r="AM96" s="99">
        <v>214</v>
      </c>
      <c r="AN96" s="99">
        <v>276</v>
      </c>
      <c r="AO96" s="99">
        <v>360</v>
      </c>
      <c r="AP96" s="99">
        <v>636</v>
      </c>
      <c r="AQ96" s="99">
        <v>1</v>
      </c>
      <c r="AR96" s="99">
        <v>1945</v>
      </c>
      <c r="AS96" s="127"/>
      <c r="AT96" s="122">
        <v>1989</v>
      </c>
      <c r="AU96" s="99">
        <v>8</v>
      </c>
      <c r="AV96" s="99">
        <v>1</v>
      </c>
      <c r="AW96" s="99">
        <v>4</v>
      </c>
      <c r="AX96" s="99">
        <v>4</v>
      </c>
      <c r="AY96" s="99">
        <v>5</v>
      </c>
      <c r="AZ96" s="99">
        <v>25</v>
      </c>
      <c r="BA96" s="99">
        <v>33</v>
      </c>
      <c r="BB96" s="99">
        <v>71</v>
      </c>
      <c r="BC96" s="99">
        <v>77</v>
      </c>
      <c r="BD96" s="99">
        <v>118</v>
      </c>
      <c r="BE96" s="99">
        <v>194</v>
      </c>
      <c r="BF96" s="99">
        <v>256</v>
      </c>
      <c r="BG96" s="99">
        <v>355</v>
      </c>
      <c r="BH96" s="99">
        <v>426</v>
      </c>
      <c r="BI96" s="99">
        <v>503</v>
      </c>
      <c r="BJ96" s="99">
        <v>603</v>
      </c>
      <c r="BK96" s="99">
        <v>623</v>
      </c>
      <c r="BL96" s="99">
        <v>937</v>
      </c>
      <c r="BM96" s="99">
        <v>1</v>
      </c>
      <c r="BN96" s="99">
        <v>4244</v>
      </c>
      <c r="BP96" s="122">
        <v>1989</v>
      </c>
    </row>
    <row r="97" spans="2:68">
      <c r="B97" s="122">
        <v>1990</v>
      </c>
      <c r="C97" s="99">
        <v>8</v>
      </c>
      <c r="D97" s="99">
        <v>0</v>
      </c>
      <c r="E97" s="99">
        <v>0</v>
      </c>
      <c r="F97" s="99">
        <v>2</v>
      </c>
      <c r="G97" s="99">
        <v>3</v>
      </c>
      <c r="H97" s="99">
        <v>17</v>
      </c>
      <c r="I97" s="99">
        <v>33</v>
      </c>
      <c r="J97" s="99">
        <v>43</v>
      </c>
      <c r="K97" s="99">
        <v>75</v>
      </c>
      <c r="L97" s="99">
        <v>89</v>
      </c>
      <c r="M97" s="99">
        <v>123</v>
      </c>
      <c r="N97" s="99">
        <v>156</v>
      </c>
      <c r="O97" s="99">
        <v>245</v>
      </c>
      <c r="P97" s="99">
        <v>286</v>
      </c>
      <c r="Q97" s="99">
        <v>238</v>
      </c>
      <c r="R97" s="99">
        <v>277</v>
      </c>
      <c r="S97" s="99">
        <v>255</v>
      </c>
      <c r="T97" s="99">
        <v>256</v>
      </c>
      <c r="U97" s="99">
        <v>1</v>
      </c>
      <c r="V97" s="99">
        <v>2107</v>
      </c>
      <c r="W97" s="127"/>
      <c r="X97" s="122">
        <v>1990</v>
      </c>
      <c r="Y97" s="99">
        <v>8</v>
      </c>
      <c r="Z97" s="99">
        <v>0</v>
      </c>
      <c r="AA97" s="99">
        <v>2</v>
      </c>
      <c r="AB97" s="99">
        <v>0</v>
      </c>
      <c r="AC97" s="99">
        <v>2</v>
      </c>
      <c r="AD97" s="99">
        <v>5</v>
      </c>
      <c r="AE97" s="99">
        <v>8</v>
      </c>
      <c r="AF97" s="99">
        <v>19</v>
      </c>
      <c r="AG97" s="99">
        <v>25</v>
      </c>
      <c r="AH97" s="99">
        <v>28</v>
      </c>
      <c r="AI97" s="99">
        <v>50</v>
      </c>
      <c r="AJ97" s="99">
        <v>69</v>
      </c>
      <c r="AK97" s="99">
        <v>87</v>
      </c>
      <c r="AL97" s="99">
        <v>157</v>
      </c>
      <c r="AM97" s="99">
        <v>215</v>
      </c>
      <c r="AN97" s="99">
        <v>311</v>
      </c>
      <c r="AO97" s="99">
        <v>352</v>
      </c>
      <c r="AP97" s="99">
        <v>649</v>
      </c>
      <c r="AQ97" s="99">
        <v>0</v>
      </c>
      <c r="AR97" s="99">
        <v>1987</v>
      </c>
      <c r="AS97" s="127"/>
      <c r="AT97" s="122">
        <v>1990</v>
      </c>
      <c r="AU97" s="99">
        <v>16</v>
      </c>
      <c r="AV97" s="99">
        <v>0</v>
      </c>
      <c r="AW97" s="99">
        <v>2</v>
      </c>
      <c r="AX97" s="99">
        <v>2</v>
      </c>
      <c r="AY97" s="99">
        <v>5</v>
      </c>
      <c r="AZ97" s="99">
        <v>22</v>
      </c>
      <c r="BA97" s="99">
        <v>41</v>
      </c>
      <c r="BB97" s="99">
        <v>62</v>
      </c>
      <c r="BC97" s="99">
        <v>100</v>
      </c>
      <c r="BD97" s="99">
        <v>117</v>
      </c>
      <c r="BE97" s="99">
        <v>173</v>
      </c>
      <c r="BF97" s="99">
        <v>225</v>
      </c>
      <c r="BG97" s="99">
        <v>332</v>
      </c>
      <c r="BH97" s="99">
        <v>443</v>
      </c>
      <c r="BI97" s="99">
        <v>453</v>
      </c>
      <c r="BJ97" s="99">
        <v>588</v>
      </c>
      <c r="BK97" s="99">
        <v>607</v>
      </c>
      <c r="BL97" s="99">
        <v>905</v>
      </c>
      <c r="BM97" s="99">
        <v>1</v>
      </c>
      <c r="BN97" s="99">
        <v>4094</v>
      </c>
      <c r="BP97" s="122">
        <v>1990</v>
      </c>
    </row>
    <row r="98" spans="2:68">
      <c r="B98" s="122">
        <v>1991</v>
      </c>
      <c r="C98" s="99">
        <v>3</v>
      </c>
      <c r="D98" s="99">
        <v>1</v>
      </c>
      <c r="E98" s="99">
        <v>1</v>
      </c>
      <c r="F98" s="99">
        <v>1</v>
      </c>
      <c r="G98" s="99">
        <v>1</v>
      </c>
      <c r="H98" s="99">
        <v>14</v>
      </c>
      <c r="I98" s="99">
        <v>26</v>
      </c>
      <c r="J98" s="99">
        <v>52</v>
      </c>
      <c r="K98" s="99">
        <v>67</v>
      </c>
      <c r="L98" s="99">
        <v>93</v>
      </c>
      <c r="M98" s="99">
        <v>102</v>
      </c>
      <c r="N98" s="99">
        <v>156</v>
      </c>
      <c r="O98" s="99">
        <v>214</v>
      </c>
      <c r="P98" s="99">
        <v>256</v>
      </c>
      <c r="Q98" s="99">
        <v>245</v>
      </c>
      <c r="R98" s="99">
        <v>308</v>
      </c>
      <c r="S98" s="99">
        <v>270</v>
      </c>
      <c r="T98" s="99">
        <v>282</v>
      </c>
      <c r="U98" s="99">
        <v>0</v>
      </c>
      <c r="V98" s="99">
        <v>2092</v>
      </c>
      <c r="W98" s="127"/>
      <c r="X98" s="122">
        <v>1991</v>
      </c>
      <c r="Y98" s="99">
        <v>6</v>
      </c>
      <c r="Z98" s="99">
        <v>1</v>
      </c>
      <c r="AA98" s="99">
        <v>0</v>
      </c>
      <c r="AB98" s="99">
        <v>3</v>
      </c>
      <c r="AC98" s="99">
        <v>2</v>
      </c>
      <c r="AD98" s="99">
        <v>13</v>
      </c>
      <c r="AE98" s="99">
        <v>11</v>
      </c>
      <c r="AF98" s="99">
        <v>18</v>
      </c>
      <c r="AG98" s="99">
        <v>28</v>
      </c>
      <c r="AH98" s="99">
        <v>32</v>
      </c>
      <c r="AI98" s="99">
        <v>44</v>
      </c>
      <c r="AJ98" s="99">
        <v>53</v>
      </c>
      <c r="AK98" s="99">
        <v>104</v>
      </c>
      <c r="AL98" s="99">
        <v>156</v>
      </c>
      <c r="AM98" s="99">
        <v>200</v>
      </c>
      <c r="AN98" s="99">
        <v>289</v>
      </c>
      <c r="AO98" s="99">
        <v>362</v>
      </c>
      <c r="AP98" s="99">
        <v>649</v>
      </c>
      <c r="AQ98" s="99">
        <v>0</v>
      </c>
      <c r="AR98" s="99">
        <v>1971</v>
      </c>
      <c r="AS98" s="127"/>
      <c r="AT98" s="122">
        <v>1991</v>
      </c>
      <c r="AU98" s="99">
        <v>9</v>
      </c>
      <c r="AV98" s="99">
        <v>2</v>
      </c>
      <c r="AW98" s="99">
        <v>1</v>
      </c>
      <c r="AX98" s="99">
        <v>4</v>
      </c>
      <c r="AY98" s="99">
        <v>3</v>
      </c>
      <c r="AZ98" s="99">
        <v>27</v>
      </c>
      <c r="BA98" s="99">
        <v>37</v>
      </c>
      <c r="BB98" s="99">
        <v>70</v>
      </c>
      <c r="BC98" s="99">
        <v>95</v>
      </c>
      <c r="BD98" s="99">
        <v>125</v>
      </c>
      <c r="BE98" s="99">
        <v>146</v>
      </c>
      <c r="BF98" s="99">
        <v>209</v>
      </c>
      <c r="BG98" s="99">
        <v>318</v>
      </c>
      <c r="BH98" s="99">
        <v>412</v>
      </c>
      <c r="BI98" s="99">
        <v>445</v>
      </c>
      <c r="BJ98" s="99">
        <v>597</v>
      </c>
      <c r="BK98" s="99">
        <v>632</v>
      </c>
      <c r="BL98" s="99">
        <v>931</v>
      </c>
      <c r="BM98" s="99">
        <v>0</v>
      </c>
      <c r="BN98" s="99">
        <v>4063</v>
      </c>
      <c r="BP98" s="122">
        <v>1991</v>
      </c>
    </row>
    <row r="99" spans="2:68">
      <c r="B99" s="122">
        <v>1992</v>
      </c>
      <c r="C99" s="99">
        <v>5</v>
      </c>
      <c r="D99" s="99">
        <v>0</v>
      </c>
      <c r="E99" s="99">
        <v>1</v>
      </c>
      <c r="F99" s="99">
        <v>0</v>
      </c>
      <c r="G99" s="99">
        <v>2</v>
      </c>
      <c r="H99" s="99">
        <v>10</v>
      </c>
      <c r="I99" s="99">
        <v>25</v>
      </c>
      <c r="J99" s="99">
        <v>42</v>
      </c>
      <c r="K99" s="99">
        <v>63</v>
      </c>
      <c r="L99" s="99">
        <v>90</v>
      </c>
      <c r="M99" s="99">
        <v>133</v>
      </c>
      <c r="N99" s="99">
        <v>147</v>
      </c>
      <c r="O99" s="99">
        <v>240</v>
      </c>
      <c r="P99" s="99">
        <v>261</v>
      </c>
      <c r="Q99" s="99">
        <v>231</v>
      </c>
      <c r="R99" s="99">
        <v>279</v>
      </c>
      <c r="S99" s="99">
        <v>257</v>
      </c>
      <c r="T99" s="99">
        <v>272</v>
      </c>
      <c r="U99" s="99">
        <v>0</v>
      </c>
      <c r="V99" s="99">
        <v>2058</v>
      </c>
      <c r="W99" s="127"/>
      <c r="X99" s="122">
        <v>1992</v>
      </c>
      <c r="Y99" s="99">
        <v>3</v>
      </c>
      <c r="Z99" s="99">
        <v>0</v>
      </c>
      <c r="AA99" s="99">
        <v>1</v>
      </c>
      <c r="AB99" s="99">
        <v>1</v>
      </c>
      <c r="AC99" s="99">
        <v>5</v>
      </c>
      <c r="AD99" s="99">
        <v>6</v>
      </c>
      <c r="AE99" s="99">
        <v>13</v>
      </c>
      <c r="AF99" s="99">
        <v>18</v>
      </c>
      <c r="AG99" s="99">
        <v>25</v>
      </c>
      <c r="AH99" s="99">
        <v>40</v>
      </c>
      <c r="AI99" s="99">
        <v>45</v>
      </c>
      <c r="AJ99" s="99">
        <v>50</v>
      </c>
      <c r="AK99" s="99">
        <v>86</v>
      </c>
      <c r="AL99" s="99">
        <v>151</v>
      </c>
      <c r="AM99" s="99">
        <v>198</v>
      </c>
      <c r="AN99" s="99">
        <v>257</v>
      </c>
      <c r="AO99" s="99">
        <v>371</v>
      </c>
      <c r="AP99" s="99">
        <v>634</v>
      </c>
      <c r="AQ99" s="99">
        <v>0</v>
      </c>
      <c r="AR99" s="99">
        <v>1904</v>
      </c>
      <c r="AS99" s="127"/>
      <c r="AT99" s="122">
        <v>1992</v>
      </c>
      <c r="AU99" s="99">
        <v>8</v>
      </c>
      <c r="AV99" s="99">
        <v>0</v>
      </c>
      <c r="AW99" s="99">
        <v>2</v>
      </c>
      <c r="AX99" s="99">
        <v>1</v>
      </c>
      <c r="AY99" s="99">
        <v>7</v>
      </c>
      <c r="AZ99" s="99">
        <v>16</v>
      </c>
      <c r="BA99" s="99">
        <v>38</v>
      </c>
      <c r="BB99" s="99">
        <v>60</v>
      </c>
      <c r="BC99" s="99">
        <v>88</v>
      </c>
      <c r="BD99" s="99">
        <v>130</v>
      </c>
      <c r="BE99" s="99">
        <v>178</v>
      </c>
      <c r="BF99" s="99">
        <v>197</v>
      </c>
      <c r="BG99" s="99">
        <v>326</v>
      </c>
      <c r="BH99" s="99">
        <v>412</v>
      </c>
      <c r="BI99" s="99">
        <v>429</v>
      </c>
      <c r="BJ99" s="99">
        <v>536</v>
      </c>
      <c r="BK99" s="99">
        <v>628</v>
      </c>
      <c r="BL99" s="99">
        <v>906</v>
      </c>
      <c r="BM99" s="99">
        <v>0</v>
      </c>
      <c r="BN99" s="99">
        <v>3962</v>
      </c>
      <c r="BP99" s="122">
        <v>1992</v>
      </c>
    </row>
    <row r="100" spans="2:68">
      <c r="B100" s="122">
        <v>1993</v>
      </c>
      <c r="C100" s="99">
        <v>5</v>
      </c>
      <c r="D100" s="99">
        <v>0</v>
      </c>
      <c r="E100" s="99">
        <v>2</v>
      </c>
      <c r="F100" s="99">
        <v>1</v>
      </c>
      <c r="G100" s="99">
        <v>3</v>
      </c>
      <c r="H100" s="99">
        <v>7</v>
      </c>
      <c r="I100" s="99">
        <v>11</v>
      </c>
      <c r="J100" s="99">
        <v>48</v>
      </c>
      <c r="K100" s="99">
        <v>63</v>
      </c>
      <c r="L100" s="99">
        <v>93</v>
      </c>
      <c r="M100" s="99">
        <v>107</v>
      </c>
      <c r="N100" s="99">
        <v>147</v>
      </c>
      <c r="O100" s="99">
        <v>183</v>
      </c>
      <c r="P100" s="99">
        <v>254</v>
      </c>
      <c r="Q100" s="99">
        <v>239</v>
      </c>
      <c r="R100" s="99">
        <v>266</v>
      </c>
      <c r="S100" s="99">
        <v>249</v>
      </c>
      <c r="T100" s="99">
        <v>260</v>
      </c>
      <c r="U100" s="99">
        <v>0</v>
      </c>
      <c r="V100" s="99">
        <v>1938</v>
      </c>
      <c r="W100" s="127"/>
      <c r="X100" s="122">
        <v>1993</v>
      </c>
      <c r="Y100" s="99">
        <v>4</v>
      </c>
      <c r="Z100" s="99">
        <v>2</v>
      </c>
      <c r="AA100" s="99">
        <v>0</v>
      </c>
      <c r="AB100" s="99">
        <v>3</v>
      </c>
      <c r="AC100" s="99">
        <v>5</v>
      </c>
      <c r="AD100" s="99">
        <v>5</v>
      </c>
      <c r="AE100" s="99">
        <v>12</v>
      </c>
      <c r="AF100" s="99">
        <v>23</v>
      </c>
      <c r="AG100" s="99">
        <v>23</v>
      </c>
      <c r="AH100" s="99">
        <v>30</v>
      </c>
      <c r="AI100" s="99">
        <v>39</v>
      </c>
      <c r="AJ100" s="99">
        <v>70</v>
      </c>
      <c r="AK100" s="99">
        <v>84</v>
      </c>
      <c r="AL100" s="99">
        <v>129</v>
      </c>
      <c r="AM100" s="99">
        <v>182</v>
      </c>
      <c r="AN100" s="99">
        <v>257</v>
      </c>
      <c r="AO100" s="99">
        <v>313</v>
      </c>
      <c r="AP100" s="99">
        <v>640</v>
      </c>
      <c r="AQ100" s="99">
        <v>0</v>
      </c>
      <c r="AR100" s="99">
        <v>1821</v>
      </c>
      <c r="AS100" s="127"/>
      <c r="AT100" s="122">
        <v>1993</v>
      </c>
      <c r="AU100" s="99">
        <v>9</v>
      </c>
      <c r="AV100" s="99">
        <v>2</v>
      </c>
      <c r="AW100" s="99">
        <v>2</v>
      </c>
      <c r="AX100" s="99">
        <v>4</v>
      </c>
      <c r="AY100" s="99">
        <v>8</v>
      </c>
      <c r="AZ100" s="99">
        <v>12</v>
      </c>
      <c r="BA100" s="99">
        <v>23</v>
      </c>
      <c r="BB100" s="99">
        <v>71</v>
      </c>
      <c r="BC100" s="99">
        <v>86</v>
      </c>
      <c r="BD100" s="99">
        <v>123</v>
      </c>
      <c r="BE100" s="99">
        <v>146</v>
      </c>
      <c r="BF100" s="99">
        <v>217</v>
      </c>
      <c r="BG100" s="99">
        <v>267</v>
      </c>
      <c r="BH100" s="99">
        <v>383</v>
      </c>
      <c r="BI100" s="99">
        <v>421</v>
      </c>
      <c r="BJ100" s="99">
        <v>523</v>
      </c>
      <c r="BK100" s="99">
        <v>562</v>
      </c>
      <c r="BL100" s="99">
        <v>900</v>
      </c>
      <c r="BM100" s="99">
        <v>0</v>
      </c>
      <c r="BN100" s="99">
        <v>3759</v>
      </c>
      <c r="BP100" s="122">
        <v>1993</v>
      </c>
    </row>
    <row r="101" spans="2:68">
      <c r="B101" s="122">
        <v>1994</v>
      </c>
      <c r="C101" s="99">
        <v>2</v>
      </c>
      <c r="D101" s="99">
        <v>0</v>
      </c>
      <c r="E101" s="99">
        <v>0</v>
      </c>
      <c r="F101" s="99">
        <v>2</v>
      </c>
      <c r="G101" s="99">
        <v>3</v>
      </c>
      <c r="H101" s="99">
        <v>8</v>
      </c>
      <c r="I101" s="99">
        <v>14</v>
      </c>
      <c r="J101" s="99">
        <v>44</v>
      </c>
      <c r="K101" s="99">
        <v>62</v>
      </c>
      <c r="L101" s="99">
        <v>106</v>
      </c>
      <c r="M101" s="99">
        <v>106</v>
      </c>
      <c r="N101" s="99">
        <v>137</v>
      </c>
      <c r="O101" s="99">
        <v>187</v>
      </c>
      <c r="P101" s="99">
        <v>231</v>
      </c>
      <c r="Q101" s="99">
        <v>251</v>
      </c>
      <c r="R101" s="99">
        <v>269</v>
      </c>
      <c r="S101" s="99">
        <v>257</v>
      </c>
      <c r="T101" s="99">
        <v>283</v>
      </c>
      <c r="U101" s="99">
        <v>0</v>
      </c>
      <c r="V101" s="99">
        <v>1962</v>
      </c>
      <c r="W101" s="127"/>
      <c r="X101" s="122">
        <v>1994</v>
      </c>
      <c r="Y101" s="99">
        <v>3</v>
      </c>
      <c r="Z101" s="99">
        <v>2</v>
      </c>
      <c r="AA101" s="99">
        <v>0</v>
      </c>
      <c r="AB101" s="99">
        <v>1</v>
      </c>
      <c r="AC101" s="99">
        <v>1</v>
      </c>
      <c r="AD101" s="99">
        <v>3</v>
      </c>
      <c r="AE101" s="99">
        <v>9</v>
      </c>
      <c r="AF101" s="99">
        <v>17</v>
      </c>
      <c r="AG101" s="99">
        <v>23</v>
      </c>
      <c r="AH101" s="99">
        <v>50</v>
      </c>
      <c r="AI101" s="99">
        <v>39</v>
      </c>
      <c r="AJ101" s="99">
        <v>66</v>
      </c>
      <c r="AK101" s="99">
        <v>97</v>
      </c>
      <c r="AL101" s="99">
        <v>124</v>
      </c>
      <c r="AM101" s="99">
        <v>194</v>
      </c>
      <c r="AN101" s="99">
        <v>249</v>
      </c>
      <c r="AO101" s="99">
        <v>365</v>
      </c>
      <c r="AP101" s="99">
        <v>654</v>
      </c>
      <c r="AQ101" s="99">
        <v>0</v>
      </c>
      <c r="AR101" s="99">
        <v>1897</v>
      </c>
      <c r="AS101" s="127"/>
      <c r="AT101" s="122">
        <v>1994</v>
      </c>
      <c r="AU101" s="99">
        <v>5</v>
      </c>
      <c r="AV101" s="99">
        <v>2</v>
      </c>
      <c r="AW101" s="99">
        <v>0</v>
      </c>
      <c r="AX101" s="99">
        <v>3</v>
      </c>
      <c r="AY101" s="99">
        <v>4</v>
      </c>
      <c r="AZ101" s="99">
        <v>11</v>
      </c>
      <c r="BA101" s="99">
        <v>23</v>
      </c>
      <c r="BB101" s="99">
        <v>61</v>
      </c>
      <c r="BC101" s="99">
        <v>85</v>
      </c>
      <c r="BD101" s="99">
        <v>156</v>
      </c>
      <c r="BE101" s="99">
        <v>145</v>
      </c>
      <c r="BF101" s="99">
        <v>203</v>
      </c>
      <c r="BG101" s="99">
        <v>284</v>
      </c>
      <c r="BH101" s="99">
        <v>355</v>
      </c>
      <c r="BI101" s="99">
        <v>445</v>
      </c>
      <c r="BJ101" s="99">
        <v>518</v>
      </c>
      <c r="BK101" s="99">
        <v>622</v>
      </c>
      <c r="BL101" s="99">
        <v>937</v>
      </c>
      <c r="BM101" s="99">
        <v>0</v>
      </c>
      <c r="BN101" s="99">
        <v>3859</v>
      </c>
      <c r="BP101" s="122">
        <v>1994</v>
      </c>
    </row>
    <row r="102" spans="2:68">
      <c r="B102" s="122">
        <v>1995</v>
      </c>
      <c r="C102" s="99">
        <v>2</v>
      </c>
      <c r="D102" s="99">
        <v>0</v>
      </c>
      <c r="E102" s="99">
        <v>1</v>
      </c>
      <c r="F102" s="99">
        <v>2</v>
      </c>
      <c r="G102" s="99">
        <v>3</v>
      </c>
      <c r="H102" s="99">
        <v>5</v>
      </c>
      <c r="I102" s="99">
        <v>22</v>
      </c>
      <c r="J102" s="99">
        <v>38</v>
      </c>
      <c r="K102" s="99">
        <v>53</v>
      </c>
      <c r="L102" s="99">
        <v>86</v>
      </c>
      <c r="M102" s="99">
        <v>106</v>
      </c>
      <c r="N102" s="99">
        <v>139</v>
      </c>
      <c r="O102" s="99">
        <v>201</v>
      </c>
      <c r="P102" s="99">
        <v>249</v>
      </c>
      <c r="Q102" s="99">
        <v>224</v>
      </c>
      <c r="R102" s="99">
        <v>250</v>
      </c>
      <c r="S102" s="99">
        <v>270</v>
      </c>
      <c r="T102" s="99">
        <v>310</v>
      </c>
      <c r="U102" s="99">
        <v>0</v>
      </c>
      <c r="V102" s="99">
        <v>1961</v>
      </c>
      <c r="W102" s="127"/>
      <c r="X102" s="122">
        <v>1995</v>
      </c>
      <c r="Y102" s="99">
        <v>5</v>
      </c>
      <c r="Z102" s="99">
        <v>1</v>
      </c>
      <c r="AA102" s="99">
        <v>0</v>
      </c>
      <c r="AB102" s="99">
        <v>0</v>
      </c>
      <c r="AC102" s="99">
        <v>1</v>
      </c>
      <c r="AD102" s="99">
        <v>6</v>
      </c>
      <c r="AE102" s="99">
        <v>13</v>
      </c>
      <c r="AF102" s="99">
        <v>20</v>
      </c>
      <c r="AG102" s="99">
        <v>32</v>
      </c>
      <c r="AH102" s="99">
        <v>26</v>
      </c>
      <c r="AI102" s="99">
        <v>51</v>
      </c>
      <c r="AJ102" s="99">
        <v>66</v>
      </c>
      <c r="AK102" s="99">
        <v>72</v>
      </c>
      <c r="AL102" s="99">
        <v>124</v>
      </c>
      <c r="AM102" s="99">
        <v>194</v>
      </c>
      <c r="AN102" s="99">
        <v>277</v>
      </c>
      <c r="AO102" s="99">
        <v>374</v>
      </c>
      <c r="AP102" s="99">
        <v>648</v>
      </c>
      <c r="AQ102" s="99">
        <v>0</v>
      </c>
      <c r="AR102" s="99">
        <v>1910</v>
      </c>
      <c r="AS102" s="127"/>
      <c r="AT102" s="122">
        <v>1995</v>
      </c>
      <c r="AU102" s="99">
        <v>7</v>
      </c>
      <c r="AV102" s="99">
        <v>1</v>
      </c>
      <c r="AW102" s="99">
        <v>1</v>
      </c>
      <c r="AX102" s="99">
        <v>2</v>
      </c>
      <c r="AY102" s="99">
        <v>4</v>
      </c>
      <c r="AZ102" s="99">
        <v>11</v>
      </c>
      <c r="BA102" s="99">
        <v>35</v>
      </c>
      <c r="BB102" s="99">
        <v>58</v>
      </c>
      <c r="BC102" s="99">
        <v>85</v>
      </c>
      <c r="BD102" s="99">
        <v>112</v>
      </c>
      <c r="BE102" s="99">
        <v>157</v>
      </c>
      <c r="BF102" s="99">
        <v>205</v>
      </c>
      <c r="BG102" s="99">
        <v>273</v>
      </c>
      <c r="BH102" s="99">
        <v>373</v>
      </c>
      <c r="BI102" s="99">
        <v>418</v>
      </c>
      <c r="BJ102" s="99">
        <v>527</v>
      </c>
      <c r="BK102" s="99">
        <v>644</v>
      </c>
      <c r="BL102" s="99">
        <v>958</v>
      </c>
      <c r="BM102" s="99">
        <v>0</v>
      </c>
      <c r="BN102" s="99">
        <v>3871</v>
      </c>
      <c r="BP102" s="122">
        <v>1995</v>
      </c>
    </row>
    <row r="103" spans="2:68">
      <c r="B103" s="122">
        <v>1996</v>
      </c>
      <c r="C103" s="99">
        <v>7</v>
      </c>
      <c r="D103" s="99">
        <v>2</v>
      </c>
      <c r="E103" s="99">
        <v>3</v>
      </c>
      <c r="F103" s="99">
        <v>1</v>
      </c>
      <c r="G103" s="99">
        <v>3</v>
      </c>
      <c r="H103" s="99">
        <v>4</v>
      </c>
      <c r="I103" s="99">
        <v>16</v>
      </c>
      <c r="J103" s="99">
        <v>40</v>
      </c>
      <c r="K103" s="99">
        <v>70</v>
      </c>
      <c r="L103" s="99">
        <v>96</v>
      </c>
      <c r="M103" s="99">
        <v>133</v>
      </c>
      <c r="N103" s="99">
        <v>153</v>
      </c>
      <c r="O103" s="99">
        <v>179</v>
      </c>
      <c r="P103" s="99">
        <v>201</v>
      </c>
      <c r="Q103" s="99">
        <v>280</v>
      </c>
      <c r="R103" s="99">
        <v>234</v>
      </c>
      <c r="S103" s="99">
        <v>252</v>
      </c>
      <c r="T103" s="99">
        <v>346</v>
      </c>
      <c r="U103" s="99">
        <v>2</v>
      </c>
      <c r="V103" s="99">
        <v>2022</v>
      </c>
      <c r="W103" s="127"/>
      <c r="X103" s="122">
        <v>1996</v>
      </c>
      <c r="Y103" s="99">
        <v>2</v>
      </c>
      <c r="Z103" s="99">
        <v>0</v>
      </c>
      <c r="AA103" s="99">
        <v>1</v>
      </c>
      <c r="AB103" s="99">
        <v>3</v>
      </c>
      <c r="AC103" s="99">
        <v>1</v>
      </c>
      <c r="AD103" s="99">
        <v>2</v>
      </c>
      <c r="AE103" s="99">
        <v>7</v>
      </c>
      <c r="AF103" s="99">
        <v>24</v>
      </c>
      <c r="AG103" s="99">
        <v>27</v>
      </c>
      <c r="AH103" s="99">
        <v>34</v>
      </c>
      <c r="AI103" s="99">
        <v>42</v>
      </c>
      <c r="AJ103" s="99">
        <v>69</v>
      </c>
      <c r="AK103" s="99">
        <v>80</v>
      </c>
      <c r="AL103" s="99">
        <v>112</v>
      </c>
      <c r="AM103" s="99">
        <v>169</v>
      </c>
      <c r="AN103" s="99">
        <v>266</v>
      </c>
      <c r="AO103" s="99">
        <v>348</v>
      </c>
      <c r="AP103" s="99">
        <v>684</v>
      </c>
      <c r="AQ103" s="99">
        <v>0</v>
      </c>
      <c r="AR103" s="99">
        <v>1871</v>
      </c>
      <c r="AS103" s="127"/>
      <c r="AT103" s="122">
        <v>1996</v>
      </c>
      <c r="AU103" s="99">
        <v>9</v>
      </c>
      <c r="AV103" s="99">
        <v>2</v>
      </c>
      <c r="AW103" s="99">
        <v>4</v>
      </c>
      <c r="AX103" s="99">
        <v>4</v>
      </c>
      <c r="AY103" s="99">
        <v>4</v>
      </c>
      <c r="AZ103" s="99">
        <v>6</v>
      </c>
      <c r="BA103" s="99">
        <v>23</v>
      </c>
      <c r="BB103" s="99">
        <v>64</v>
      </c>
      <c r="BC103" s="99">
        <v>97</v>
      </c>
      <c r="BD103" s="99">
        <v>130</v>
      </c>
      <c r="BE103" s="99">
        <v>175</v>
      </c>
      <c r="BF103" s="99">
        <v>222</v>
      </c>
      <c r="BG103" s="99">
        <v>259</v>
      </c>
      <c r="BH103" s="99">
        <v>313</v>
      </c>
      <c r="BI103" s="99">
        <v>449</v>
      </c>
      <c r="BJ103" s="99">
        <v>500</v>
      </c>
      <c r="BK103" s="99">
        <v>600</v>
      </c>
      <c r="BL103" s="99">
        <v>1030</v>
      </c>
      <c r="BM103" s="99">
        <v>2</v>
      </c>
      <c r="BN103" s="99">
        <v>3893</v>
      </c>
      <c r="BP103" s="122">
        <v>1996</v>
      </c>
    </row>
    <row r="104" spans="2:68">
      <c r="B104" s="123">
        <v>1997</v>
      </c>
      <c r="C104" s="99">
        <v>9</v>
      </c>
      <c r="D104" s="99">
        <v>2</v>
      </c>
      <c r="E104" s="99">
        <v>1</v>
      </c>
      <c r="F104" s="99">
        <v>2</v>
      </c>
      <c r="G104" s="99">
        <v>3</v>
      </c>
      <c r="H104" s="99">
        <v>8</v>
      </c>
      <c r="I104" s="99">
        <v>18</v>
      </c>
      <c r="J104" s="99">
        <v>44</v>
      </c>
      <c r="K104" s="99">
        <v>85</v>
      </c>
      <c r="L104" s="99">
        <v>108</v>
      </c>
      <c r="M104" s="99">
        <v>146</v>
      </c>
      <c r="N104" s="99">
        <v>144</v>
      </c>
      <c r="O104" s="99">
        <v>170</v>
      </c>
      <c r="P104" s="99">
        <v>226</v>
      </c>
      <c r="Q104" s="99">
        <v>273</v>
      </c>
      <c r="R104" s="99">
        <v>259</v>
      </c>
      <c r="S104" s="99">
        <v>275</v>
      </c>
      <c r="T104" s="99">
        <v>318</v>
      </c>
      <c r="U104" s="99">
        <v>1</v>
      </c>
      <c r="V104" s="99">
        <v>2092</v>
      </c>
      <c r="W104" s="127"/>
      <c r="X104" s="123">
        <v>1997</v>
      </c>
      <c r="Y104" s="99">
        <v>5</v>
      </c>
      <c r="Z104" s="99">
        <v>1</v>
      </c>
      <c r="AA104" s="99">
        <v>0</v>
      </c>
      <c r="AB104" s="99">
        <v>2</v>
      </c>
      <c r="AC104" s="99">
        <v>3</v>
      </c>
      <c r="AD104" s="99">
        <v>2</v>
      </c>
      <c r="AE104" s="99">
        <v>17</v>
      </c>
      <c r="AF104" s="99">
        <v>20</v>
      </c>
      <c r="AG104" s="99">
        <v>38</v>
      </c>
      <c r="AH104" s="99">
        <v>43</v>
      </c>
      <c r="AI104" s="99">
        <v>68</v>
      </c>
      <c r="AJ104" s="99">
        <v>44</v>
      </c>
      <c r="AK104" s="99">
        <v>92</v>
      </c>
      <c r="AL104" s="99">
        <v>127</v>
      </c>
      <c r="AM104" s="99">
        <v>192</v>
      </c>
      <c r="AN104" s="99">
        <v>270</v>
      </c>
      <c r="AO104" s="99">
        <v>334</v>
      </c>
      <c r="AP104" s="99">
        <v>707</v>
      </c>
      <c r="AQ104" s="99">
        <v>1</v>
      </c>
      <c r="AR104" s="99">
        <v>1966</v>
      </c>
      <c r="AS104" s="127"/>
      <c r="AT104" s="123">
        <v>1997</v>
      </c>
      <c r="AU104" s="99">
        <v>14</v>
      </c>
      <c r="AV104" s="99">
        <v>3</v>
      </c>
      <c r="AW104" s="99">
        <v>1</v>
      </c>
      <c r="AX104" s="99">
        <v>4</v>
      </c>
      <c r="AY104" s="99">
        <v>6</v>
      </c>
      <c r="AZ104" s="99">
        <v>10</v>
      </c>
      <c r="BA104" s="99">
        <v>35</v>
      </c>
      <c r="BB104" s="99">
        <v>64</v>
      </c>
      <c r="BC104" s="99">
        <v>123</v>
      </c>
      <c r="BD104" s="99">
        <v>151</v>
      </c>
      <c r="BE104" s="99">
        <v>214</v>
      </c>
      <c r="BF104" s="99">
        <v>188</v>
      </c>
      <c r="BG104" s="99">
        <v>262</v>
      </c>
      <c r="BH104" s="99">
        <v>353</v>
      </c>
      <c r="BI104" s="99">
        <v>465</v>
      </c>
      <c r="BJ104" s="99">
        <v>529</v>
      </c>
      <c r="BK104" s="99">
        <v>609</v>
      </c>
      <c r="BL104" s="99">
        <v>1025</v>
      </c>
      <c r="BM104" s="99">
        <v>2</v>
      </c>
      <c r="BN104" s="99">
        <v>4058</v>
      </c>
      <c r="BP104" s="123">
        <v>1997</v>
      </c>
    </row>
    <row r="105" spans="2:68">
      <c r="B105" s="123">
        <v>1998</v>
      </c>
      <c r="C105" s="99">
        <v>5</v>
      </c>
      <c r="D105" s="99">
        <v>3</v>
      </c>
      <c r="E105" s="99">
        <v>1</v>
      </c>
      <c r="F105" s="99">
        <v>0</v>
      </c>
      <c r="G105" s="99">
        <v>2</v>
      </c>
      <c r="H105" s="99">
        <v>8</v>
      </c>
      <c r="I105" s="99">
        <v>22</v>
      </c>
      <c r="J105" s="99">
        <v>35</v>
      </c>
      <c r="K105" s="99">
        <v>76</v>
      </c>
      <c r="L105" s="99">
        <v>102</v>
      </c>
      <c r="M105" s="99">
        <v>129</v>
      </c>
      <c r="N105" s="99">
        <v>133</v>
      </c>
      <c r="O105" s="99">
        <v>178</v>
      </c>
      <c r="P105" s="99">
        <v>192</v>
      </c>
      <c r="Q105" s="99">
        <v>256</v>
      </c>
      <c r="R105" s="99">
        <v>266</v>
      </c>
      <c r="S105" s="99">
        <v>248</v>
      </c>
      <c r="T105" s="99">
        <v>357</v>
      </c>
      <c r="U105" s="99">
        <v>0</v>
      </c>
      <c r="V105" s="99">
        <v>2013</v>
      </c>
      <c r="W105" s="127"/>
      <c r="X105" s="123">
        <v>1998</v>
      </c>
      <c r="Y105" s="99">
        <v>4</v>
      </c>
      <c r="Z105" s="99">
        <v>0</v>
      </c>
      <c r="AA105" s="99">
        <v>0</v>
      </c>
      <c r="AB105" s="99">
        <v>2</v>
      </c>
      <c r="AC105" s="99">
        <v>2</v>
      </c>
      <c r="AD105" s="99">
        <v>8</v>
      </c>
      <c r="AE105" s="99">
        <v>12</v>
      </c>
      <c r="AF105" s="99">
        <v>25</v>
      </c>
      <c r="AG105" s="99">
        <v>28</v>
      </c>
      <c r="AH105" s="99">
        <v>39</v>
      </c>
      <c r="AI105" s="99">
        <v>54</v>
      </c>
      <c r="AJ105" s="99">
        <v>66</v>
      </c>
      <c r="AK105" s="99">
        <v>70</v>
      </c>
      <c r="AL105" s="99">
        <v>113</v>
      </c>
      <c r="AM105" s="99">
        <v>172</v>
      </c>
      <c r="AN105" s="99">
        <v>283</v>
      </c>
      <c r="AO105" s="99">
        <v>351</v>
      </c>
      <c r="AP105" s="99">
        <v>725</v>
      </c>
      <c r="AQ105" s="99">
        <v>0</v>
      </c>
      <c r="AR105" s="99">
        <v>1954</v>
      </c>
      <c r="AS105" s="127"/>
      <c r="AT105" s="123">
        <v>1998</v>
      </c>
      <c r="AU105" s="99">
        <v>9</v>
      </c>
      <c r="AV105" s="99">
        <v>3</v>
      </c>
      <c r="AW105" s="99">
        <v>1</v>
      </c>
      <c r="AX105" s="99">
        <v>2</v>
      </c>
      <c r="AY105" s="99">
        <v>4</v>
      </c>
      <c r="AZ105" s="99">
        <v>16</v>
      </c>
      <c r="BA105" s="99">
        <v>34</v>
      </c>
      <c r="BB105" s="99">
        <v>60</v>
      </c>
      <c r="BC105" s="99">
        <v>104</v>
      </c>
      <c r="BD105" s="99">
        <v>141</v>
      </c>
      <c r="BE105" s="99">
        <v>183</v>
      </c>
      <c r="BF105" s="99">
        <v>199</v>
      </c>
      <c r="BG105" s="99">
        <v>248</v>
      </c>
      <c r="BH105" s="99">
        <v>305</v>
      </c>
      <c r="BI105" s="99">
        <v>428</v>
      </c>
      <c r="BJ105" s="99">
        <v>549</v>
      </c>
      <c r="BK105" s="99">
        <v>599</v>
      </c>
      <c r="BL105" s="99">
        <v>1082</v>
      </c>
      <c r="BM105" s="99">
        <v>0</v>
      </c>
      <c r="BN105" s="99">
        <v>3967</v>
      </c>
      <c r="BP105" s="123">
        <v>1998</v>
      </c>
    </row>
    <row r="106" spans="2:68">
      <c r="B106" s="123">
        <v>1999</v>
      </c>
      <c r="C106" s="99">
        <v>8</v>
      </c>
      <c r="D106" s="99">
        <v>0</v>
      </c>
      <c r="E106" s="99">
        <v>0</v>
      </c>
      <c r="F106" s="99">
        <v>2</v>
      </c>
      <c r="G106" s="99">
        <v>3</v>
      </c>
      <c r="H106" s="99">
        <v>12</v>
      </c>
      <c r="I106" s="99">
        <v>18</v>
      </c>
      <c r="J106" s="99">
        <v>30</v>
      </c>
      <c r="K106" s="99">
        <v>87</v>
      </c>
      <c r="L106" s="99">
        <v>117</v>
      </c>
      <c r="M106" s="99">
        <v>140</v>
      </c>
      <c r="N106" s="99">
        <v>119</v>
      </c>
      <c r="O106" s="99">
        <v>157</v>
      </c>
      <c r="P106" s="99">
        <v>216</v>
      </c>
      <c r="Q106" s="99">
        <v>267</v>
      </c>
      <c r="R106" s="99">
        <v>313</v>
      </c>
      <c r="S106" s="99">
        <v>253</v>
      </c>
      <c r="T106" s="99">
        <v>369</v>
      </c>
      <c r="U106" s="99">
        <v>0</v>
      </c>
      <c r="V106" s="99">
        <v>2111</v>
      </c>
      <c r="W106" s="127"/>
      <c r="X106" s="123">
        <v>1999</v>
      </c>
      <c r="Y106" s="99">
        <v>3</v>
      </c>
      <c r="Z106" s="99">
        <v>1</v>
      </c>
      <c r="AA106" s="99">
        <v>1</v>
      </c>
      <c r="AB106" s="99">
        <v>2</v>
      </c>
      <c r="AC106" s="99">
        <v>5</v>
      </c>
      <c r="AD106" s="99">
        <v>2</v>
      </c>
      <c r="AE106" s="99">
        <v>12</v>
      </c>
      <c r="AF106" s="99">
        <v>35</v>
      </c>
      <c r="AG106" s="99">
        <v>43</v>
      </c>
      <c r="AH106" s="99">
        <v>33</v>
      </c>
      <c r="AI106" s="99">
        <v>54</v>
      </c>
      <c r="AJ106" s="99">
        <v>55</v>
      </c>
      <c r="AK106" s="99">
        <v>61</v>
      </c>
      <c r="AL106" s="99">
        <v>118</v>
      </c>
      <c r="AM106" s="99">
        <v>198</v>
      </c>
      <c r="AN106" s="99">
        <v>286</v>
      </c>
      <c r="AO106" s="99">
        <v>377</v>
      </c>
      <c r="AP106" s="99">
        <v>824</v>
      </c>
      <c r="AQ106" s="99">
        <v>0</v>
      </c>
      <c r="AR106" s="99">
        <v>2110</v>
      </c>
      <c r="AS106" s="127"/>
      <c r="AT106" s="123">
        <v>1999</v>
      </c>
      <c r="AU106" s="99">
        <v>11</v>
      </c>
      <c r="AV106" s="99">
        <v>1</v>
      </c>
      <c r="AW106" s="99">
        <v>1</v>
      </c>
      <c r="AX106" s="99">
        <v>4</v>
      </c>
      <c r="AY106" s="99">
        <v>8</v>
      </c>
      <c r="AZ106" s="99">
        <v>14</v>
      </c>
      <c r="BA106" s="99">
        <v>30</v>
      </c>
      <c r="BB106" s="99">
        <v>65</v>
      </c>
      <c r="BC106" s="99">
        <v>130</v>
      </c>
      <c r="BD106" s="99">
        <v>150</v>
      </c>
      <c r="BE106" s="99">
        <v>194</v>
      </c>
      <c r="BF106" s="99">
        <v>174</v>
      </c>
      <c r="BG106" s="99">
        <v>218</v>
      </c>
      <c r="BH106" s="99">
        <v>334</v>
      </c>
      <c r="BI106" s="99">
        <v>465</v>
      </c>
      <c r="BJ106" s="99">
        <v>599</v>
      </c>
      <c r="BK106" s="99">
        <v>630</v>
      </c>
      <c r="BL106" s="99">
        <v>1193</v>
      </c>
      <c r="BM106" s="99">
        <v>0</v>
      </c>
      <c r="BN106" s="99">
        <v>4221</v>
      </c>
      <c r="BP106" s="123">
        <v>1999</v>
      </c>
    </row>
    <row r="107" spans="2:68" s="91" customFormat="1">
      <c r="B107" s="124">
        <v>2000</v>
      </c>
      <c r="C107" s="99">
        <v>4</v>
      </c>
      <c r="D107" s="99">
        <v>0</v>
      </c>
      <c r="E107" s="99">
        <v>0</v>
      </c>
      <c r="F107" s="99">
        <v>2</v>
      </c>
      <c r="G107" s="99">
        <v>1</v>
      </c>
      <c r="H107" s="99">
        <v>8</v>
      </c>
      <c r="I107" s="99">
        <v>8</v>
      </c>
      <c r="J107" s="99">
        <v>25</v>
      </c>
      <c r="K107" s="99">
        <v>54</v>
      </c>
      <c r="L107" s="99">
        <v>103</v>
      </c>
      <c r="M107" s="99">
        <v>119</v>
      </c>
      <c r="N107" s="99">
        <v>149</v>
      </c>
      <c r="O107" s="99">
        <v>163</v>
      </c>
      <c r="P107" s="99">
        <v>188</v>
      </c>
      <c r="Q107" s="99">
        <v>265</v>
      </c>
      <c r="R107" s="99">
        <v>306</v>
      </c>
      <c r="S107" s="99">
        <v>269</v>
      </c>
      <c r="T107" s="99">
        <v>396</v>
      </c>
      <c r="U107" s="99">
        <v>3</v>
      </c>
      <c r="V107" s="99">
        <v>2063</v>
      </c>
      <c r="W107" s="125"/>
      <c r="X107" s="124">
        <v>2000</v>
      </c>
      <c r="Y107" s="99">
        <v>3</v>
      </c>
      <c r="Z107" s="99">
        <v>0</v>
      </c>
      <c r="AA107" s="99">
        <v>0</v>
      </c>
      <c r="AB107" s="99">
        <v>0</v>
      </c>
      <c r="AC107" s="99">
        <v>0</v>
      </c>
      <c r="AD107" s="99">
        <v>8</v>
      </c>
      <c r="AE107" s="99">
        <v>6</v>
      </c>
      <c r="AF107" s="99">
        <v>10</v>
      </c>
      <c r="AG107" s="99">
        <v>30</v>
      </c>
      <c r="AH107" s="99">
        <v>47</v>
      </c>
      <c r="AI107" s="99">
        <v>59</v>
      </c>
      <c r="AJ107" s="99">
        <v>51</v>
      </c>
      <c r="AK107" s="99">
        <v>76</v>
      </c>
      <c r="AL107" s="99">
        <v>105</v>
      </c>
      <c r="AM107" s="99">
        <v>159</v>
      </c>
      <c r="AN107" s="99">
        <v>298</v>
      </c>
      <c r="AO107" s="99">
        <v>372</v>
      </c>
      <c r="AP107" s="99">
        <v>854</v>
      </c>
      <c r="AQ107" s="99">
        <v>0</v>
      </c>
      <c r="AR107" s="99">
        <v>2078</v>
      </c>
      <c r="AS107" s="125"/>
      <c r="AT107" s="124">
        <v>2000</v>
      </c>
      <c r="AU107" s="99">
        <v>7</v>
      </c>
      <c r="AV107" s="99">
        <v>0</v>
      </c>
      <c r="AW107" s="99">
        <v>0</v>
      </c>
      <c r="AX107" s="99">
        <v>2</v>
      </c>
      <c r="AY107" s="99">
        <v>1</v>
      </c>
      <c r="AZ107" s="99">
        <v>16</v>
      </c>
      <c r="BA107" s="99">
        <v>14</v>
      </c>
      <c r="BB107" s="99">
        <v>35</v>
      </c>
      <c r="BC107" s="99">
        <v>84</v>
      </c>
      <c r="BD107" s="99">
        <v>150</v>
      </c>
      <c r="BE107" s="99">
        <v>178</v>
      </c>
      <c r="BF107" s="99">
        <v>200</v>
      </c>
      <c r="BG107" s="99">
        <v>239</v>
      </c>
      <c r="BH107" s="99">
        <v>293</v>
      </c>
      <c r="BI107" s="99">
        <v>424</v>
      </c>
      <c r="BJ107" s="99">
        <v>604</v>
      </c>
      <c r="BK107" s="99">
        <v>641</v>
      </c>
      <c r="BL107" s="99">
        <v>1250</v>
      </c>
      <c r="BM107" s="99">
        <v>3</v>
      </c>
      <c r="BN107" s="99">
        <v>4141</v>
      </c>
      <c r="BP107" s="124">
        <v>2000</v>
      </c>
    </row>
    <row r="108" spans="2:68">
      <c r="B108" s="123">
        <v>2001</v>
      </c>
      <c r="C108" s="99">
        <v>2</v>
      </c>
      <c r="D108" s="99">
        <v>1</v>
      </c>
      <c r="E108" s="99">
        <v>0</v>
      </c>
      <c r="F108" s="99">
        <v>3</v>
      </c>
      <c r="G108" s="99">
        <v>2</v>
      </c>
      <c r="H108" s="99">
        <v>4</v>
      </c>
      <c r="I108" s="99">
        <v>9</v>
      </c>
      <c r="J108" s="99">
        <v>36</v>
      </c>
      <c r="K108" s="99">
        <v>66</v>
      </c>
      <c r="L108" s="99">
        <v>105</v>
      </c>
      <c r="M108" s="99">
        <v>113</v>
      </c>
      <c r="N108" s="99">
        <v>137</v>
      </c>
      <c r="O108" s="99">
        <v>182</v>
      </c>
      <c r="P108" s="99">
        <v>178</v>
      </c>
      <c r="Q108" s="99">
        <v>239</v>
      </c>
      <c r="R108" s="99">
        <v>306</v>
      </c>
      <c r="S108" s="99">
        <v>290</v>
      </c>
      <c r="T108" s="99">
        <v>362</v>
      </c>
      <c r="U108" s="99">
        <v>1</v>
      </c>
      <c r="V108" s="99">
        <v>2036</v>
      </c>
      <c r="W108" s="127"/>
      <c r="X108" s="123">
        <v>2001</v>
      </c>
      <c r="Y108" s="99">
        <v>4</v>
      </c>
      <c r="Z108" s="99">
        <v>0</v>
      </c>
      <c r="AA108" s="99">
        <v>0</v>
      </c>
      <c r="AB108" s="99">
        <v>0</v>
      </c>
      <c r="AC108" s="99">
        <v>3</v>
      </c>
      <c r="AD108" s="99">
        <v>2</v>
      </c>
      <c r="AE108" s="99">
        <v>10</v>
      </c>
      <c r="AF108" s="99">
        <v>17</v>
      </c>
      <c r="AG108" s="99">
        <v>32</v>
      </c>
      <c r="AH108" s="99">
        <v>33</v>
      </c>
      <c r="AI108" s="99">
        <v>58</v>
      </c>
      <c r="AJ108" s="99">
        <v>61</v>
      </c>
      <c r="AK108" s="99">
        <v>86</v>
      </c>
      <c r="AL108" s="99">
        <v>104</v>
      </c>
      <c r="AM108" s="99">
        <v>158</v>
      </c>
      <c r="AN108" s="99">
        <v>280</v>
      </c>
      <c r="AO108" s="99">
        <v>332</v>
      </c>
      <c r="AP108" s="99">
        <v>873</v>
      </c>
      <c r="AQ108" s="99">
        <v>0</v>
      </c>
      <c r="AR108" s="99">
        <v>2053</v>
      </c>
      <c r="AS108" s="127"/>
      <c r="AT108" s="123">
        <v>2001</v>
      </c>
      <c r="AU108" s="99">
        <v>6</v>
      </c>
      <c r="AV108" s="99">
        <v>1</v>
      </c>
      <c r="AW108" s="99">
        <v>0</v>
      </c>
      <c r="AX108" s="99">
        <v>3</v>
      </c>
      <c r="AY108" s="99">
        <v>5</v>
      </c>
      <c r="AZ108" s="99">
        <v>6</v>
      </c>
      <c r="BA108" s="99">
        <v>19</v>
      </c>
      <c r="BB108" s="99">
        <v>53</v>
      </c>
      <c r="BC108" s="99">
        <v>98</v>
      </c>
      <c r="BD108" s="99">
        <v>138</v>
      </c>
      <c r="BE108" s="99">
        <v>171</v>
      </c>
      <c r="BF108" s="99">
        <v>198</v>
      </c>
      <c r="BG108" s="99">
        <v>268</v>
      </c>
      <c r="BH108" s="99">
        <v>282</v>
      </c>
      <c r="BI108" s="99">
        <v>397</v>
      </c>
      <c r="BJ108" s="99">
        <v>586</v>
      </c>
      <c r="BK108" s="99">
        <v>622</v>
      </c>
      <c r="BL108" s="99">
        <v>1235</v>
      </c>
      <c r="BM108" s="99">
        <v>1</v>
      </c>
      <c r="BN108" s="99">
        <v>4089</v>
      </c>
      <c r="BP108" s="123">
        <v>2001</v>
      </c>
    </row>
    <row r="109" spans="2:68">
      <c r="B109" s="124">
        <v>2002</v>
      </c>
      <c r="C109" s="99">
        <v>6</v>
      </c>
      <c r="D109" s="99">
        <v>4</v>
      </c>
      <c r="E109" s="99">
        <v>0</v>
      </c>
      <c r="F109" s="99">
        <v>1</v>
      </c>
      <c r="G109" s="99">
        <v>1</v>
      </c>
      <c r="H109" s="99">
        <v>4</v>
      </c>
      <c r="I109" s="99">
        <v>15</v>
      </c>
      <c r="J109" s="99">
        <v>39</v>
      </c>
      <c r="K109" s="99">
        <v>80</v>
      </c>
      <c r="L109" s="99">
        <v>128</v>
      </c>
      <c r="M109" s="99">
        <v>129</v>
      </c>
      <c r="N109" s="99">
        <v>148</v>
      </c>
      <c r="O109" s="99">
        <v>170</v>
      </c>
      <c r="P109" s="99">
        <v>191</v>
      </c>
      <c r="Q109" s="99">
        <v>248</v>
      </c>
      <c r="R109" s="99">
        <v>319</v>
      </c>
      <c r="S109" s="99">
        <v>306</v>
      </c>
      <c r="T109" s="99">
        <v>424</v>
      </c>
      <c r="U109" s="99">
        <v>4</v>
      </c>
      <c r="V109" s="99">
        <v>2217</v>
      </c>
      <c r="W109" s="127"/>
      <c r="X109" s="124">
        <v>2002</v>
      </c>
      <c r="Y109" s="99">
        <v>8</v>
      </c>
      <c r="Z109" s="99">
        <v>1</v>
      </c>
      <c r="AA109" s="99">
        <v>0</v>
      </c>
      <c r="AB109" s="99">
        <v>6</v>
      </c>
      <c r="AC109" s="99">
        <v>1</v>
      </c>
      <c r="AD109" s="99">
        <v>8</v>
      </c>
      <c r="AE109" s="99">
        <v>9</v>
      </c>
      <c r="AF109" s="99">
        <v>17</v>
      </c>
      <c r="AG109" s="99">
        <v>27</v>
      </c>
      <c r="AH109" s="99">
        <v>54</v>
      </c>
      <c r="AI109" s="99">
        <v>64</v>
      </c>
      <c r="AJ109" s="99">
        <v>78</v>
      </c>
      <c r="AK109" s="99">
        <v>77</v>
      </c>
      <c r="AL109" s="99">
        <v>103</v>
      </c>
      <c r="AM109" s="99">
        <v>169</v>
      </c>
      <c r="AN109" s="99">
        <v>276</v>
      </c>
      <c r="AO109" s="99">
        <v>416</v>
      </c>
      <c r="AP109" s="99">
        <v>924</v>
      </c>
      <c r="AQ109" s="99">
        <v>4</v>
      </c>
      <c r="AR109" s="99">
        <v>2242</v>
      </c>
      <c r="AS109" s="127"/>
      <c r="AT109" s="124">
        <v>2002</v>
      </c>
      <c r="AU109" s="99">
        <v>14</v>
      </c>
      <c r="AV109" s="99">
        <v>5</v>
      </c>
      <c r="AW109" s="99">
        <v>0</v>
      </c>
      <c r="AX109" s="99">
        <v>7</v>
      </c>
      <c r="AY109" s="99">
        <v>2</v>
      </c>
      <c r="AZ109" s="99">
        <v>12</v>
      </c>
      <c r="BA109" s="99">
        <v>24</v>
      </c>
      <c r="BB109" s="99">
        <v>56</v>
      </c>
      <c r="BC109" s="99">
        <v>107</v>
      </c>
      <c r="BD109" s="99">
        <v>182</v>
      </c>
      <c r="BE109" s="99">
        <v>193</v>
      </c>
      <c r="BF109" s="99">
        <v>226</v>
      </c>
      <c r="BG109" s="99">
        <v>247</v>
      </c>
      <c r="BH109" s="99">
        <v>294</v>
      </c>
      <c r="BI109" s="99">
        <v>417</v>
      </c>
      <c r="BJ109" s="99">
        <v>595</v>
      </c>
      <c r="BK109" s="99">
        <v>722</v>
      </c>
      <c r="BL109" s="99">
        <v>1348</v>
      </c>
      <c r="BM109" s="99">
        <v>8</v>
      </c>
      <c r="BN109" s="99">
        <v>4459</v>
      </c>
      <c r="BP109" s="124">
        <v>2002</v>
      </c>
    </row>
    <row r="110" spans="2:68">
      <c r="B110" s="123">
        <v>2003</v>
      </c>
      <c r="C110" s="99">
        <v>9</v>
      </c>
      <c r="D110" s="99">
        <v>2</v>
      </c>
      <c r="E110" s="99">
        <v>2</v>
      </c>
      <c r="F110" s="99">
        <v>1</v>
      </c>
      <c r="G110" s="99">
        <v>3</v>
      </c>
      <c r="H110" s="99">
        <v>11</v>
      </c>
      <c r="I110" s="99">
        <v>15</v>
      </c>
      <c r="J110" s="99">
        <v>33</v>
      </c>
      <c r="K110" s="99">
        <v>72</v>
      </c>
      <c r="L110" s="99">
        <v>120</v>
      </c>
      <c r="M110" s="99">
        <v>151</v>
      </c>
      <c r="N110" s="99">
        <v>198</v>
      </c>
      <c r="O110" s="99">
        <v>174</v>
      </c>
      <c r="P110" s="99">
        <v>203</v>
      </c>
      <c r="Q110" s="99">
        <v>246</v>
      </c>
      <c r="R110" s="99">
        <v>304</v>
      </c>
      <c r="S110" s="99">
        <v>311</v>
      </c>
      <c r="T110" s="99">
        <v>434</v>
      </c>
      <c r="U110" s="99">
        <v>0</v>
      </c>
      <c r="V110" s="99">
        <v>2289</v>
      </c>
      <c r="W110" s="127"/>
      <c r="X110" s="123">
        <v>2003</v>
      </c>
      <c r="Y110" s="99">
        <v>2</v>
      </c>
      <c r="Z110" s="99">
        <v>0</v>
      </c>
      <c r="AA110" s="99">
        <v>2</v>
      </c>
      <c r="AB110" s="99">
        <v>2</v>
      </c>
      <c r="AC110" s="99">
        <v>1</v>
      </c>
      <c r="AD110" s="99">
        <v>4</v>
      </c>
      <c r="AE110" s="99">
        <v>12</v>
      </c>
      <c r="AF110" s="99">
        <v>26</v>
      </c>
      <c r="AG110" s="99">
        <v>40</v>
      </c>
      <c r="AH110" s="99">
        <v>48</v>
      </c>
      <c r="AI110" s="99">
        <v>42</v>
      </c>
      <c r="AJ110" s="99">
        <v>73</v>
      </c>
      <c r="AK110" s="99">
        <v>93</v>
      </c>
      <c r="AL110" s="99">
        <v>112</v>
      </c>
      <c r="AM110" s="99">
        <v>176</v>
      </c>
      <c r="AN110" s="99">
        <v>272</v>
      </c>
      <c r="AO110" s="99">
        <v>399</v>
      </c>
      <c r="AP110" s="99">
        <v>908</v>
      </c>
      <c r="AQ110" s="99">
        <v>0</v>
      </c>
      <c r="AR110" s="99">
        <v>2212</v>
      </c>
      <c r="AS110" s="127"/>
      <c r="AT110" s="123">
        <v>2003</v>
      </c>
      <c r="AU110" s="99">
        <v>11</v>
      </c>
      <c r="AV110" s="99">
        <v>2</v>
      </c>
      <c r="AW110" s="99">
        <v>4</v>
      </c>
      <c r="AX110" s="99">
        <v>3</v>
      </c>
      <c r="AY110" s="99">
        <v>4</v>
      </c>
      <c r="AZ110" s="99">
        <v>15</v>
      </c>
      <c r="BA110" s="99">
        <v>27</v>
      </c>
      <c r="BB110" s="99">
        <v>59</v>
      </c>
      <c r="BC110" s="99">
        <v>112</v>
      </c>
      <c r="BD110" s="99">
        <v>168</v>
      </c>
      <c r="BE110" s="99">
        <v>193</v>
      </c>
      <c r="BF110" s="99">
        <v>271</v>
      </c>
      <c r="BG110" s="99">
        <v>267</v>
      </c>
      <c r="BH110" s="99">
        <v>315</v>
      </c>
      <c r="BI110" s="99">
        <v>422</v>
      </c>
      <c r="BJ110" s="99">
        <v>576</v>
      </c>
      <c r="BK110" s="99">
        <v>710</v>
      </c>
      <c r="BL110" s="99">
        <v>1342</v>
      </c>
      <c r="BM110" s="99">
        <v>0</v>
      </c>
      <c r="BN110" s="99">
        <v>4501</v>
      </c>
      <c r="BP110" s="123">
        <v>2003</v>
      </c>
    </row>
    <row r="111" spans="2:68">
      <c r="B111" s="124">
        <v>2004</v>
      </c>
      <c r="C111" s="99">
        <v>14</v>
      </c>
      <c r="D111" s="99">
        <v>1</v>
      </c>
      <c r="E111" s="99">
        <v>2</v>
      </c>
      <c r="F111" s="99">
        <v>3</v>
      </c>
      <c r="G111" s="99">
        <v>4</v>
      </c>
      <c r="H111" s="99">
        <v>3</v>
      </c>
      <c r="I111" s="99">
        <v>17</v>
      </c>
      <c r="J111" s="99">
        <v>27</v>
      </c>
      <c r="K111" s="99">
        <v>80</v>
      </c>
      <c r="L111" s="99">
        <v>124</v>
      </c>
      <c r="M111" s="99">
        <v>149</v>
      </c>
      <c r="N111" s="99">
        <v>156</v>
      </c>
      <c r="O111" s="99">
        <v>169</v>
      </c>
      <c r="P111" s="99">
        <v>212</v>
      </c>
      <c r="Q111" s="99">
        <v>259</v>
      </c>
      <c r="R111" s="99">
        <v>320</v>
      </c>
      <c r="S111" s="99">
        <v>340</v>
      </c>
      <c r="T111" s="99">
        <v>418</v>
      </c>
      <c r="U111" s="99">
        <v>0</v>
      </c>
      <c r="V111" s="99">
        <v>2298</v>
      </c>
      <c r="W111" s="127"/>
      <c r="X111" s="124">
        <v>2004</v>
      </c>
      <c r="Y111" s="99">
        <v>10</v>
      </c>
      <c r="Z111" s="99">
        <v>0</v>
      </c>
      <c r="AA111" s="99">
        <v>2</v>
      </c>
      <c r="AB111" s="99">
        <v>1</v>
      </c>
      <c r="AC111" s="99">
        <v>4</v>
      </c>
      <c r="AD111" s="99">
        <v>4</v>
      </c>
      <c r="AE111" s="99">
        <v>10</v>
      </c>
      <c r="AF111" s="99">
        <v>22</v>
      </c>
      <c r="AG111" s="99">
        <v>43</v>
      </c>
      <c r="AH111" s="99">
        <v>59</v>
      </c>
      <c r="AI111" s="99">
        <v>54</v>
      </c>
      <c r="AJ111" s="99">
        <v>68</v>
      </c>
      <c r="AK111" s="99">
        <v>80</v>
      </c>
      <c r="AL111" s="99">
        <v>110</v>
      </c>
      <c r="AM111" s="99">
        <v>147</v>
      </c>
      <c r="AN111" s="99">
        <v>282</v>
      </c>
      <c r="AO111" s="99">
        <v>424</v>
      </c>
      <c r="AP111" s="99">
        <v>935</v>
      </c>
      <c r="AQ111" s="99">
        <v>0</v>
      </c>
      <c r="AR111" s="99">
        <v>2255</v>
      </c>
      <c r="AS111" s="127"/>
      <c r="AT111" s="124">
        <v>2004</v>
      </c>
      <c r="AU111" s="99">
        <v>24</v>
      </c>
      <c r="AV111" s="99">
        <v>1</v>
      </c>
      <c r="AW111" s="99">
        <v>4</v>
      </c>
      <c r="AX111" s="99">
        <v>4</v>
      </c>
      <c r="AY111" s="99">
        <v>8</v>
      </c>
      <c r="AZ111" s="99">
        <v>7</v>
      </c>
      <c r="BA111" s="99">
        <v>27</v>
      </c>
      <c r="BB111" s="99">
        <v>49</v>
      </c>
      <c r="BC111" s="99">
        <v>123</v>
      </c>
      <c r="BD111" s="99">
        <v>183</v>
      </c>
      <c r="BE111" s="99">
        <v>203</v>
      </c>
      <c r="BF111" s="99">
        <v>224</v>
      </c>
      <c r="BG111" s="99">
        <v>249</v>
      </c>
      <c r="BH111" s="99">
        <v>322</v>
      </c>
      <c r="BI111" s="99">
        <v>406</v>
      </c>
      <c r="BJ111" s="99">
        <v>602</v>
      </c>
      <c r="BK111" s="99">
        <v>764</v>
      </c>
      <c r="BL111" s="99">
        <v>1353</v>
      </c>
      <c r="BM111" s="99">
        <v>0</v>
      </c>
      <c r="BN111" s="99">
        <v>4553</v>
      </c>
      <c r="BP111" s="124">
        <v>2004</v>
      </c>
    </row>
    <row r="112" spans="2:68">
      <c r="B112" s="123">
        <v>2005</v>
      </c>
      <c r="C112" s="99">
        <v>6</v>
      </c>
      <c r="D112" s="99">
        <v>1</v>
      </c>
      <c r="E112" s="99">
        <v>0</v>
      </c>
      <c r="F112" s="99">
        <v>1</v>
      </c>
      <c r="G112" s="99">
        <v>4</v>
      </c>
      <c r="H112" s="99">
        <v>4</v>
      </c>
      <c r="I112" s="99">
        <v>20</v>
      </c>
      <c r="J112" s="99">
        <v>34</v>
      </c>
      <c r="K112" s="99">
        <v>98</v>
      </c>
      <c r="L112" s="99">
        <v>120</v>
      </c>
      <c r="M112" s="99">
        <v>153</v>
      </c>
      <c r="N112" s="99">
        <v>196</v>
      </c>
      <c r="O112" s="99">
        <v>181</v>
      </c>
      <c r="P112" s="99">
        <v>175</v>
      </c>
      <c r="Q112" s="99">
        <v>240</v>
      </c>
      <c r="R112" s="99">
        <v>292</v>
      </c>
      <c r="S112" s="99">
        <v>321</v>
      </c>
      <c r="T112" s="99">
        <v>435</v>
      </c>
      <c r="U112" s="99">
        <v>0</v>
      </c>
      <c r="V112" s="99">
        <v>2281</v>
      </c>
      <c r="W112" s="127"/>
      <c r="X112" s="123">
        <v>2005</v>
      </c>
      <c r="Y112" s="99">
        <v>9</v>
      </c>
      <c r="Z112" s="99">
        <v>1</v>
      </c>
      <c r="AA112" s="99">
        <v>2</v>
      </c>
      <c r="AB112" s="99">
        <v>0</v>
      </c>
      <c r="AC112" s="99">
        <v>1</v>
      </c>
      <c r="AD112" s="99">
        <v>3</v>
      </c>
      <c r="AE112" s="99">
        <v>11</v>
      </c>
      <c r="AF112" s="99">
        <v>19</v>
      </c>
      <c r="AG112" s="99">
        <v>45</v>
      </c>
      <c r="AH112" s="99">
        <v>52</v>
      </c>
      <c r="AI112" s="99">
        <v>53</v>
      </c>
      <c r="AJ112" s="99">
        <v>70</v>
      </c>
      <c r="AK112" s="99">
        <v>86</v>
      </c>
      <c r="AL112" s="99">
        <v>90</v>
      </c>
      <c r="AM112" s="99">
        <v>159</v>
      </c>
      <c r="AN112" s="99">
        <v>247</v>
      </c>
      <c r="AO112" s="99">
        <v>440</v>
      </c>
      <c r="AP112" s="99">
        <v>970</v>
      </c>
      <c r="AQ112" s="99">
        <v>1</v>
      </c>
      <c r="AR112" s="99">
        <v>2259</v>
      </c>
      <c r="AS112" s="127"/>
      <c r="AT112" s="123">
        <v>2005</v>
      </c>
      <c r="AU112" s="99">
        <v>15</v>
      </c>
      <c r="AV112" s="99">
        <v>2</v>
      </c>
      <c r="AW112" s="99">
        <v>2</v>
      </c>
      <c r="AX112" s="99">
        <v>1</v>
      </c>
      <c r="AY112" s="99">
        <v>5</v>
      </c>
      <c r="AZ112" s="99">
        <v>7</v>
      </c>
      <c r="BA112" s="99">
        <v>31</v>
      </c>
      <c r="BB112" s="99">
        <v>53</v>
      </c>
      <c r="BC112" s="99">
        <v>143</v>
      </c>
      <c r="BD112" s="99">
        <v>172</v>
      </c>
      <c r="BE112" s="99">
        <v>206</v>
      </c>
      <c r="BF112" s="99">
        <v>266</v>
      </c>
      <c r="BG112" s="99">
        <v>267</v>
      </c>
      <c r="BH112" s="99">
        <v>265</v>
      </c>
      <c r="BI112" s="99">
        <v>399</v>
      </c>
      <c r="BJ112" s="99">
        <v>539</v>
      </c>
      <c r="BK112" s="99">
        <v>761</v>
      </c>
      <c r="BL112" s="99">
        <v>1405</v>
      </c>
      <c r="BM112" s="99">
        <v>1</v>
      </c>
      <c r="BN112" s="99">
        <v>4540</v>
      </c>
      <c r="BP112" s="123">
        <v>2005</v>
      </c>
    </row>
    <row r="113" spans="2:68">
      <c r="B113" s="123">
        <v>2006</v>
      </c>
      <c r="C113" s="99">
        <v>14</v>
      </c>
      <c r="D113" s="99">
        <v>3</v>
      </c>
      <c r="E113" s="99">
        <v>1</v>
      </c>
      <c r="F113" s="99">
        <v>0</v>
      </c>
      <c r="G113" s="99">
        <v>1</v>
      </c>
      <c r="H113" s="99">
        <v>6</v>
      </c>
      <c r="I113" s="99">
        <v>12</v>
      </c>
      <c r="J113" s="99">
        <v>31</v>
      </c>
      <c r="K113" s="99">
        <v>74</v>
      </c>
      <c r="L113" s="99">
        <v>119</v>
      </c>
      <c r="M113" s="99">
        <v>156</v>
      </c>
      <c r="N113" s="99">
        <v>187</v>
      </c>
      <c r="O113" s="99">
        <v>178</v>
      </c>
      <c r="P113" s="99">
        <v>194</v>
      </c>
      <c r="Q113" s="99">
        <v>242</v>
      </c>
      <c r="R113" s="99">
        <v>298</v>
      </c>
      <c r="S113" s="99">
        <v>324</v>
      </c>
      <c r="T113" s="99">
        <v>484</v>
      </c>
      <c r="U113" s="99">
        <v>0</v>
      </c>
      <c r="V113" s="99">
        <v>2324</v>
      </c>
      <c r="X113" s="123">
        <v>2006</v>
      </c>
      <c r="Y113" s="99">
        <v>10</v>
      </c>
      <c r="Z113" s="99">
        <v>3</v>
      </c>
      <c r="AA113" s="99">
        <v>1</v>
      </c>
      <c r="AB113" s="99">
        <v>4</v>
      </c>
      <c r="AC113" s="99">
        <v>1</v>
      </c>
      <c r="AD113" s="99">
        <v>5</v>
      </c>
      <c r="AE113" s="99">
        <v>6</v>
      </c>
      <c r="AF113" s="99">
        <v>19</v>
      </c>
      <c r="AG113" s="99">
        <v>39</v>
      </c>
      <c r="AH113" s="99">
        <v>54</v>
      </c>
      <c r="AI113" s="99">
        <v>59</v>
      </c>
      <c r="AJ113" s="99">
        <v>78</v>
      </c>
      <c r="AK113" s="99">
        <v>89</v>
      </c>
      <c r="AL113" s="99">
        <v>86</v>
      </c>
      <c r="AM113" s="99">
        <v>153</v>
      </c>
      <c r="AN113" s="99">
        <v>252</v>
      </c>
      <c r="AO113" s="99">
        <v>371</v>
      </c>
      <c r="AP113" s="99">
        <v>979</v>
      </c>
      <c r="AQ113" s="99">
        <v>1</v>
      </c>
      <c r="AR113" s="99">
        <v>2210</v>
      </c>
      <c r="AT113" s="123">
        <v>2006</v>
      </c>
      <c r="AU113" s="99">
        <v>24</v>
      </c>
      <c r="AV113" s="99">
        <v>6</v>
      </c>
      <c r="AW113" s="99">
        <v>2</v>
      </c>
      <c r="AX113" s="99">
        <v>4</v>
      </c>
      <c r="AY113" s="99">
        <v>2</v>
      </c>
      <c r="AZ113" s="99">
        <v>11</v>
      </c>
      <c r="BA113" s="99">
        <v>18</v>
      </c>
      <c r="BB113" s="99">
        <v>50</v>
      </c>
      <c r="BC113" s="99">
        <v>113</v>
      </c>
      <c r="BD113" s="99">
        <v>173</v>
      </c>
      <c r="BE113" s="99">
        <v>215</v>
      </c>
      <c r="BF113" s="99">
        <v>265</v>
      </c>
      <c r="BG113" s="99">
        <v>267</v>
      </c>
      <c r="BH113" s="99">
        <v>280</v>
      </c>
      <c r="BI113" s="99">
        <v>395</v>
      </c>
      <c r="BJ113" s="99">
        <v>550</v>
      </c>
      <c r="BK113" s="99">
        <v>695</v>
      </c>
      <c r="BL113" s="99">
        <v>1463</v>
      </c>
      <c r="BM113" s="99">
        <v>1</v>
      </c>
      <c r="BN113" s="99">
        <v>4534</v>
      </c>
      <c r="BP113" s="123">
        <v>2006</v>
      </c>
    </row>
    <row r="114" spans="2:68">
      <c r="B114" s="123">
        <v>2007</v>
      </c>
      <c r="C114" s="99">
        <v>14</v>
      </c>
      <c r="D114" s="99">
        <v>1</v>
      </c>
      <c r="E114" s="99">
        <v>2</v>
      </c>
      <c r="F114" s="99">
        <v>3</v>
      </c>
      <c r="G114" s="99">
        <v>6</v>
      </c>
      <c r="H114" s="99">
        <v>8</v>
      </c>
      <c r="I114" s="99">
        <v>15</v>
      </c>
      <c r="J114" s="99">
        <v>33</v>
      </c>
      <c r="K114" s="99">
        <v>59</v>
      </c>
      <c r="L114" s="99">
        <v>119</v>
      </c>
      <c r="M114" s="99">
        <v>162</v>
      </c>
      <c r="N114" s="99">
        <v>197</v>
      </c>
      <c r="O114" s="99">
        <v>201</v>
      </c>
      <c r="P114" s="99">
        <v>224</v>
      </c>
      <c r="Q114" s="99">
        <v>233</v>
      </c>
      <c r="R114" s="99">
        <v>306</v>
      </c>
      <c r="S114" s="99">
        <v>362</v>
      </c>
      <c r="T114" s="99">
        <v>486</v>
      </c>
      <c r="U114" s="99">
        <v>0</v>
      </c>
      <c r="V114" s="99">
        <v>2431</v>
      </c>
      <c r="X114" s="123">
        <v>2007</v>
      </c>
      <c r="Y114" s="99">
        <v>8</v>
      </c>
      <c r="Z114" s="99">
        <v>1</v>
      </c>
      <c r="AA114" s="99">
        <v>1</v>
      </c>
      <c r="AB114" s="99">
        <v>1</v>
      </c>
      <c r="AC114" s="99">
        <v>4</v>
      </c>
      <c r="AD114" s="99">
        <v>2</v>
      </c>
      <c r="AE114" s="99">
        <v>11</v>
      </c>
      <c r="AF114" s="99">
        <v>17</v>
      </c>
      <c r="AG114" s="99">
        <v>41</v>
      </c>
      <c r="AH114" s="99">
        <v>50</v>
      </c>
      <c r="AI114" s="99">
        <v>70</v>
      </c>
      <c r="AJ114" s="99">
        <v>73</v>
      </c>
      <c r="AK114" s="99">
        <v>83</v>
      </c>
      <c r="AL114" s="99">
        <v>122</v>
      </c>
      <c r="AM114" s="99">
        <v>151</v>
      </c>
      <c r="AN114" s="99">
        <v>254</v>
      </c>
      <c r="AO114" s="99">
        <v>428</v>
      </c>
      <c r="AP114" s="99">
        <v>1056</v>
      </c>
      <c r="AQ114" s="99">
        <v>0</v>
      </c>
      <c r="AR114" s="99">
        <v>2373</v>
      </c>
      <c r="AT114" s="123">
        <v>2007</v>
      </c>
      <c r="AU114" s="99">
        <v>22</v>
      </c>
      <c r="AV114" s="99">
        <v>2</v>
      </c>
      <c r="AW114" s="99">
        <v>3</v>
      </c>
      <c r="AX114" s="99">
        <v>4</v>
      </c>
      <c r="AY114" s="99">
        <v>10</v>
      </c>
      <c r="AZ114" s="99">
        <v>10</v>
      </c>
      <c r="BA114" s="99">
        <v>26</v>
      </c>
      <c r="BB114" s="99">
        <v>50</v>
      </c>
      <c r="BC114" s="99">
        <v>100</v>
      </c>
      <c r="BD114" s="99">
        <v>169</v>
      </c>
      <c r="BE114" s="99">
        <v>232</v>
      </c>
      <c r="BF114" s="99">
        <v>270</v>
      </c>
      <c r="BG114" s="99">
        <v>284</v>
      </c>
      <c r="BH114" s="99">
        <v>346</v>
      </c>
      <c r="BI114" s="99">
        <v>384</v>
      </c>
      <c r="BJ114" s="99">
        <v>560</v>
      </c>
      <c r="BK114" s="99">
        <v>790</v>
      </c>
      <c r="BL114" s="99">
        <v>1542</v>
      </c>
      <c r="BM114" s="99">
        <v>0</v>
      </c>
      <c r="BN114" s="99">
        <v>4804</v>
      </c>
      <c r="BP114" s="123">
        <v>2007</v>
      </c>
    </row>
    <row r="115" spans="2:68">
      <c r="B115" s="123">
        <v>2008</v>
      </c>
      <c r="C115" s="99">
        <v>14</v>
      </c>
      <c r="D115" s="99">
        <v>1</v>
      </c>
      <c r="E115" s="99">
        <v>2</v>
      </c>
      <c r="F115" s="99">
        <v>0</v>
      </c>
      <c r="G115" s="99">
        <v>1</v>
      </c>
      <c r="H115" s="99">
        <v>6</v>
      </c>
      <c r="I115" s="99">
        <v>19</v>
      </c>
      <c r="J115" s="99">
        <v>30</v>
      </c>
      <c r="K115" s="99">
        <v>64</v>
      </c>
      <c r="L115" s="99">
        <v>115</v>
      </c>
      <c r="M115" s="99">
        <v>183</v>
      </c>
      <c r="N115" s="99">
        <v>201</v>
      </c>
      <c r="O115" s="99">
        <v>179</v>
      </c>
      <c r="P115" s="99">
        <v>202</v>
      </c>
      <c r="Q115" s="99">
        <v>242</v>
      </c>
      <c r="R115" s="99">
        <v>282</v>
      </c>
      <c r="S115" s="99">
        <v>360</v>
      </c>
      <c r="T115" s="99">
        <v>541</v>
      </c>
      <c r="U115" s="99">
        <v>0</v>
      </c>
      <c r="V115" s="99">
        <v>2442</v>
      </c>
      <c r="X115" s="123">
        <v>2008</v>
      </c>
      <c r="Y115" s="99">
        <v>4</v>
      </c>
      <c r="Z115" s="99">
        <v>1</v>
      </c>
      <c r="AA115" s="99">
        <v>3</v>
      </c>
      <c r="AB115" s="99">
        <v>2</v>
      </c>
      <c r="AC115" s="99">
        <v>2</v>
      </c>
      <c r="AD115" s="99">
        <v>2</v>
      </c>
      <c r="AE115" s="99">
        <v>15</v>
      </c>
      <c r="AF115" s="99">
        <v>17</v>
      </c>
      <c r="AG115" s="99">
        <v>37</v>
      </c>
      <c r="AH115" s="99">
        <v>58</v>
      </c>
      <c r="AI115" s="99">
        <v>49</v>
      </c>
      <c r="AJ115" s="99">
        <v>83</v>
      </c>
      <c r="AK115" s="99">
        <v>105</v>
      </c>
      <c r="AL115" s="99">
        <v>121</v>
      </c>
      <c r="AM115" s="99">
        <v>154</v>
      </c>
      <c r="AN115" s="99">
        <v>256</v>
      </c>
      <c r="AO115" s="99">
        <v>448</v>
      </c>
      <c r="AP115" s="99">
        <v>1171</v>
      </c>
      <c r="AQ115" s="99">
        <v>0</v>
      </c>
      <c r="AR115" s="99">
        <v>2528</v>
      </c>
      <c r="AT115" s="123">
        <v>2008</v>
      </c>
      <c r="AU115" s="99">
        <v>18</v>
      </c>
      <c r="AV115" s="99">
        <v>2</v>
      </c>
      <c r="AW115" s="99">
        <v>5</v>
      </c>
      <c r="AX115" s="99">
        <v>2</v>
      </c>
      <c r="AY115" s="99">
        <v>3</v>
      </c>
      <c r="AZ115" s="99">
        <v>8</v>
      </c>
      <c r="BA115" s="99">
        <v>34</v>
      </c>
      <c r="BB115" s="99">
        <v>47</v>
      </c>
      <c r="BC115" s="99">
        <v>101</v>
      </c>
      <c r="BD115" s="99">
        <v>173</v>
      </c>
      <c r="BE115" s="99">
        <v>232</v>
      </c>
      <c r="BF115" s="99">
        <v>284</v>
      </c>
      <c r="BG115" s="99">
        <v>284</v>
      </c>
      <c r="BH115" s="99">
        <v>323</v>
      </c>
      <c r="BI115" s="99">
        <v>396</v>
      </c>
      <c r="BJ115" s="99">
        <v>538</v>
      </c>
      <c r="BK115" s="99">
        <v>808</v>
      </c>
      <c r="BL115" s="99">
        <v>1712</v>
      </c>
      <c r="BM115" s="99">
        <v>0</v>
      </c>
      <c r="BN115" s="99">
        <v>4970</v>
      </c>
      <c r="BP115" s="123">
        <v>2008</v>
      </c>
    </row>
    <row r="116" spans="2:68">
      <c r="B116" s="123">
        <v>2009</v>
      </c>
      <c r="C116" s="99">
        <v>15</v>
      </c>
      <c r="D116" s="99">
        <v>2</v>
      </c>
      <c r="E116" s="99">
        <v>1</v>
      </c>
      <c r="F116" s="99">
        <v>0</v>
      </c>
      <c r="G116" s="99">
        <v>2</v>
      </c>
      <c r="H116" s="99">
        <v>3</v>
      </c>
      <c r="I116" s="99">
        <v>9</v>
      </c>
      <c r="J116" s="99">
        <v>26</v>
      </c>
      <c r="K116" s="99">
        <v>73</v>
      </c>
      <c r="L116" s="99">
        <v>122</v>
      </c>
      <c r="M116" s="99">
        <v>183</v>
      </c>
      <c r="N116" s="99">
        <v>200</v>
      </c>
      <c r="O116" s="99">
        <v>214</v>
      </c>
      <c r="P116" s="99">
        <v>200</v>
      </c>
      <c r="Q116" s="99">
        <v>236</v>
      </c>
      <c r="R116" s="99">
        <v>295</v>
      </c>
      <c r="S116" s="99">
        <v>368</v>
      </c>
      <c r="T116" s="99">
        <v>549</v>
      </c>
      <c r="U116" s="99">
        <v>0</v>
      </c>
      <c r="V116" s="99">
        <v>2498</v>
      </c>
      <c r="X116" s="123">
        <v>2009</v>
      </c>
      <c r="Y116" s="99">
        <v>6</v>
      </c>
      <c r="Z116" s="99">
        <v>0</v>
      </c>
      <c r="AA116" s="99">
        <v>2</v>
      </c>
      <c r="AB116" s="99">
        <v>0</v>
      </c>
      <c r="AC116" s="99">
        <v>2</v>
      </c>
      <c r="AD116" s="99">
        <v>3</v>
      </c>
      <c r="AE116" s="99">
        <v>6</v>
      </c>
      <c r="AF116" s="99">
        <v>29</v>
      </c>
      <c r="AG116" s="99">
        <v>35</v>
      </c>
      <c r="AH116" s="99">
        <v>79</v>
      </c>
      <c r="AI116" s="99">
        <v>73</v>
      </c>
      <c r="AJ116" s="99">
        <v>76</v>
      </c>
      <c r="AK116" s="99">
        <v>81</v>
      </c>
      <c r="AL116" s="99">
        <v>111</v>
      </c>
      <c r="AM116" s="99">
        <v>161</v>
      </c>
      <c r="AN116" s="99">
        <v>239</v>
      </c>
      <c r="AO116" s="99">
        <v>440</v>
      </c>
      <c r="AP116" s="99">
        <v>1173</v>
      </c>
      <c r="AQ116" s="99">
        <v>0</v>
      </c>
      <c r="AR116" s="99">
        <v>2516</v>
      </c>
      <c r="AT116" s="123">
        <v>2009</v>
      </c>
      <c r="AU116" s="99">
        <v>21</v>
      </c>
      <c r="AV116" s="99">
        <v>2</v>
      </c>
      <c r="AW116" s="99">
        <v>3</v>
      </c>
      <c r="AX116" s="99">
        <v>0</v>
      </c>
      <c r="AY116" s="99">
        <v>4</v>
      </c>
      <c r="AZ116" s="99">
        <v>6</v>
      </c>
      <c r="BA116" s="99">
        <v>15</v>
      </c>
      <c r="BB116" s="99">
        <v>55</v>
      </c>
      <c r="BC116" s="99">
        <v>108</v>
      </c>
      <c r="BD116" s="99">
        <v>201</v>
      </c>
      <c r="BE116" s="99">
        <v>256</v>
      </c>
      <c r="BF116" s="99">
        <v>276</v>
      </c>
      <c r="BG116" s="99">
        <v>295</v>
      </c>
      <c r="BH116" s="99">
        <v>311</v>
      </c>
      <c r="BI116" s="99">
        <v>397</v>
      </c>
      <c r="BJ116" s="99">
        <v>534</v>
      </c>
      <c r="BK116" s="99">
        <v>808</v>
      </c>
      <c r="BL116" s="99">
        <v>1722</v>
      </c>
      <c r="BM116" s="99">
        <v>0</v>
      </c>
      <c r="BN116" s="99">
        <v>5014</v>
      </c>
      <c r="BP116" s="123">
        <v>2009</v>
      </c>
    </row>
    <row r="117" spans="2:68">
      <c r="B117" s="123">
        <v>2010</v>
      </c>
      <c r="C117" s="99">
        <v>8</v>
      </c>
      <c r="D117" s="99">
        <v>1</v>
      </c>
      <c r="E117" s="99">
        <v>1</v>
      </c>
      <c r="F117" s="99">
        <v>1</v>
      </c>
      <c r="G117" s="99">
        <v>3</v>
      </c>
      <c r="H117" s="99">
        <v>8</v>
      </c>
      <c r="I117" s="99">
        <v>11</v>
      </c>
      <c r="J117" s="99">
        <v>30</v>
      </c>
      <c r="K117" s="99">
        <v>75</v>
      </c>
      <c r="L117" s="99">
        <v>138</v>
      </c>
      <c r="M117" s="99">
        <v>180</v>
      </c>
      <c r="N117" s="99">
        <v>194</v>
      </c>
      <c r="O117" s="99">
        <v>199</v>
      </c>
      <c r="P117" s="99">
        <v>222</v>
      </c>
      <c r="Q117" s="99">
        <v>210</v>
      </c>
      <c r="R117" s="99">
        <v>296</v>
      </c>
      <c r="S117" s="99">
        <v>356</v>
      </c>
      <c r="T117" s="99">
        <v>604</v>
      </c>
      <c r="U117" s="99">
        <v>0</v>
      </c>
      <c r="V117" s="99">
        <v>2537</v>
      </c>
      <c r="X117" s="123">
        <v>2010</v>
      </c>
      <c r="Y117" s="99">
        <v>3</v>
      </c>
      <c r="Z117" s="99">
        <v>2</v>
      </c>
      <c r="AA117" s="99">
        <v>3</v>
      </c>
      <c r="AB117" s="99">
        <v>2</v>
      </c>
      <c r="AC117" s="99">
        <v>5</v>
      </c>
      <c r="AD117" s="99">
        <v>5</v>
      </c>
      <c r="AE117" s="99">
        <v>11</v>
      </c>
      <c r="AF117" s="99">
        <v>20</v>
      </c>
      <c r="AG117" s="99">
        <v>27</v>
      </c>
      <c r="AH117" s="99">
        <v>50</v>
      </c>
      <c r="AI117" s="99">
        <v>91</v>
      </c>
      <c r="AJ117" s="99">
        <v>83</v>
      </c>
      <c r="AK117" s="99">
        <v>87</v>
      </c>
      <c r="AL117" s="99">
        <v>109</v>
      </c>
      <c r="AM117" s="99">
        <v>169</v>
      </c>
      <c r="AN117" s="99">
        <v>247</v>
      </c>
      <c r="AO117" s="99">
        <v>439</v>
      </c>
      <c r="AP117" s="99">
        <v>1225</v>
      </c>
      <c r="AQ117" s="99">
        <v>0</v>
      </c>
      <c r="AR117" s="99">
        <v>2578</v>
      </c>
      <c r="AT117" s="123">
        <v>2010</v>
      </c>
      <c r="AU117" s="99">
        <v>11</v>
      </c>
      <c r="AV117" s="99">
        <v>3</v>
      </c>
      <c r="AW117" s="99">
        <v>4</v>
      </c>
      <c r="AX117" s="99">
        <v>3</v>
      </c>
      <c r="AY117" s="99">
        <v>8</v>
      </c>
      <c r="AZ117" s="99">
        <v>13</v>
      </c>
      <c r="BA117" s="99">
        <v>22</v>
      </c>
      <c r="BB117" s="99">
        <v>50</v>
      </c>
      <c r="BC117" s="99">
        <v>102</v>
      </c>
      <c r="BD117" s="99">
        <v>188</v>
      </c>
      <c r="BE117" s="99">
        <v>271</v>
      </c>
      <c r="BF117" s="99">
        <v>277</v>
      </c>
      <c r="BG117" s="99">
        <v>286</v>
      </c>
      <c r="BH117" s="99">
        <v>331</v>
      </c>
      <c r="BI117" s="99">
        <v>379</v>
      </c>
      <c r="BJ117" s="99">
        <v>543</v>
      </c>
      <c r="BK117" s="99">
        <v>795</v>
      </c>
      <c r="BL117" s="99">
        <v>1829</v>
      </c>
      <c r="BM117" s="99">
        <v>0</v>
      </c>
      <c r="BN117" s="99">
        <v>5115</v>
      </c>
      <c r="BP117" s="123">
        <v>2010</v>
      </c>
    </row>
    <row r="118" spans="2:68">
      <c r="B118" s="123">
        <v>2011</v>
      </c>
      <c r="C118" s="99">
        <v>3</v>
      </c>
      <c r="D118" s="99">
        <v>3</v>
      </c>
      <c r="E118" s="99">
        <v>3</v>
      </c>
      <c r="F118" s="99">
        <v>3</v>
      </c>
      <c r="G118" s="99">
        <v>3</v>
      </c>
      <c r="H118" s="99">
        <v>9</v>
      </c>
      <c r="I118" s="99">
        <v>15</v>
      </c>
      <c r="J118" s="99">
        <v>26</v>
      </c>
      <c r="K118" s="99">
        <v>58</v>
      </c>
      <c r="L118" s="99">
        <v>98</v>
      </c>
      <c r="M118" s="99">
        <v>175</v>
      </c>
      <c r="N118" s="99">
        <v>203</v>
      </c>
      <c r="O118" s="99">
        <v>221</v>
      </c>
      <c r="P118" s="99">
        <v>189</v>
      </c>
      <c r="Q118" s="99">
        <v>266</v>
      </c>
      <c r="R118" s="99">
        <v>292</v>
      </c>
      <c r="S118" s="99">
        <v>388</v>
      </c>
      <c r="T118" s="99">
        <v>639</v>
      </c>
      <c r="U118" s="99">
        <v>0</v>
      </c>
      <c r="V118" s="99">
        <v>2594</v>
      </c>
      <c r="X118" s="123">
        <v>2011</v>
      </c>
      <c r="Y118" s="99">
        <v>5</v>
      </c>
      <c r="Z118" s="99">
        <v>1</v>
      </c>
      <c r="AA118" s="99">
        <v>0</v>
      </c>
      <c r="AB118" s="99">
        <v>1</v>
      </c>
      <c r="AC118" s="99">
        <v>2</v>
      </c>
      <c r="AD118" s="99">
        <v>3</v>
      </c>
      <c r="AE118" s="99">
        <v>15</v>
      </c>
      <c r="AF118" s="99">
        <v>27</v>
      </c>
      <c r="AG118" s="99">
        <v>39</v>
      </c>
      <c r="AH118" s="99">
        <v>56</v>
      </c>
      <c r="AI118" s="99">
        <v>88</v>
      </c>
      <c r="AJ118" s="99">
        <v>76</v>
      </c>
      <c r="AK118" s="99">
        <v>96</v>
      </c>
      <c r="AL118" s="99">
        <v>115</v>
      </c>
      <c r="AM118" s="99">
        <v>149</v>
      </c>
      <c r="AN118" s="99">
        <v>222</v>
      </c>
      <c r="AO118" s="99">
        <v>421</v>
      </c>
      <c r="AP118" s="99">
        <v>1300</v>
      </c>
      <c r="AQ118" s="99">
        <v>0</v>
      </c>
      <c r="AR118" s="99">
        <v>2616</v>
      </c>
      <c r="AT118" s="123">
        <v>2011</v>
      </c>
      <c r="AU118" s="99">
        <v>8</v>
      </c>
      <c r="AV118" s="99">
        <v>4</v>
      </c>
      <c r="AW118" s="99">
        <v>3</v>
      </c>
      <c r="AX118" s="99">
        <v>4</v>
      </c>
      <c r="AY118" s="99">
        <v>5</v>
      </c>
      <c r="AZ118" s="99">
        <v>12</v>
      </c>
      <c r="BA118" s="99">
        <v>30</v>
      </c>
      <c r="BB118" s="99">
        <v>53</v>
      </c>
      <c r="BC118" s="99">
        <v>97</v>
      </c>
      <c r="BD118" s="99">
        <v>154</v>
      </c>
      <c r="BE118" s="99">
        <v>263</v>
      </c>
      <c r="BF118" s="99">
        <v>279</v>
      </c>
      <c r="BG118" s="99">
        <v>317</v>
      </c>
      <c r="BH118" s="99">
        <v>304</v>
      </c>
      <c r="BI118" s="99">
        <v>415</v>
      </c>
      <c r="BJ118" s="99">
        <v>514</v>
      </c>
      <c r="BK118" s="99">
        <v>809</v>
      </c>
      <c r="BL118" s="99">
        <v>1939</v>
      </c>
      <c r="BM118" s="99">
        <v>0</v>
      </c>
      <c r="BN118" s="99">
        <v>5210</v>
      </c>
      <c r="BP118" s="123">
        <v>2011</v>
      </c>
    </row>
    <row r="119" spans="2:68">
      <c r="B119" s="123">
        <v>2012</v>
      </c>
      <c r="C119" s="99">
        <v>6</v>
      </c>
      <c r="D119" s="99">
        <v>1</v>
      </c>
      <c r="E119" s="99">
        <v>2</v>
      </c>
      <c r="F119" s="99">
        <v>1</v>
      </c>
      <c r="G119" s="99">
        <v>3</v>
      </c>
      <c r="H119" s="99">
        <v>9</v>
      </c>
      <c r="I119" s="99">
        <v>10</v>
      </c>
      <c r="J119" s="99">
        <v>33</v>
      </c>
      <c r="K119" s="99">
        <v>73</v>
      </c>
      <c r="L119" s="99">
        <v>91</v>
      </c>
      <c r="M119" s="99">
        <v>182</v>
      </c>
      <c r="N119" s="99">
        <v>207</v>
      </c>
      <c r="O119" s="99">
        <v>209</v>
      </c>
      <c r="P119" s="99">
        <v>217</v>
      </c>
      <c r="Q119" s="99">
        <v>211</v>
      </c>
      <c r="R119" s="99">
        <v>281</v>
      </c>
      <c r="S119" s="99">
        <v>371</v>
      </c>
      <c r="T119" s="99">
        <v>680</v>
      </c>
      <c r="U119" s="99">
        <v>0</v>
      </c>
      <c r="V119" s="99">
        <v>2587</v>
      </c>
      <c r="X119" s="123">
        <v>2012</v>
      </c>
      <c r="Y119" s="99">
        <v>3</v>
      </c>
      <c r="Z119" s="99">
        <v>0</v>
      </c>
      <c r="AA119" s="99">
        <v>2</v>
      </c>
      <c r="AB119" s="99">
        <v>0</v>
      </c>
      <c r="AC119" s="99">
        <v>4</v>
      </c>
      <c r="AD119" s="99">
        <v>5</v>
      </c>
      <c r="AE119" s="99">
        <v>7</v>
      </c>
      <c r="AF119" s="99">
        <v>14</v>
      </c>
      <c r="AG119" s="99">
        <v>32</v>
      </c>
      <c r="AH119" s="99">
        <v>48</v>
      </c>
      <c r="AI119" s="99">
        <v>66</v>
      </c>
      <c r="AJ119" s="99">
        <v>87</v>
      </c>
      <c r="AK119" s="99">
        <v>93</v>
      </c>
      <c r="AL119" s="99">
        <v>140</v>
      </c>
      <c r="AM119" s="99">
        <v>163</v>
      </c>
      <c r="AN119" s="99">
        <v>246</v>
      </c>
      <c r="AO119" s="99">
        <v>401</v>
      </c>
      <c r="AP119" s="99">
        <v>1357</v>
      </c>
      <c r="AQ119" s="99">
        <v>0</v>
      </c>
      <c r="AR119" s="99">
        <v>2668</v>
      </c>
      <c r="AT119" s="123">
        <v>2012</v>
      </c>
      <c r="AU119" s="99">
        <v>9</v>
      </c>
      <c r="AV119" s="99">
        <v>1</v>
      </c>
      <c r="AW119" s="99">
        <v>4</v>
      </c>
      <c r="AX119" s="99">
        <v>1</v>
      </c>
      <c r="AY119" s="99">
        <v>7</v>
      </c>
      <c r="AZ119" s="99">
        <v>14</v>
      </c>
      <c r="BA119" s="99">
        <v>17</v>
      </c>
      <c r="BB119" s="99">
        <v>47</v>
      </c>
      <c r="BC119" s="99">
        <v>105</v>
      </c>
      <c r="BD119" s="99">
        <v>139</v>
      </c>
      <c r="BE119" s="99">
        <v>248</v>
      </c>
      <c r="BF119" s="99">
        <v>294</v>
      </c>
      <c r="BG119" s="99">
        <v>302</v>
      </c>
      <c r="BH119" s="99">
        <v>357</v>
      </c>
      <c r="BI119" s="99">
        <v>374</v>
      </c>
      <c r="BJ119" s="99">
        <v>527</v>
      </c>
      <c r="BK119" s="99">
        <v>772</v>
      </c>
      <c r="BL119" s="99">
        <v>2037</v>
      </c>
      <c r="BM119" s="99">
        <v>0</v>
      </c>
      <c r="BN119" s="99">
        <v>5255</v>
      </c>
      <c r="BP119" s="123">
        <v>2012</v>
      </c>
    </row>
    <row r="120" spans="2:68">
      <c r="B120" s="123">
        <v>2013</v>
      </c>
      <c r="C120" s="99">
        <v>5</v>
      </c>
      <c r="D120" s="99">
        <v>2</v>
      </c>
      <c r="E120" s="99">
        <v>0</v>
      </c>
      <c r="F120" s="99">
        <v>1</v>
      </c>
      <c r="G120" s="99">
        <v>3</v>
      </c>
      <c r="H120" s="99">
        <v>4</v>
      </c>
      <c r="I120" s="99">
        <v>17</v>
      </c>
      <c r="J120" s="99">
        <v>34</v>
      </c>
      <c r="K120" s="99">
        <v>77</v>
      </c>
      <c r="L120" s="99">
        <v>128</v>
      </c>
      <c r="M120" s="99">
        <v>185</v>
      </c>
      <c r="N120" s="99">
        <v>221</v>
      </c>
      <c r="O120" s="99">
        <v>231</v>
      </c>
      <c r="P120" s="99">
        <v>247</v>
      </c>
      <c r="Q120" s="99">
        <v>253</v>
      </c>
      <c r="R120" s="99">
        <v>271</v>
      </c>
      <c r="S120" s="99">
        <v>392</v>
      </c>
      <c r="T120" s="99">
        <v>695</v>
      </c>
      <c r="U120" s="99">
        <v>0</v>
      </c>
      <c r="V120" s="99">
        <v>2766</v>
      </c>
      <c r="X120" s="123">
        <v>2013</v>
      </c>
      <c r="Y120" s="99">
        <v>4</v>
      </c>
      <c r="Z120" s="99">
        <v>1</v>
      </c>
      <c r="AA120" s="99">
        <v>0</v>
      </c>
      <c r="AB120" s="99">
        <v>2</v>
      </c>
      <c r="AC120" s="99">
        <v>1</v>
      </c>
      <c r="AD120" s="99">
        <v>2</v>
      </c>
      <c r="AE120" s="99">
        <v>11</v>
      </c>
      <c r="AF120" s="99">
        <v>22</v>
      </c>
      <c r="AG120" s="99">
        <v>47</v>
      </c>
      <c r="AH120" s="99">
        <v>57</v>
      </c>
      <c r="AI120" s="99">
        <v>62</v>
      </c>
      <c r="AJ120" s="99">
        <v>93</v>
      </c>
      <c r="AK120" s="99">
        <v>111</v>
      </c>
      <c r="AL120" s="99">
        <v>148</v>
      </c>
      <c r="AM120" s="99">
        <v>178</v>
      </c>
      <c r="AN120" s="99">
        <v>226</v>
      </c>
      <c r="AO120" s="99">
        <v>406</v>
      </c>
      <c r="AP120" s="99">
        <v>1285</v>
      </c>
      <c r="AQ120" s="99">
        <v>0</v>
      </c>
      <c r="AR120" s="99">
        <v>2656</v>
      </c>
      <c r="AT120" s="123">
        <v>2013</v>
      </c>
      <c r="AU120" s="99">
        <v>9</v>
      </c>
      <c r="AV120" s="99">
        <v>3</v>
      </c>
      <c r="AW120" s="99">
        <v>0</v>
      </c>
      <c r="AX120" s="99">
        <v>3</v>
      </c>
      <c r="AY120" s="99">
        <v>4</v>
      </c>
      <c r="AZ120" s="99">
        <v>6</v>
      </c>
      <c r="BA120" s="99">
        <v>28</v>
      </c>
      <c r="BB120" s="99">
        <v>56</v>
      </c>
      <c r="BC120" s="99">
        <v>124</v>
      </c>
      <c r="BD120" s="99">
        <v>185</v>
      </c>
      <c r="BE120" s="99">
        <v>247</v>
      </c>
      <c r="BF120" s="99">
        <v>314</v>
      </c>
      <c r="BG120" s="99">
        <v>342</v>
      </c>
      <c r="BH120" s="99">
        <v>395</v>
      </c>
      <c r="BI120" s="99">
        <v>431</v>
      </c>
      <c r="BJ120" s="99">
        <v>497</v>
      </c>
      <c r="BK120" s="99">
        <v>798</v>
      </c>
      <c r="BL120" s="99">
        <v>1980</v>
      </c>
      <c r="BM120" s="99">
        <v>0</v>
      </c>
      <c r="BN120" s="99">
        <v>5422</v>
      </c>
      <c r="BP120" s="123">
        <v>2013</v>
      </c>
    </row>
    <row r="121" spans="2:68">
      <c r="B121" s="123">
        <v>2014</v>
      </c>
      <c r="C121" s="99">
        <v>4</v>
      </c>
      <c r="D121" s="99">
        <v>2</v>
      </c>
      <c r="E121" s="99">
        <v>1</v>
      </c>
      <c r="F121" s="99">
        <v>0</v>
      </c>
      <c r="G121" s="99">
        <v>3</v>
      </c>
      <c r="H121" s="99">
        <v>4</v>
      </c>
      <c r="I121" s="99">
        <v>15</v>
      </c>
      <c r="J121" s="99">
        <v>34</v>
      </c>
      <c r="K121" s="99">
        <v>73</v>
      </c>
      <c r="L121" s="99">
        <v>109</v>
      </c>
      <c r="M121" s="99">
        <v>200</v>
      </c>
      <c r="N121" s="99">
        <v>221</v>
      </c>
      <c r="O121" s="99">
        <v>251</v>
      </c>
      <c r="P121" s="99">
        <v>274</v>
      </c>
      <c r="Q121" s="99">
        <v>277</v>
      </c>
      <c r="R121" s="99">
        <v>298</v>
      </c>
      <c r="S121" s="99">
        <v>324</v>
      </c>
      <c r="T121" s="99">
        <v>725</v>
      </c>
      <c r="U121" s="99">
        <v>0</v>
      </c>
      <c r="V121" s="99">
        <v>2815</v>
      </c>
      <c r="X121" s="123">
        <v>2014</v>
      </c>
      <c r="Y121" s="99">
        <v>6</v>
      </c>
      <c r="Z121" s="99">
        <v>1</v>
      </c>
      <c r="AA121" s="99">
        <v>0</v>
      </c>
      <c r="AB121" s="99">
        <v>1</v>
      </c>
      <c r="AC121" s="99">
        <v>2</v>
      </c>
      <c r="AD121" s="99">
        <v>1</v>
      </c>
      <c r="AE121" s="99">
        <v>11</v>
      </c>
      <c r="AF121" s="99">
        <v>13</v>
      </c>
      <c r="AG121" s="99">
        <v>35</v>
      </c>
      <c r="AH121" s="99">
        <v>44</v>
      </c>
      <c r="AI121" s="99">
        <v>72</v>
      </c>
      <c r="AJ121" s="99">
        <v>103</v>
      </c>
      <c r="AK121" s="99">
        <v>107</v>
      </c>
      <c r="AL121" s="99">
        <v>122</v>
      </c>
      <c r="AM121" s="99">
        <v>172</v>
      </c>
      <c r="AN121" s="99">
        <v>276</v>
      </c>
      <c r="AO121" s="99">
        <v>379</v>
      </c>
      <c r="AP121" s="99">
        <v>1325</v>
      </c>
      <c r="AQ121" s="99">
        <v>0</v>
      </c>
      <c r="AR121" s="99">
        <v>2670</v>
      </c>
      <c r="AT121" s="123">
        <v>2014</v>
      </c>
      <c r="AU121" s="99">
        <v>10</v>
      </c>
      <c r="AV121" s="99">
        <v>3</v>
      </c>
      <c r="AW121" s="99">
        <v>1</v>
      </c>
      <c r="AX121" s="99">
        <v>1</v>
      </c>
      <c r="AY121" s="99">
        <v>5</v>
      </c>
      <c r="AZ121" s="99">
        <v>5</v>
      </c>
      <c r="BA121" s="99">
        <v>26</v>
      </c>
      <c r="BB121" s="99">
        <v>47</v>
      </c>
      <c r="BC121" s="99">
        <v>108</v>
      </c>
      <c r="BD121" s="99">
        <v>153</v>
      </c>
      <c r="BE121" s="99">
        <v>272</v>
      </c>
      <c r="BF121" s="99">
        <v>324</v>
      </c>
      <c r="BG121" s="99">
        <v>358</v>
      </c>
      <c r="BH121" s="99">
        <v>396</v>
      </c>
      <c r="BI121" s="99">
        <v>449</v>
      </c>
      <c r="BJ121" s="99">
        <v>574</v>
      </c>
      <c r="BK121" s="99">
        <v>703</v>
      </c>
      <c r="BL121" s="99">
        <v>2050</v>
      </c>
      <c r="BM121" s="99">
        <v>0</v>
      </c>
      <c r="BN121" s="99">
        <v>5485</v>
      </c>
      <c r="BP121" s="123">
        <v>2014</v>
      </c>
    </row>
    <row r="122" spans="2:68">
      <c r="B122" s="123">
        <v>2015</v>
      </c>
      <c r="C122" s="99">
        <v>5</v>
      </c>
      <c r="D122" s="99">
        <v>2</v>
      </c>
      <c r="E122" s="99">
        <v>0</v>
      </c>
      <c r="F122" s="99">
        <v>4</v>
      </c>
      <c r="G122" s="99">
        <v>1</v>
      </c>
      <c r="H122" s="99">
        <v>8</v>
      </c>
      <c r="I122" s="99">
        <v>16</v>
      </c>
      <c r="J122" s="99">
        <v>17</v>
      </c>
      <c r="K122" s="99">
        <v>71</v>
      </c>
      <c r="L122" s="99">
        <v>114</v>
      </c>
      <c r="M122" s="99">
        <v>163</v>
      </c>
      <c r="N122" s="99">
        <v>238</v>
      </c>
      <c r="O122" s="99">
        <v>275</v>
      </c>
      <c r="P122" s="99">
        <v>264</v>
      </c>
      <c r="Q122" s="99">
        <v>267</v>
      </c>
      <c r="R122" s="99">
        <v>275</v>
      </c>
      <c r="S122" s="99">
        <v>375</v>
      </c>
      <c r="T122" s="99">
        <v>736</v>
      </c>
      <c r="U122" s="99">
        <v>0</v>
      </c>
      <c r="V122" s="99">
        <v>2831</v>
      </c>
      <c r="X122" s="123">
        <v>2015</v>
      </c>
      <c r="Y122" s="99">
        <v>5</v>
      </c>
      <c r="Z122" s="99">
        <v>1</v>
      </c>
      <c r="AA122" s="99">
        <v>0</v>
      </c>
      <c r="AB122" s="99">
        <v>1</v>
      </c>
      <c r="AC122" s="99">
        <v>3</v>
      </c>
      <c r="AD122" s="99">
        <v>4</v>
      </c>
      <c r="AE122" s="99">
        <v>13</v>
      </c>
      <c r="AF122" s="99">
        <v>19</v>
      </c>
      <c r="AG122" s="99">
        <v>38</v>
      </c>
      <c r="AH122" s="99">
        <v>57</v>
      </c>
      <c r="AI122" s="99">
        <v>86</v>
      </c>
      <c r="AJ122" s="99">
        <v>109</v>
      </c>
      <c r="AK122" s="99">
        <v>123</v>
      </c>
      <c r="AL122" s="99">
        <v>141</v>
      </c>
      <c r="AM122" s="99">
        <v>186</v>
      </c>
      <c r="AN122" s="99">
        <v>267</v>
      </c>
      <c r="AO122" s="99">
        <v>386</v>
      </c>
      <c r="AP122" s="99">
        <v>1397</v>
      </c>
      <c r="AQ122" s="99">
        <v>0</v>
      </c>
      <c r="AR122" s="99">
        <v>2836</v>
      </c>
      <c r="AT122" s="123">
        <v>2015</v>
      </c>
      <c r="AU122" s="99">
        <v>10</v>
      </c>
      <c r="AV122" s="99">
        <v>3</v>
      </c>
      <c r="AW122" s="99">
        <v>0</v>
      </c>
      <c r="AX122" s="99">
        <v>5</v>
      </c>
      <c r="AY122" s="99">
        <v>4</v>
      </c>
      <c r="AZ122" s="99">
        <v>12</v>
      </c>
      <c r="BA122" s="99">
        <v>29</v>
      </c>
      <c r="BB122" s="99">
        <v>36</v>
      </c>
      <c r="BC122" s="99">
        <v>109</v>
      </c>
      <c r="BD122" s="99">
        <v>171</v>
      </c>
      <c r="BE122" s="99">
        <v>249</v>
      </c>
      <c r="BF122" s="99">
        <v>347</v>
      </c>
      <c r="BG122" s="99">
        <v>398</v>
      </c>
      <c r="BH122" s="99">
        <v>405</v>
      </c>
      <c r="BI122" s="99">
        <v>453</v>
      </c>
      <c r="BJ122" s="99">
        <v>542</v>
      </c>
      <c r="BK122" s="99">
        <v>761</v>
      </c>
      <c r="BL122" s="99">
        <v>2133</v>
      </c>
      <c r="BM122" s="99">
        <v>0</v>
      </c>
      <c r="BN122" s="99">
        <v>5667</v>
      </c>
      <c r="BP122" s="123">
        <v>2015</v>
      </c>
    </row>
    <row r="123" spans="2:68">
      <c r="B123" s="123">
        <v>2016</v>
      </c>
      <c r="C123" s="99">
        <v>1</v>
      </c>
      <c r="D123" s="99">
        <v>1</v>
      </c>
      <c r="E123" s="99">
        <v>0</v>
      </c>
      <c r="F123" s="99">
        <v>1</v>
      </c>
      <c r="G123" s="99">
        <v>2</v>
      </c>
      <c r="H123" s="99">
        <v>2</v>
      </c>
      <c r="I123" s="99">
        <v>20</v>
      </c>
      <c r="J123" s="99">
        <v>30</v>
      </c>
      <c r="K123" s="99">
        <v>54</v>
      </c>
      <c r="L123" s="99">
        <v>88</v>
      </c>
      <c r="M123" s="99">
        <v>142</v>
      </c>
      <c r="N123" s="99">
        <v>241</v>
      </c>
      <c r="O123" s="99">
        <v>231</v>
      </c>
      <c r="P123" s="99">
        <v>275</v>
      </c>
      <c r="Q123" s="99">
        <v>319</v>
      </c>
      <c r="R123" s="99">
        <v>303</v>
      </c>
      <c r="S123" s="99">
        <v>373</v>
      </c>
      <c r="T123" s="99">
        <v>812</v>
      </c>
      <c r="U123" s="99">
        <v>0</v>
      </c>
      <c r="V123" s="99">
        <v>2895</v>
      </c>
      <c r="X123" s="123">
        <v>2016</v>
      </c>
      <c r="Y123" s="99">
        <v>1</v>
      </c>
      <c r="Z123" s="99">
        <v>1</v>
      </c>
      <c r="AA123" s="99">
        <v>1</v>
      </c>
      <c r="AB123" s="99">
        <v>2</v>
      </c>
      <c r="AC123" s="99">
        <v>2</v>
      </c>
      <c r="AD123" s="99">
        <v>6</v>
      </c>
      <c r="AE123" s="99">
        <v>6</v>
      </c>
      <c r="AF123" s="99">
        <v>26</v>
      </c>
      <c r="AG123" s="99">
        <v>41</v>
      </c>
      <c r="AH123" s="99">
        <v>57</v>
      </c>
      <c r="AI123" s="99">
        <v>79</v>
      </c>
      <c r="AJ123" s="99">
        <v>110</v>
      </c>
      <c r="AK123" s="99">
        <v>125</v>
      </c>
      <c r="AL123" s="99">
        <v>169</v>
      </c>
      <c r="AM123" s="99">
        <v>209</v>
      </c>
      <c r="AN123" s="99">
        <v>256</v>
      </c>
      <c r="AO123" s="99">
        <v>380</v>
      </c>
      <c r="AP123" s="99">
        <v>1387</v>
      </c>
      <c r="AQ123" s="99">
        <v>0</v>
      </c>
      <c r="AR123" s="99">
        <v>2858</v>
      </c>
      <c r="AT123" s="123">
        <v>2016</v>
      </c>
      <c r="AU123" s="99">
        <v>2</v>
      </c>
      <c r="AV123" s="99">
        <v>2</v>
      </c>
      <c r="AW123" s="99">
        <v>1</v>
      </c>
      <c r="AX123" s="99">
        <v>3</v>
      </c>
      <c r="AY123" s="99">
        <v>4</v>
      </c>
      <c r="AZ123" s="99">
        <v>8</v>
      </c>
      <c r="BA123" s="99">
        <v>26</v>
      </c>
      <c r="BB123" s="99">
        <v>56</v>
      </c>
      <c r="BC123" s="99">
        <v>95</v>
      </c>
      <c r="BD123" s="99">
        <v>145</v>
      </c>
      <c r="BE123" s="99">
        <v>221</v>
      </c>
      <c r="BF123" s="99">
        <v>351</v>
      </c>
      <c r="BG123" s="99">
        <v>356</v>
      </c>
      <c r="BH123" s="99">
        <v>444</v>
      </c>
      <c r="BI123" s="99">
        <v>528</v>
      </c>
      <c r="BJ123" s="99">
        <v>559</v>
      </c>
      <c r="BK123" s="99">
        <v>753</v>
      </c>
      <c r="BL123" s="99">
        <v>2199</v>
      </c>
      <c r="BM123" s="99">
        <v>0</v>
      </c>
      <c r="BN123" s="99">
        <v>5753</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7"/>
      <c r="X57" s="119">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7"/>
      <c r="AT57" s="119">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7"/>
      <c r="BP57" s="119">
        <v>1950</v>
      </c>
    </row>
    <row r="58" spans="1:68">
      <c r="A58" s="127"/>
      <c r="B58" s="119">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7"/>
      <c r="X58" s="119">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7"/>
      <c r="AT58" s="119">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7"/>
      <c r="BP58" s="119">
        <v>1951</v>
      </c>
    </row>
    <row r="59" spans="1:68">
      <c r="A59" s="127"/>
      <c r="B59" s="119">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7"/>
      <c r="X59" s="119">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7"/>
      <c r="AT59" s="119">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7"/>
      <c r="BP59" s="119">
        <v>1952</v>
      </c>
    </row>
    <row r="60" spans="1:68">
      <c r="A60" s="127"/>
      <c r="B60" s="119">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7"/>
      <c r="X60" s="119">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7"/>
      <c r="AT60" s="119">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7"/>
      <c r="BP60" s="119">
        <v>1953</v>
      </c>
    </row>
    <row r="61" spans="1:68">
      <c r="A61" s="127"/>
      <c r="B61" s="119">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7"/>
      <c r="X61" s="119">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7"/>
      <c r="AT61" s="119">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7"/>
      <c r="BP61" s="119">
        <v>1954</v>
      </c>
    </row>
    <row r="62" spans="1:68">
      <c r="A62" s="127"/>
      <c r="B62" s="119">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7"/>
      <c r="X62" s="119">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7"/>
      <c r="AT62" s="119">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7"/>
      <c r="BP62" s="119">
        <v>1955</v>
      </c>
    </row>
    <row r="63" spans="1:68">
      <c r="A63" s="127"/>
      <c r="B63" s="119">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7"/>
      <c r="X63" s="119">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7"/>
      <c r="AT63" s="119">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7"/>
      <c r="BP63" s="119">
        <v>1956</v>
      </c>
    </row>
    <row r="64" spans="1:68">
      <c r="A64" s="127"/>
      <c r="B64" s="119">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7"/>
      <c r="X64" s="119">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7"/>
      <c r="AT64" s="119">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7"/>
      <c r="BP64" s="119">
        <v>1957</v>
      </c>
    </row>
    <row r="65" spans="1:68">
      <c r="A65" s="127"/>
      <c r="B65" s="120">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7"/>
      <c r="X65" s="120">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7"/>
      <c r="AT65" s="120">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7"/>
      <c r="BP65" s="120">
        <v>1958</v>
      </c>
    </row>
    <row r="66" spans="1:68">
      <c r="A66" s="127"/>
      <c r="B66" s="120">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7"/>
      <c r="X66" s="120">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7"/>
      <c r="AT66" s="120">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7"/>
      <c r="BP66" s="120">
        <v>1959</v>
      </c>
    </row>
    <row r="67" spans="1:68">
      <c r="A67" s="127"/>
      <c r="B67" s="120">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7"/>
      <c r="X67" s="120">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7"/>
      <c r="AT67" s="120">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7"/>
      <c r="BP67" s="120">
        <v>1960</v>
      </c>
    </row>
    <row r="68" spans="1:68">
      <c r="A68" s="127"/>
      <c r="B68" s="120">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7"/>
      <c r="X68" s="120">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7"/>
      <c r="AT68" s="120">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7"/>
      <c r="BP68" s="120">
        <v>1961</v>
      </c>
    </row>
    <row r="69" spans="1:68">
      <c r="A69" s="127"/>
      <c r="B69" s="120">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7"/>
      <c r="X69" s="120">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7"/>
      <c r="AT69" s="120">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7"/>
      <c r="BP69" s="120">
        <v>1962</v>
      </c>
    </row>
    <row r="70" spans="1:68">
      <c r="A70" s="127"/>
      <c r="B70" s="120">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7"/>
      <c r="X70" s="120">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7"/>
      <c r="AT70" s="120">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7"/>
      <c r="BP70" s="120">
        <v>1963</v>
      </c>
    </row>
    <row r="71" spans="1:68">
      <c r="A71" s="127"/>
      <c r="B71" s="120">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7"/>
      <c r="X71" s="120">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7"/>
      <c r="AT71" s="120">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7"/>
      <c r="BP71" s="120">
        <v>1964</v>
      </c>
    </row>
    <row r="72" spans="1:68">
      <c r="A72" s="127"/>
      <c r="B72" s="120">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7"/>
      <c r="X72" s="120">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7"/>
      <c r="AT72" s="120">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7"/>
      <c r="BP72" s="120">
        <v>1965</v>
      </c>
    </row>
    <row r="73" spans="1:68">
      <c r="A73" s="127"/>
      <c r="B73" s="120">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7"/>
      <c r="X73" s="120">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7"/>
      <c r="AT73" s="120">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7"/>
      <c r="BP73" s="120">
        <v>1966</v>
      </c>
    </row>
    <row r="74" spans="1:68">
      <c r="A74" s="127"/>
      <c r="B74" s="120">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7"/>
      <c r="X74" s="120">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7"/>
      <c r="AT74" s="120">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7"/>
      <c r="BP74" s="120">
        <v>1967</v>
      </c>
    </row>
    <row r="75" spans="1:68">
      <c r="A75" s="127"/>
      <c r="B75" s="121">
        <v>1968</v>
      </c>
      <c r="C75" s="100">
        <v>8.3441325000000006</v>
      </c>
      <c r="D75" s="100">
        <v>0.96453250000000001</v>
      </c>
      <c r="E75" s="100">
        <v>0.1733343</v>
      </c>
      <c r="F75" s="100">
        <v>1.4704396</v>
      </c>
      <c r="G75" s="100">
        <v>0.98491499999999998</v>
      </c>
      <c r="H75" s="100">
        <v>3.3974479999999998</v>
      </c>
      <c r="I75" s="100">
        <v>3.2174342</v>
      </c>
      <c r="J75" s="100">
        <v>9.5893926</v>
      </c>
      <c r="K75" s="100">
        <v>17.327847999999999</v>
      </c>
      <c r="L75" s="100">
        <v>32.985988999999996</v>
      </c>
      <c r="M75" s="100">
        <v>43.414299999999997</v>
      </c>
      <c r="N75" s="100">
        <v>58.944273000000003</v>
      </c>
      <c r="O75" s="100">
        <v>73.519436999999996</v>
      </c>
      <c r="P75" s="100">
        <v>104.80815</v>
      </c>
      <c r="Q75" s="100">
        <v>141.66507999999999</v>
      </c>
      <c r="R75" s="100">
        <v>240.77552</v>
      </c>
      <c r="S75" s="100">
        <v>319.55896000000001</v>
      </c>
      <c r="T75" s="100">
        <v>453.31894</v>
      </c>
      <c r="U75" s="100">
        <v>25.61542</v>
      </c>
      <c r="V75" s="100">
        <v>41.150243000000003</v>
      </c>
      <c r="W75" s="127"/>
      <c r="X75" s="121">
        <v>1968</v>
      </c>
      <c r="Y75" s="100">
        <v>4.3049868</v>
      </c>
      <c r="Z75" s="100">
        <v>0.67509980000000003</v>
      </c>
      <c r="AA75" s="100">
        <v>0.72701099999999996</v>
      </c>
      <c r="AB75" s="100">
        <v>1.5325934999999999</v>
      </c>
      <c r="AC75" s="100">
        <v>1.6523121999999999</v>
      </c>
      <c r="AD75" s="100">
        <v>1.558308</v>
      </c>
      <c r="AE75" s="100">
        <v>2.2752933999999998</v>
      </c>
      <c r="AF75" s="100">
        <v>5.3070699000000001</v>
      </c>
      <c r="AG75" s="100">
        <v>7.9119558000000003</v>
      </c>
      <c r="AH75" s="100">
        <v>15.902421</v>
      </c>
      <c r="AI75" s="100">
        <v>20.655595999999999</v>
      </c>
      <c r="AJ75" s="100">
        <v>26.740320000000001</v>
      </c>
      <c r="AK75" s="100">
        <v>37.414366000000001</v>
      </c>
      <c r="AL75" s="100">
        <v>58.815775000000002</v>
      </c>
      <c r="AM75" s="100">
        <v>56.024822999999998</v>
      </c>
      <c r="AN75" s="100">
        <v>125.38771</v>
      </c>
      <c r="AO75" s="100">
        <v>204.0932</v>
      </c>
      <c r="AP75" s="100">
        <v>340.33623999999998</v>
      </c>
      <c r="AQ75" s="100">
        <v>17.333289000000001</v>
      </c>
      <c r="AR75" s="100">
        <v>22.750330999999999</v>
      </c>
      <c r="AS75" s="127"/>
      <c r="AT75" s="121">
        <v>1968</v>
      </c>
      <c r="AU75" s="100">
        <v>6.3770385000000003</v>
      </c>
      <c r="AV75" s="100">
        <v>0.82333800000000001</v>
      </c>
      <c r="AW75" s="100">
        <v>0.44360929999999998</v>
      </c>
      <c r="AX75" s="100">
        <v>1.5008733000000001</v>
      </c>
      <c r="AY75" s="100">
        <v>1.3107111</v>
      </c>
      <c r="AZ75" s="100">
        <v>2.5090734000000001</v>
      </c>
      <c r="BA75" s="100">
        <v>2.7602540000000002</v>
      </c>
      <c r="BB75" s="100">
        <v>7.5283388000000002</v>
      </c>
      <c r="BC75" s="100">
        <v>12.768995</v>
      </c>
      <c r="BD75" s="100">
        <v>24.578120999999999</v>
      </c>
      <c r="BE75" s="100">
        <v>32.046422</v>
      </c>
      <c r="BF75" s="100">
        <v>42.960202000000002</v>
      </c>
      <c r="BG75" s="100">
        <v>55.309494999999998</v>
      </c>
      <c r="BH75" s="100">
        <v>80.031465999999995</v>
      </c>
      <c r="BI75" s="100">
        <v>91.662653000000006</v>
      </c>
      <c r="BJ75" s="100">
        <v>171.02882</v>
      </c>
      <c r="BK75" s="100">
        <v>246.52622</v>
      </c>
      <c r="BL75" s="100">
        <v>376.67725999999999</v>
      </c>
      <c r="BM75" s="100">
        <v>21.501194999999999</v>
      </c>
      <c r="BN75" s="100">
        <v>30.826751999999999</v>
      </c>
      <c r="BO75" s="127"/>
      <c r="BP75" s="121">
        <v>1968</v>
      </c>
    </row>
    <row r="76" spans="1:68">
      <c r="A76" s="127"/>
      <c r="B76" s="121">
        <v>1969</v>
      </c>
      <c r="C76" s="100">
        <v>7.3966984</v>
      </c>
      <c r="D76" s="100">
        <v>0.31776290000000001</v>
      </c>
      <c r="E76" s="100">
        <v>0.84370100000000003</v>
      </c>
      <c r="F76" s="100">
        <v>0.54166979999999998</v>
      </c>
      <c r="G76" s="100">
        <v>1.6974533999999999</v>
      </c>
      <c r="H76" s="100">
        <v>1.6094877000000001</v>
      </c>
      <c r="I76" s="100">
        <v>5.6996295000000003</v>
      </c>
      <c r="J76" s="100">
        <v>11.795883999999999</v>
      </c>
      <c r="K76" s="100">
        <v>16.150701000000002</v>
      </c>
      <c r="L76" s="100">
        <v>24.478401999999999</v>
      </c>
      <c r="M76" s="100">
        <v>42.755614999999999</v>
      </c>
      <c r="N76" s="100">
        <v>45.135083000000002</v>
      </c>
      <c r="O76" s="100">
        <v>76.341087000000002</v>
      </c>
      <c r="P76" s="100">
        <v>104.94985</v>
      </c>
      <c r="Q76" s="100">
        <v>136.71186</v>
      </c>
      <c r="R76" s="100">
        <v>199.96904000000001</v>
      </c>
      <c r="S76" s="100">
        <v>239.24578</v>
      </c>
      <c r="T76" s="100">
        <v>418.01154000000002</v>
      </c>
      <c r="U76" s="100">
        <v>23.046288000000001</v>
      </c>
      <c r="V76" s="100">
        <v>36.875248999999997</v>
      </c>
      <c r="W76" s="127"/>
      <c r="X76" s="121">
        <v>1969</v>
      </c>
      <c r="Y76" s="100">
        <v>5.8226833999999998</v>
      </c>
      <c r="Z76" s="100">
        <v>0.33456229999999998</v>
      </c>
      <c r="AA76" s="100">
        <v>1.4156085</v>
      </c>
      <c r="AB76" s="100">
        <v>1.1265236000000001</v>
      </c>
      <c r="AC76" s="100">
        <v>1.1882294</v>
      </c>
      <c r="AD76" s="100">
        <v>1.7267067</v>
      </c>
      <c r="AE76" s="100">
        <v>2.4623197000000001</v>
      </c>
      <c r="AF76" s="100">
        <v>5.3516000999999997</v>
      </c>
      <c r="AG76" s="100">
        <v>8.1291218999999995</v>
      </c>
      <c r="AH76" s="100">
        <v>13.791649</v>
      </c>
      <c r="AI76" s="100">
        <v>23.104775</v>
      </c>
      <c r="AJ76" s="100">
        <v>25.189430999999999</v>
      </c>
      <c r="AK76" s="100">
        <v>27.755799</v>
      </c>
      <c r="AL76" s="100">
        <v>59.076208000000001</v>
      </c>
      <c r="AM76" s="100">
        <v>70.417749999999998</v>
      </c>
      <c r="AN76" s="100">
        <v>143.49555000000001</v>
      </c>
      <c r="AO76" s="100">
        <v>196.89884000000001</v>
      </c>
      <c r="AP76" s="100">
        <v>317.16372000000001</v>
      </c>
      <c r="AQ76" s="100">
        <v>17.495995000000001</v>
      </c>
      <c r="AR76" s="100">
        <v>22.916539</v>
      </c>
      <c r="AS76" s="127"/>
      <c r="AT76" s="121">
        <v>1969</v>
      </c>
      <c r="AU76" s="100">
        <v>6.6287364999999996</v>
      </c>
      <c r="AV76" s="100">
        <v>0.32594630000000002</v>
      </c>
      <c r="AW76" s="100">
        <v>1.1228628</v>
      </c>
      <c r="AX76" s="100">
        <v>0.82838219999999996</v>
      </c>
      <c r="AY76" s="100">
        <v>1.4490528</v>
      </c>
      <c r="AZ76" s="100">
        <v>1.6660379000000001</v>
      </c>
      <c r="BA76" s="100">
        <v>4.1250887000000001</v>
      </c>
      <c r="BB76" s="100">
        <v>8.6894775000000006</v>
      </c>
      <c r="BC76" s="100">
        <v>12.278543000000001</v>
      </c>
      <c r="BD76" s="100">
        <v>19.235845999999999</v>
      </c>
      <c r="BE76" s="100">
        <v>32.927022000000001</v>
      </c>
      <c r="BF76" s="100">
        <v>35.177458999999999</v>
      </c>
      <c r="BG76" s="100">
        <v>51.695334000000003</v>
      </c>
      <c r="BH76" s="100">
        <v>80.457403999999997</v>
      </c>
      <c r="BI76" s="100">
        <v>98.132958000000002</v>
      </c>
      <c r="BJ76" s="100">
        <v>165.4409</v>
      </c>
      <c r="BK76" s="100">
        <v>212.39705000000001</v>
      </c>
      <c r="BL76" s="100">
        <v>349.15732000000003</v>
      </c>
      <c r="BM76" s="100">
        <v>20.288650000000001</v>
      </c>
      <c r="BN76" s="100">
        <v>29.162092000000001</v>
      </c>
      <c r="BO76" s="127"/>
      <c r="BP76" s="121">
        <v>1969</v>
      </c>
    </row>
    <row r="77" spans="1:68">
      <c r="A77" s="127"/>
      <c r="B77" s="121">
        <v>1970</v>
      </c>
      <c r="C77" s="100">
        <v>6.2532603</v>
      </c>
      <c r="D77" s="100">
        <v>0.47591099999999997</v>
      </c>
      <c r="E77" s="100">
        <v>0.49203560000000002</v>
      </c>
      <c r="F77" s="100">
        <v>0.89060839999999997</v>
      </c>
      <c r="G77" s="100">
        <v>1.2694935000000001</v>
      </c>
      <c r="H77" s="100">
        <v>1.0905672</v>
      </c>
      <c r="I77" s="100">
        <v>4.7524832000000004</v>
      </c>
      <c r="J77" s="100">
        <v>7.6695431999999997</v>
      </c>
      <c r="K77" s="100">
        <v>17.133766000000001</v>
      </c>
      <c r="L77" s="100">
        <v>24.440541</v>
      </c>
      <c r="M77" s="100">
        <v>48.084327000000002</v>
      </c>
      <c r="N77" s="100">
        <v>51.354045999999997</v>
      </c>
      <c r="O77" s="100">
        <v>74.505667000000003</v>
      </c>
      <c r="P77" s="100">
        <v>109.93079</v>
      </c>
      <c r="Q77" s="100">
        <v>126.68635</v>
      </c>
      <c r="R77" s="100">
        <v>208.73831000000001</v>
      </c>
      <c r="S77" s="100">
        <v>305.12851000000001</v>
      </c>
      <c r="T77" s="100">
        <v>451.12781999999999</v>
      </c>
      <c r="U77" s="100">
        <v>23.633271000000001</v>
      </c>
      <c r="V77" s="100">
        <v>38.682820999999997</v>
      </c>
      <c r="W77" s="127"/>
      <c r="X77" s="121">
        <v>1970</v>
      </c>
      <c r="Y77" s="100">
        <v>6.0359813000000004</v>
      </c>
      <c r="Z77" s="100">
        <v>0.50120710000000002</v>
      </c>
      <c r="AA77" s="100">
        <v>0.86288719999999997</v>
      </c>
      <c r="AB77" s="100">
        <v>1.1091783</v>
      </c>
      <c r="AC77" s="100">
        <v>0.38150319999999999</v>
      </c>
      <c r="AD77" s="100">
        <v>0.698882</v>
      </c>
      <c r="AE77" s="100">
        <v>2.6480595999999998</v>
      </c>
      <c r="AF77" s="100">
        <v>7.0395963000000004</v>
      </c>
      <c r="AG77" s="100">
        <v>9.2356814000000007</v>
      </c>
      <c r="AH77" s="100">
        <v>13.215871</v>
      </c>
      <c r="AI77" s="100">
        <v>26.145603000000001</v>
      </c>
      <c r="AJ77" s="100">
        <v>27.672385999999999</v>
      </c>
      <c r="AK77" s="100">
        <v>33.392743000000003</v>
      </c>
      <c r="AL77" s="100">
        <v>52.474468000000002</v>
      </c>
      <c r="AM77" s="100">
        <v>81.067408</v>
      </c>
      <c r="AN77" s="100">
        <v>143.38202000000001</v>
      </c>
      <c r="AO77" s="100">
        <v>220.01759999999999</v>
      </c>
      <c r="AP77" s="100">
        <v>363.01416999999998</v>
      </c>
      <c r="AQ77" s="100">
        <v>18.663404</v>
      </c>
      <c r="AR77" s="100">
        <v>24.667693</v>
      </c>
      <c r="AS77" s="127"/>
      <c r="AT77" s="121">
        <v>1970</v>
      </c>
      <c r="AU77" s="100">
        <v>6.1471665</v>
      </c>
      <c r="AV77" s="100">
        <v>0.48823159999999999</v>
      </c>
      <c r="AW77" s="100">
        <v>0.67274270000000003</v>
      </c>
      <c r="AX77" s="100">
        <v>0.99786370000000002</v>
      </c>
      <c r="AY77" s="100">
        <v>0.83670880000000003</v>
      </c>
      <c r="AZ77" s="100">
        <v>0.90117080000000005</v>
      </c>
      <c r="BA77" s="100">
        <v>3.7302586</v>
      </c>
      <c r="BB77" s="100">
        <v>7.3644430999999999</v>
      </c>
      <c r="BC77" s="100">
        <v>13.333079</v>
      </c>
      <c r="BD77" s="100">
        <v>18.933426000000001</v>
      </c>
      <c r="BE77" s="100">
        <v>37.127699999999997</v>
      </c>
      <c r="BF77" s="100">
        <v>39.512051</v>
      </c>
      <c r="BG77" s="100">
        <v>53.542306000000004</v>
      </c>
      <c r="BH77" s="100">
        <v>79.411618000000004</v>
      </c>
      <c r="BI77" s="100">
        <v>100.26372000000001</v>
      </c>
      <c r="BJ77" s="100">
        <v>168.50551999999999</v>
      </c>
      <c r="BK77" s="100">
        <v>250.85247000000001</v>
      </c>
      <c r="BL77" s="100">
        <v>390.82897000000003</v>
      </c>
      <c r="BM77" s="100">
        <v>21.163557999999998</v>
      </c>
      <c r="BN77" s="100">
        <v>30.876346000000002</v>
      </c>
      <c r="BO77" s="127"/>
      <c r="BP77" s="121">
        <v>1970</v>
      </c>
    </row>
    <row r="78" spans="1:68">
      <c r="A78" s="127"/>
      <c r="B78" s="121">
        <v>1971</v>
      </c>
      <c r="C78" s="100">
        <v>4.5387601999999996</v>
      </c>
      <c r="D78" s="100">
        <v>0.62607699999999999</v>
      </c>
      <c r="E78" s="100">
        <v>1.0924288</v>
      </c>
      <c r="F78" s="100">
        <v>1.0384736999999999</v>
      </c>
      <c r="G78" s="100">
        <v>0.51586540000000003</v>
      </c>
      <c r="H78" s="100">
        <v>2.4118955</v>
      </c>
      <c r="I78" s="100">
        <v>3.5225985999999998</v>
      </c>
      <c r="J78" s="100">
        <v>10.804970000000001</v>
      </c>
      <c r="K78" s="100">
        <v>16.347097000000002</v>
      </c>
      <c r="L78" s="100">
        <v>29.197151999999999</v>
      </c>
      <c r="M78" s="100">
        <v>40.970077000000003</v>
      </c>
      <c r="N78" s="100">
        <v>57.409587999999999</v>
      </c>
      <c r="O78" s="100">
        <v>56.587871999999997</v>
      </c>
      <c r="P78" s="100">
        <v>102.30395</v>
      </c>
      <c r="Q78" s="100">
        <v>129.08812</v>
      </c>
      <c r="R78" s="100">
        <v>181.17571000000001</v>
      </c>
      <c r="S78" s="100">
        <v>251.03265999999999</v>
      </c>
      <c r="T78" s="100">
        <v>460.65440999999998</v>
      </c>
      <c r="U78" s="100">
        <v>22.335784</v>
      </c>
      <c r="V78" s="100">
        <v>36.461629000000002</v>
      </c>
      <c r="W78" s="127"/>
      <c r="X78" s="121">
        <v>1971</v>
      </c>
      <c r="Y78" s="100">
        <v>5.4025382000000004</v>
      </c>
      <c r="Z78" s="100">
        <v>0.49379709999999999</v>
      </c>
      <c r="AA78" s="100">
        <v>0.32770660000000001</v>
      </c>
      <c r="AB78" s="100">
        <v>0.53712899999999997</v>
      </c>
      <c r="AC78" s="100">
        <v>1.0732301</v>
      </c>
      <c r="AD78" s="100">
        <v>1.0755927000000001</v>
      </c>
      <c r="AE78" s="100">
        <v>6.0279243999999998</v>
      </c>
      <c r="AF78" s="100">
        <v>3.0042331999999998</v>
      </c>
      <c r="AG78" s="100">
        <v>9.2915215</v>
      </c>
      <c r="AH78" s="100">
        <v>14.605273</v>
      </c>
      <c r="AI78" s="100">
        <v>19.217237999999998</v>
      </c>
      <c r="AJ78" s="100">
        <v>24.844560000000001</v>
      </c>
      <c r="AK78" s="100">
        <v>31.081136999999998</v>
      </c>
      <c r="AL78" s="100">
        <v>42.502388000000003</v>
      </c>
      <c r="AM78" s="100">
        <v>73.862545999999995</v>
      </c>
      <c r="AN78" s="100">
        <v>125.6841</v>
      </c>
      <c r="AO78" s="100">
        <v>190.85436000000001</v>
      </c>
      <c r="AP78" s="100">
        <v>320.44994000000003</v>
      </c>
      <c r="AQ78" s="100">
        <v>16.540168999999999</v>
      </c>
      <c r="AR78" s="100">
        <v>21.82114</v>
      </c>
      <c r="AS78" s="127"/>
      <c r="AT78" s="121">
        <v>1971</v>
      </c>
      <c r="AU78" s="100">
        <v>4.9609326999999999</v>
      </c>
      <c r="AV78" s="100">
        <v>0.56160120000000002</v>
      </c>
      <c r="AW78" s="100">
        <v>0.71938080000000004</v>
      </c>
      <c r="AX78" s="100">
        <v>0.7920471</v>
      </c>
      <c r="AY78" s="100">
        <v>0.78905349999999996</v>
      </c>
      <c r="AZ78" s="100">
        <v>1.7664283000000001</v>
      </c>
      <c r="BA78" s="100">
        <v>4.7331877999999996</v>
      </c>
      <c r="BB78" s="100">
        <v>7.0211695000000001</v>
      </c>
      <c r="BC78" s="100">
        <v>12.944565000000001</v>
      </c>
      <c r="BD78" s="100">
        <v>22.059449999999998</v>
      </c>
      <c r="BE78" s="100">
        <v>30.110257000000001</v>
      </c>
      <c r="BF78" s="100">
        <v>41.038384999999998</v>
      </c>
      <c r="BG78" s="100">
        <v>43.392941</v>
      </c>
      <c r="BH78" s="100">
        <v>70.921807999999999</v>
      </c>
      <c r="BI78" s="100">
        <v>97.328971999999993</v>
      </c>
      <c r="BJ78" s="100">
        <v>146.90204</v>
      </c>
      <c r="BK78" s="100">
        <v>212.48840999999999</v>
      </c>
      <c r="BL78" s="100">
        <v>364.55999000000003</v>
      </c>
      <c r="BM78" s="100">
        <v>19.453191</v>
      </c>
      <c r="BN78" s="100">
        <v>28.285350999999999</v>
      </c>
      <c r="BO78" s="127"/>
      <c r="BP78" s="121">
        <v>1971</v>
      </c>
    </row>
    <row r="79" spans="1:68">
      <c r="A79" s="127"/>
      <c r="B79" s="121">
        <v>1972</v>
      </c>
      <c r="C79" s="100">
        <v>5.0387757000000004</v>
      </c>
      <c r="D79" s="100">
        <v>0.63161719999999999</v>
      </c>
      <c r="E79" s="100">
        <v>0.45908339999999997</v>
      </c>
      <c r="F79" s="100">
        <v>1.1819932</v>
      </c>
      <c r="G79" s="100">
        <v>0.86985570000000001</v>
      </c>
      <c r="H79" s="100">
        <v>1.8749555</v>
      </c>
      <c r="I79" s="100">
        <v>2.2700239</v>
      </c>
      <c r="J79" s="100">
        <v>9.9184398999999992</v>
      </c>
      <c r="K79" s="100">
        <v>17.193781000000001</v>
      </c>
      <c r="L79" s="100">
        <v>33.103895000000001</v>
      </c>
      <c r="M79" s="100">
        <v>42.542811999999998</v>
      </c>
      <c r="N79" s="100">
        <v>57.316797000000001</v>
      </c>
      <c r="O79" s="100">
        <v>66.618617999999998</v>
      </c>
      <c r="P79" s="100">
        <v>91.817473000000007</v>
      </c>
      <c r="Q79" s="100">
        <v>141.04265000000001</v>
      </c>
      <c r="R79" s="100">
        <v>209.90007</v>
      </c>
      <c r="S79" s="100">
        <v>301.76781999999997</v>
      </c>
      <c r="T79" s="100">
        <v>383.54897999999997</v>
      </c>
      <c r="U79" s="100">
        <v>23.335291999999999</v>
      </c>
      <c r="V79" s="100">
        <v>37.748165999999998</v>
      </c>
      <c r="W79" s="127"/>
      <c r="X79" s="121">
        <v>1972</v>
      </c>
      <c r="Y79" s="100">
        <v>5.2580843000000002</v>
      </c>
      <c r="Z79" s="100">
        <v>0.16637250000000001</v>
      </c>
      <c r="AA79" s="100">
        <v>0.48202679999999998</v>
      </c>
      <c r="AB79" s="100">
        <v>1.0497346999999999</v>
      </c>
      <c r="AC79" s="100">
        <v>1.0836271</v>
      </c>
      <c r="AD79" s="100">
        <v>1.1981094000000001</v>
      </c>
      <c r="AE79" s="100">
        <v>2.1907298000000002</v>
      </c>
      <c r="AF79" s="100">
        <v>5.1139330000000003</v>
      </c>
      <c r="AG79" s="100">
        <v>9.6511752000000008</v>
      </c>
      <c r="AH79" s="100">
        <v>11.815382</v>
      </c>
      <c r="AI79" s="100">
        <v>20.602096</v>
      </c>
      <c r="AJ79" s="100">
        <v>33.659235000000002</v>
      </c>
      <c r="AK79" s="100">
        <v>40.118898000000002</v>
      </c>
      <c r="AL79" s="100">
        <v>47.924059</v>
      </c>
      <c r="AM79" s="100">
        <v>66.996111999999997</v>
      </c>
      <c r="AN79" s="100">
        <v>126.14688</v>
      </c>
      <c r="AO79" s="100">
        <v>170.48706999999999</v>
      </c>
      <c r="AP79" s="100">
        <v>311.56529999999998</v>
      </c>
      <c r="AQ79" s="100">
        <v>16.967562999999998</v>
      </c>
      <c r="AR79" s="100">
        <v>21.992360000000001</v>
      </c>
      <c r="AS79" s="127"/>
      <c r="AT79" s="121">
        <v>1972</v>
      </c>
      <c r="AU79" s="100">
        <v>5.1460945000000002</v>
      </c>
      <c r="AV79" s="100">
        <v>0.40506950000000003</v>
      </c>
      <c r="AW79" s="100">
        <v>0.47027550000000001</v>
      </c>
      <c r="AX79" s="100">
        <v>1.1170370999999999</v>
      </c>
      <c r="AY79" s="100">
        <v>0.97474179999999999</v>
      </c>
      <c r="AZ79" s="100">
        <v>1.5471868</v>
      </c>
      <c r="BA79" s="100">
        <v>2.2317600999999998</v>
      </c>
      <c r="BB79" s="100">
        <v>7.5842670999999999</v>
      </c>
      <c r="BC79" s="100">
        <v>13.562506000000001</v>
      </c>
      <c r="BD79" s="100">
        <v>22.706458999999999</v>
      </c>
      <c r="BE79" s="100">
        <v>31.621003999999999</v>
      </c>
      <c r="BF79" s="100">
        <v>45.372123999999999</v>
      </c>
      <c r="BG79" s="100">
        <v>52.931980000000003</v>
      </c>
      <c r="BH79" s="100">
        <v>68.695656</v>
      </c>
      <c r="BI79" s="100">
        <v>98.854204999999993</v>
      </c>
      <c r="BJ79" s="100">
        <v>157.82936000000001</v>
      </c>
      <c r="BK79" s="100">
        <v>217.21182999999999</v>
      </c>
      <c r="BL79" s="100">
        <v>333.88742000000002</v>
      </c>
      <c r="BM79" s="100">
        <v>20.167376000000001</v>
      </c>
      <c r="BN79" s="100">
        <v>28.891012</v>
      </c>
      <c r="BO79" s="127"/>
      <c r="BP79" s="121">
        <v>1972</v>
      </c>
    </row>
    <row r="80" spans="1:68">
      <c r="A80" s="127"/>
      <c r="B80" s="121">
        <v>1973</v>
      </c>
      <c r="C80" s="100">
        <v>7.3998454000000002</v>
      </c>
      <c r="D80" s="100">
        <v>0.47742950000000001</v>
      </c>
      <c r="E80" s="100">
        <v>0.15102869999999999</v>
      </c>
      <c r="F80" s="100">
        <v>0.66341700000000003</v>
      </c>
      <c r="G80" s="100">
        <v>0.86369510000000005</v>
      </c>
      <c r="H80" s="100">
        <v>2.6821060999999999</v>
      </c>
      <c r="I80" s="100">
        <v>5.7537399000000002</v>
      </c>
      <c r="J80" s="100">
        <v>7.7478499999999997</v>
      </c>
      <c r="K80" s="100">
        <v>21.305216999999999</v>
      </c>
      <c r="L80" s="100">
        <v>38.314269000000003</v>
      </c>
      <c r="M80" s="100">
        <v>43.916477</v>
      </c>
      <c r="N80" s="100">
        <v>64.373287000000005</v>
      </c>
      <c r="O80" s="100">
        <v>86.235590000000002</v>
      </c>
      <c r="P80" s="100">
        <v>94.733797999999993</v>
      </c>
      <c r="Q80" s="100">
        <v>133.60395</v>
      </c>
      <c r="R80" s="100">
        <v>190.43698000000001</v>
      </c>
      <c r="S80" s="100">
        <v>324.34850999999998</v>
      </c>
      <c r="T80" s="100">
        <v>466.41791000000001</v>
      </c>
      <c r="U80" s="100">
        <v>25.593969000000001</v>
      </c>
      <c r="V80" s="100">
        <v>40.810848999999997</v>
      </c>
      <c r="W80" s="127"/>
      <c r="X80" s="121">
        <v>1973</v>
      </c>
      <c r="Y80" s="100">
        <v>2.5205622999999999</v>
      </c>
      <c r="Z80" s="100">
        <v>0.67051989999999995</v>
      </c>
      <c r="AA80" s="100">
        <v>0.31808540000000002</v>
      </c>
      <c r="AB80" s="100">
        <v>0.3439103</v>
      </c>
      <c r="AC80" s="100">
        <v>0.8938739</v>
      </c>
      <c r="AD80" s="100">
        <v>1.7031487000000001</v>
      </c>
      <c r="AE80" s="100">
        <v>2.8486308999999999</v>
      </c>
      <c r="AF80" s="100">
        <v>5.8053160999999998</v>
      </c>
      <c r="AG80" s="100">
        <v>10.378689</v>
      </c>
      <c r="AH80" s="100">
        <v>16.406765</v>
      </c>
      <c r="AI80" s="100">
        <v>21.845412</v>
      </c>
      <c r="AJ80" s="100">
        <v>27.817467000000001</v>
      </c>
      <c r="AK80" s="100">
        <v>36.172522000000001</v>
      </c>
      <c r="AL80" s="100">
        <v>59.858468000000002</v>
      </c>
      <c r="AM80" s="100">
        <v>72.785909000000004</v>
      </c>
      <c r="AN80" s="100">
        <v>111.35771</v>
      </c>
      <c r="AO80" s="100">
        <v>193.73081999999999</v>
      </c>
      <c r="AP80" s="100">
        <v>302.59280999999999</v>
      </c>
      <c r="AQ80" s="100">
        <v>17.361705000000001</v>
      </c>
      <c r="AR80" s="100">
        <v>22.389043000000001</v>
      </c>
      <c r="AS80" s="127"/>
      <c r="AT80" s="121">
        <v>1973</v>
      </c>
      <c r="AU80" s="100">
        <v>5.0117390000000004</v>
      </c>
      <c r="AV80" s="100">
        <v>0.57146730000000001</v>
      </c>
      <c r="AW80" s="100">
        <v>0.2323982</v>
      </c>
      <c r="AX80" s="100">
        <v>0.50654880000000002</v>
      </c>
      <c r="AY80" s="100">
        <v>0.87852540000000001</v>
      </c>
      <c r="AZ80" s="100">
        <v>2.2065009</v>
      </c>
      <c r="BA80" s="100">
        <v>4.3521333999999996</v>
      </c>
      <c r="BB80" s="100">
        <v>6.8029481000000001</v>
      </c>
      <c r="BC80" s="100">
        <v>16.037421999999999</v>
      </c>
      <c r="BD80" s="100">
        <v>27.664860999999998</v>
      </c>
      <c r="BE80" s="100">
        <v>32.956304000000003</v>
      </c>
      <c r="BF80" s="100">
        <v>45.838549</v>
      </c>
      <c r="BG80" s="100">
        <v>60.398189000000002</v>
      </c>
      <c r="BH80" s="100">
        <v>76.274248999999998</v>
      </c>
      <c r="BI80" s="100">
        <v>99.183086000000003</v>
      </c>
      <c r="BJ80" s="100">
        <v>141.17236</v>
      </c>
      <c r="BK80" s="100">
        <v>239.41789</v>
      </c>
      <c r="BL80" s="100">
        <v>353.06191999999999</v>
      </c>
      <c r="BM80" s="100">
        <v>21.496478</v>
      </c>
      <c r="BN80" s="100">
        <v>30.412648999999998</v>
      </c>
      <c r="BO80" s="127"/>
      <c r="BP80" s="121">
        <v>1973</v>
      </c>
    </row>
    <row r="81" spans="1:68">
      <c r="A81" s="127"/>
      <c r="B81" s="121">
        <v>1974</v>
      </c>
      <c r="C81" s="100">
        <v>4.6873038999999999</v>
      </c>
      <c r="D81" s="100">
        <v>0.63374070000000005</v>
      </c>
      <c r="E81" s="100">
        <v>0.74926680000000001</v>
      </c>
      <c r="F81" s="100">
        <v>0.80933520000000003</v>
      </c>
      <c r="G81" s="100">
        <v>1.5333634</v>
      </c>
      <c r="H81" s="100">
        <v>2.0794307999999999</v>
      </c>
      <c r="I81" s="100">
        <v>5.9537098999999998</v>
      </c>
      <c r="J81" s="100">
        <v>10.445715999999999</v>
      </c>
      <c r="K81" s="100">
        <v>20.944310999999999</v>
      </c>
      <c r="L81" s="100">
        <v>39.583694999999999</v>
      </c>
      <c r="M81" s="100">
        <v>54.452114999999999</v>
      </c>
      <c r="N81" s="100">
        <v>65.671308999999994</v>
      </c>
      <c r="O81" s="100">
        <v>82.090674000000007</v>
      </c>
      <c r="P81" s="100">
        <v>113.55585000000001</v>
      </c>
      <c r="Q81" s="100">
        <v>130.66506000000001</v>
      </c>
      <c r="R81" s="100">
        <v>200.28648999999999</v>
      </c>
      <c r="S81" s="100">
        <v>246.21170000000001</v>
      </c>
      <c r="T81" s="100">
        <v>411.96411999999998</v>
      </c>
      <c r="U81" s="100">
        <v>26.140592000000002</v>
      </c>
      <c r="V81" s="100">
        <v>40.333542000000001</v>
      </c>
      <c r="W81" s="127"/>
      <c r="X81" s="121">
        <v>1974</v>
      </c>
      <c r="Y81" s="100">
        <v>3.4762658000000002</v>
      </c>
      <c r="Z81" s="100">
        <v>0.66639899999999996</v>
      </c>
      <c r="AA81" s="100">
        <v>0.31680510000000001</v>
      </c>
      <c r="AB81" s="100">
        <v>1.0086067999999999</v>
      </c>
      <c r="AC81" s="100">
        <v>0.70206970000000002</v>
      </c>
      <c r="AD81" s="100">
        <v>1.2778433</v>
      </c>
      <c r="AE81" s="100">
        <v>4.3168376999999998</v>
      </c>
      <c r="AF81" s="100">
        <v>5.6400855999999999</v>
      </c>
      <c r="AG81" s="100">
        <v>10.539771</v>
      </c>
      <c r="AH81" s="100">
        <v>16.947412</v>
      </c>
      <c r="AI81" s="100">
        <v>24.847376000000001</v>
      </c>
      <c r="AJ81" s="100">
        <v>30.512709000000001</v>
      </c>
      <c r="AK81" s="100">
        <v>36.595458999999998</v>
      </c>
      <c r="AL81" s="100">
        <v>53.251109</v>
      </c>
      <c r="AM81" s="100">
        <v>69.485535999999996</v>
      </c>
      <c r="AN81" s="100">
        <v>108.96024</v>
      </c>
      <c r="AO81" s="100">
        <v>189.70221000000001</v>
      </c>
      <c r="AP81" s="100">
        <v>313.67982000000001</v>
      </c>
      <c r="AQ81" s="100">
        <v>17.693797</v>
      </c>
      <c r="AR81" s="100">
        <v>22.639882</v>
      </c>
      <c r="AS81" s="127"/>
      <c r="AT81" s="121">
        <v>1974</v>
      </c>
      <c r="AU81" s="100">
        <v>4.0951180000000003</v>
      </c>
      <c r="AV81" s="100">
        <v>0.64965969999999995</v>
      </c>
      <c r="AW81" s="100">
        <v>0.53903290000000004</v>
      </c>
      <c r="AX81" s="100">
        <v>0.90708860000000002</v>
      </c>
      <c r="AY81" s="100">
        <v>1.1238976000000001</v>
      </c>
      <c r="AZ81" s="100">
        <v>1.6890706</v>
      </c>
      <c r="BA81" s="100">
        <v>5.1623844999999999</v>
      </c>
      <c r="BB81" s="100">
        <v>8.1075990999999998</v>
      </c>
      <c r="BC81" s="100">
        <v>15.920325</v>
      </c>
      <c r="BD81" s="100">
        <v>28.615791999999999</v>
      </c>
      <c r="BE81" s="100">
        <v>39.800494999999998</v>
      </c>
      <c r="BF81" s="100">
        <v>47.805934000000001</v>
      </c>
      <c r="BG81" s="100">
        <v>58.557642000000001</v>
      </c>
      <c r="BH81" s="100">
        <v>81.562909000000005</v>
      </c>
      <c r="BI81" s="100">
        <v>96.234628999999998</v>
      </c>
      <c r="BJ81" s="100">
        <v>143.54848000000001</v>
      </c>
      <c r="BK81" s="100">
        <v>209.11174</v>
      </c>
      <c r="BL81" s="100">
        <v>343.60221000000001</v>
      </c>
      <c r="BM81" s="100">
        <v>21.934664999999999</v>
      </c>
      <c r="BN81" s="100">
        <v>30.595856999999999</v>
      </c>
      <c r="BO81" s="127"/>
      <c r="BP81" s="121">
        <v>1974</v>
      </c>
    </row>
    <row r="82" spans="1:68">
      <c r="A82" s="127"/>
      <c r="B82" s="121">
        <v>1975</v>
      </c>
      <c r="C82" s="100">
        <v>2.7499557000000001</v>
      </c>
      <c r="D82" s="100">
        <v>0.15631249999999999</v>
      </c>
      <c r="E82" s="100">
        <v>0.30116219999999999</v>
      </c>
      <c r="F82" s="100">
        <v>0.95319500000000001</v>
      </c>
      <c r="G82" s="100">
        <v>1.0196746000000001</v>
      </c>
      <c r="H82" s="100">
        <v>2.1967512</v>
      </c>
      <c r="I82" s="100">
        <v>3.9026874999999999</v>
      </c>
      <c r="J82" s="100">
        <v>11.294437</v>
      </c>
      <c r="K82" s="100">
        <v>21.358394000000001</v>
      </c>
      <c r="L82" s="100">
        <v>33.911839000000001</v>
      </c>
      <c r="M82" s="100">
        <v>64.015693999999996</v>
      </c>
      <c r="N82" s="100">
        <v>71.021122000000005</v>
      </c>
      <c r="O82" s="100">
        <v>78.127799999999993</v>
      </c>
      <c r="P82" s="100">
        <v>102.56653</v>
      </c>
      <c r="Q82" s="100">
        <v>110.05186</v>
      </c>
      <c r="R82" s="100">
        <v>183.85864000000001</v>
      </c>
      <c r="S82" s="100">
        <v>286.01911000000001</v>
      </c>
      <c r="T82" s="100">
        <v>397.05759</v>
      </c>
      <c r="U82" s="100">
        <v>25.497975</v>
      </c>
      <c r="V82" s="100">
        <v>39.390503000000002</v>
      </c>
      <c r="W82" s="127"/>
      <c r="X82" s="121">
        <v>1975</v>
      </c>
      <c r="Y82" s="100">
        <v>2.0765446000000001</v>
      </c>
      <c r="Z82" s="100">
        <v>0.49307400000000001</v>
      </c>
      <c r="AA82" s="100">
        <v>0.31910040000000001</v>
      </c>
      <c r="AB82" s="100">
        <v>0.49648490000000001</v>
      </c>
      <c r="AC82" s="100">
        <v>0.34696379999999999</v>
      </c>
      <c r="AD82" s="100">
        <v>0.70454910000000004</v>
      </c>
      <c r="AE82" s="100">
        <v>2.8440352999999998</v>
      </c>
      <c r="AF82" s="100">
        <v>4.4721608000000002</v>
      </c>
      <c r="AG82" s="100">
        <v>8.4990185</v>
      </c>
      <c r="AH82" s="100">
        <v>11.846602000000001</v>
      </c>
      <c r="AI82" s="100">
        <v>17.686593999999999</v>
      </c>
      <c r="AJ82" s="100">
        <v>33.129452000000001</v>
      </c>
      <c r="AK82" s="100">
        <v>40.681854999999999</v>
      </c>
      <c r="AL82" s="100">
        <v>53.798419000000003</v>
      </c>
      <c r="AM82" s="100">
        <v>69.292565999999994</v>
      </c>
      <c r="AN82" s="100">
        <v>128.72380000000001</v>
      </c>
      <c r="AO82" s="100">
        <v>175.77333999999999</v>
      </c>
      <c r="AP82" s="100">
        <v>316.41043999999999</v>
      </c>
      <c r="AQ82" s="100">
        <v>17.201502000000001</v>
      </c>
      <c r="AR82" s="100">
        <v>21.892268999999999</v>
      </c>
      <c r="AS82" s="127"/>
      <c r="AT82" s="121">
        <v>1975</v>
      </c>
      <c r="AU82" s="100">
        <v>2.4207478</v>
      </c>
      <c r="AV82" s="100">
        <v>0.3204687</v>
      </c>
      <c r="AW82" s="100">
        <v>0.30987189999999998</v>
      </c>
      <c r="AX82" s="100">
        <v>0.72950689999999996</v>
      </c>
      <c r="AY82" s="100">
        <v>0.68678249999999996</v>
      </c>
      <c r="AZ82" s="100">
        <v>1.4661214</v>
      </c>
      <c r="BA82" s="100">
        <v>3.3900424</v>
      </c>
      <c r="BB82" s="100">
        <v>7.9760429000000004</v>
      </c>
      <c r="BC82" s="100">
        <v>15.132327999999999</v>
      </c>
      <c r="BD82" s="100">
        <v>23.256363</v>
      </c>
      <c r="BE82" s="100">
        <v>41.110747000000003</v>
      </c>
      <c r="BF82" s="100">
        <v>51.768711000000003</v>
      </c>
      <c r="BG82" s="100">
        <v>58.730252</v>
      </c>
      <c r="BH82" s="100">
        <v>76.658232999999996</v>
      </c>
      <c r="BI82" s="100">
        <v>87.243645999999998</v>
      </c>
      <c r="BJ82" s="100">
        <v>149.74284</v>
      </c>
      <c r="BK82" s="100">
        <v>212.98112</v>
      </c>
      <c r="BL82" s="100">
        <v>340.57046000000003</v>
      </c>
      <c r="BM82" s="100">
        <v>21.363284</v>
      </c>
      <c r="BN82" s="100">
        <v>29.832395999999999</v>
      </c>
      <c r="BO82" s="127"/>
      <c r="BP82" s="121">
        <v>1975</v>
      </c>
    </row>
    <row r="83" spans="1:68">
      <c r="A83" s="127"/>
      <c r="B83" s="121">
        <v>1976</v>
      </c>
      <c r="C83" s="100">
        <v>3.1630655000000001</v>
      </c>
      <c r="D83" s="100">
        <v>0.30487989999999998</v>
      </c>
      <c r="E83" s="100">
        <v>0.30661300000000002</v>
      </c>
      <c r="F83" s="100">
        <v>0.77676060000000002</v>
      </c>
      <c r="G83" s="100">
        <v>1.3495641</v>
      </c>
      <c r="H83" s="100">
        <v>2.0015011</v>
      </c>
      <c r="I83" s="100">
        <v>3.9777879999999999</v>
      </c>
      <c r="J83" s="100">
        <v>10.839058</v>
      </c>
      <c r="K83" s="100">
        <v>24.109254</v>
      </c>
      <c r="L83" s="100">
        <v>37.441164000000001</v>
      </c>
      <c r="M83" s="100">
        <v>52.096569000000002</v>
      </c>
      <c r="N83" s="100">
        <v>65.867965999999996</v>
      </c>
      <c r="O83" s="100">
        <v>85.010723999999996</v>
      </c>
      <c r="P83" s="100">
        <v>105.4045</v>
      </c>
      <c r="Q83" s="100">
        <v>132.37064000000001</v>
      </c>
      <c r="R83" s="100">
        <v>200.51367999999999</v>
      </c>
      <c r="S83" s="100">
        <v>263.72627</v>
      </c>
      <c r="T83" s="100">
        <v>337.17336</v>
      </c>
      <c r="U83" s="100">
        <v>25.966881999999998</v>
      </c>
      <c r="V83" s="100">
        <v>39.158591000000001</v>
      </c>
      <c r="W83" s="127"/>
      <c r="X83" s="121">
        <v>1976</v>
      </c>
      <c r="Y83" s="100">
        <v>2.4769111000000001</v>
      </c>
      <c r="Z83" s="100">
        <v>0</v>
      </c>
      <c r="AA83" s="100">
        <v>0.48714980000000002</v>
      </c>
      <c r="AB83" s="100">
        <v>0.64821629999999997</v>
      </c>
      <c r="AC83" s="100">
        <v>1.2057032999999999</v>
      </c>
      <c r="AD83" s="100">
        <v>1.0278583999999999</v>
      </c>
      <c r="AE83" s="100">
        <v>2.5391720000000002</v>
      </c>
      <c r="AF83" s="100">
        <v>3.1738514000000002</v>
      </c>
      <c r="AG83" s="100">
        <v>8.5259932999999997</v>
      </c>
      <c r="AH83" s="100">
        <v>15.096579</v>
      </c>
      <c r="AI83" s="100">
        <v>25.591208999999999</v>
      </c>
      <c r="AJ83" s="100">
        <v>32.286361999999997</v>
      </c>
      <c r="AK83" s="100">
        <v>44.65737</v>
      </c>
      <c r="AL83" s="100">
        <v>50.014116999999999</v>
      </c>
      <c r="AM83" s="100">
        <v>72.008725999999996</v>
      </c>
      <c r="AN83" s="100">
        <v>95.389506999999995</v>
      </c>
      <c r="AO83" s="100">
        <v>176.80696</v>
      </c>
      <c r="AP83" s="100">
        <v>361.89391000000001</v>
      </c>
      <c r="AQ83" s="100">
        <v>17.968736</v>
      </c>
      <c r="AR83" s="100">
        <v>22.452047</v>
      </c>
      <c r="AS83" s="127"/>
      <c r="AT83" s="121">
        <v>1976</v>
      </c>
      <c r="AU83" s="100">
        <v>2.8273894999999998</v>
      </c>
      <c r="AV83" s="100">
        <v>0.15611720000000001</v>
      </c>
      <c r="AW83" s="100">
        <v>0.39428600000000003</v>
      </c>
      <c r="AX83" s="100">
        <v>0.71384550000000002</v>
      </c>
      <c r="AY83" s="100">
        <v>1.2783822</v>
      </c>
      <c r="AZ83" s="100">
        <v>1.521185</v>
      </c>
      <c r="BA83" s="100">
        <v>3.2807491</v>
      </c>
      <c r="BB83" s="100">
        <v>7.1156313999999998</v>
      </c>
      <c r="BC83" s="100">
        <v>16.547940000000001</v>
      </c>
      <c r="BD83" s="100">
        <v>26.649737999999999</v>
      </c>
      <c r="BE83" s="100">
        <v>39.024064000000003</v>
      </c>
      <c r="BF83" s="100">
        <v>48.910435</v>
      </c>
      <c r="BG83" s="100">
        <v>64.027919999999995</v>
      </c>
      <c r="BH83" s="100">
        <v>75.943338999999995</v>
      </c>
      <c r="BI83" s="100">
        <v>98.686349000000007</v>
      </c>
      <c r="BJ83" s="100">
        <v>135.91145</v>
      </c>
      <c r="BK83" s="100">
        <v>205.47739999999999</v>
      </c>
      <c r="BL83" s="100">
        <v>354.61412000000001</v>
      </c>
      <c r="BM83" s="100">
        <v>21.976638999999999</v>
      </c>
      <c r="BN83" s="100">
        <v>30.148633</v>
      </c>
      <c r="BO83" s="127"/>
      <c r="BP83" s="121">
        <v>1976</v>
      </c>
    </row>
    <row r="84" spans="1:68">
      <c r="A84" s="127"/>
      <c r="B84" s="121">
        <v>1977</v>
      </c>
      <c r="C84" s="100">
        <v>2.9490937000000002</v>
      </c>
      <c r="D84" s="100">
        <v>0</v>
      </c>
      <c r="E84" s="100">
        <v>0.46594410000000003</v>
      </c>
      <c r="F84" s="100">
        <v>0.7589764</v>
      </c>
      <c r="G84" s="100">
        <v>1.496038</v>
      </c>
      <c r="H84" s="100">
        <v>2.0271536999999999</v>
      </c>
      <c r="I84" s="100">
        <v>5.3761745999999997</v>
      </c>
      <c r="J84" s="100">
        <v>14.264042999999999</v>
      </c>
      <c r="K84" s="100">
        <v>23.266338000000001</v>
      </c>
      <c r="L84" s="100">
        <v>44.711277000000003</v>
      </c>
      <c r="M84" s="100">
        <v>52.81926</v>
      </c>
      <c r="N84" s="100">
        <v>69.357956000000001</v>
      </c>
      <c r="O84" s="100">
        <v>80.511317000000005</v>
      </c>
      <c r="P84" s="100">
        <v>93.618348999999995</v>
      </c>
      <c r="Q84" s="100">
        <v>129.82064</v>
      </c>
      <c r="R84" s="100">
        <v>175.36215999999999</v>
      </c>
      <c r="S84" s="100">
        <v>243.49171999999999</v>
      </c>
      <c r="T84" s="100">
        <v>431.10205000000002</v>
      </c>
      <c r="U84" s="100">
        <v>26.278372000000001</v>
      </c>
      <c r="V84" s="100">
        <v>39.765706999999999</v>
      </c>
      <c r="W84" s="127"/>
      <c r="X84" s="121">
        <v>1977</v>
      </c>
      <c r="Y84" s="100">
        <v>2.7431972999999998</v>
      </c>
      <c r="Z84" s="100">
        <v>0.15537190000000001</v>
      </c>
      <c r="AA84" s="100">
        <v>0.81954050000000001</v>
      </c>
      <c r="AB84" s="100">
        <v>0.47563260000000002</v>
      </c>
      <c r="AC84" s="100">
        <v>1.3614147999999999</v>
      </c>
      <c r="AD84" s="100">
        <v>1.0346522</v>
      </c>
      <c r="AE84" s="100">
        <v>2.7404071000000001</v>
      </c>
      <c r="AF84" s="100">
        <v>5.2547980000000001</v>
      </c>
      <c r="AG84" s="100">
        <v>9.1838029999999993</v>
      </c>
      <c r="AH84" s="100">
        <v>14.315595</v>
      </c>
      <c r="AI84" s="100">
        <v>19.900862</v>
      </c>
      <c r="AJ84" s="100">
        <v>33.816367999999997</v>
      </c>
      <c r="AK84" s="100">
        <v>34.292656999999998</v>
      </c>
      <c r="AL84" s="100">
        <v>45.079706000000002</v>
      </c>
      <c r="AM84" s="100">
        <v>62.992451000000003</v>
      </c>
      <c r="AN84" s="100">
        <v>112.76233000000001</v>
      </c>
      <c r="AO84" s="100">
        <v>190.81852000000001</v>
      </c>
      <c r="AP84" s="100">
        <v>327.08033</v>
      </c>
      <c r="AQ84" s="100">
        <v>17.424965</v>
      </c>
      <c r="AR84" s="100">
        <v>21.689879999999999</v>
      </c>
      <c r="AS84" s="127"/>
      <c r="AT84" s="121">
        <v>1977</v>
      </c>
      <c r="AU84" s="100">
        <v>2.8484824999999998</v>
      </c>
      <c r="AV84" s="100">
        <v>7.5983499999999995E-2</v>
      </c>
      <c r="AW84" s="100">
        <v>0.63798299999999997</v>
      </c>
      <c r="AX84" s="100">
        <v>0.62038539999999998</v>
      </c>
      <c r="AY84" s="100">
        <v>1.4295168</v>
      </c>
      <c r="AZ84" s="100">
        <v>1.5360092000000001</v>
      </c>
      <c r="BA84" s="100">
        <v>4.0941073000000001</v>
      </c>
      <c r="BB84" s="100">
        <v>9.8798724</v>
      </c>
      <c r="BC84" s="100">
        <v>16.418420000000001</v>
      </c>
      <c r="BD84" s="100">
        <v>30.007925</v>
      </c>
      <c r="BE84" s="100">
        <v>36.652082999999998</v>
      </c>
      <c r="BF84" s="100">
        <v>51.363362000000002</v>
      </c>
      <c r="BG84" s="100">
        <v>56.500242999999998</v>
      </c>
      <c r="BH84" s="100">
        <v>67.685829999999996</v>
      </c>
      <c r="BI84" s="100">
        <v>92.682129000000003</v>
      </c>
      <c r="BJ84" s="100">
        <v>137.16954999999999</v>
      </c>
      <c r="BK84" s="100">
        <v>208.08161999999999</v>
      </c>
      <c r="BL84" s="100">
        <v>357.28102000000001</v>
      </c>
      <c r="BM84" s="100">
        <v>21.857023999999999</v>
      </c>
      <c r="BN84" s="100">
        <v>29.941604000000002</v>
      </c>
      <c r="BO84" s="127"/>
      <c r="BP84" s="121">
        <v>1977</v>
      </c>
    </row>
    <row r="85" spans="1:68">
      <c r="A85" s="127"/>
      <c r="B85" s="121">
        <v>1978</v>
      </c>
      <c r="C85" s="100">
        <v>2.3470794000000001</v>
      </c>
      <c r="D85" s="100">
        <v>0.14718590000000001</v>
      </c>
      <c r="E85" s="100">
        <v>0.15653520000000001</v>
      </c>
      <c r="F85" s="100">
        <v>0.14990120000000001</v>
      </c>
      <c r="G85" s="100">
        <v>1.7948283</v>
      </c>
      <c r="H85" s="100">
        <v>2.0120453999999999</v>
      </c>
      <c r="I85" s="100">
        <v>5.3003627</v>
      </c>
      <c r="J85" s="100">
        <v>11.525947</v>
      </c>
      <c r="K85" s="100">
        <v>20.418400999999999</v>
      </c>
      <c r="L85" s="100">
        <v>36.298009</v>
      </c>
      <c r="M85" s="100">
        <v>53.771276</v>
      </c>
      <c r="N85" s="100">
        <v>75.235146</v>
      </c>
      <c r="O85" s="100">
        <v>69.957248000000007</v>
      </c>
      <c r="P85" s="100">
        <v>98.922268000000003</v>
      </c>
      <c r="Q85" s="100">
        <v>134.24327</v>
      </c>
      <c r="R85" s="100">
        <v>174.89108999999999</v>
      </c>
      <c r="S85" s="100">
        <v>252.26593</v>
      </c>
      <c r="T85" s="100">
        <v>454.75389999999999</v>
      </c>
      <c r="U85" s="100">
        <v>25.886703000000001</v>
      </c>
      <c r="V85" s="100">
        <v>39.383063</v>
      </c>
      <c r="W85" s="127"/>
      <c r="X85" s="121">
        <v>1978</v>
      </c>
      <c r="Y85" s="100">
        <v>3.1685343000000001</v>
      </c>
      <c r="Z85" s="100">
        <v>0.3064383</v>
      </c>
      <c r="AA85" s="100">
        <v>0.16458519999999999</v>
      </c>
      <c r="AB85" s="100">
        <v>0.78287200000000001</v>
      </c>
      <c r="AC85" s="100">
        <v>0.83718020000000004</v>
      </c>
      <c r="AD85" s="100">
        <v>0.51249990000000001</v>
      </c>
      <c r="AE85" s="100">
        <v>1.8451002000000001</v>
      </c>
      <c r="AF85" s="100">
        <v>3.7451080000000001</v>
      </c>
      <c r="AG85" s="100">
        <v>6.3513571000000004</v>
      </c>
      <c r="AH85" s="100">
        <v>13.495277</v>
      </c>
      <c r="AI85" s="100">
        <v>18.565926000000001</v>
      </c>
      <c r="AJ85" s="100">
        <v>26.984190000000002</v>
      </c>
      <c r="AK85" s="100">
        <v>35.880524000000001</v>
      </c>
      <c r="AL85" s="100">
        <v>43.315154</v>
      </c>
      <c r="AM85" s="100">
        <v>59.165125000000003</v>
      </c>
      <c r="AN85" s="100">
        <v>103.42395</v>
      </c>
      <c r="AO85" s="100">
        <v>165.90263999999999</v>
      </c>
      <c r="AP85" s="100">
        <v>311.58357999999998</v>
      </c>
      <c r="AQ85" s="100">
        <v>16.035191999999999</v>
      </c>
      <c r="AR85" s="100">
        <v>19.724029000000002</v>
      </c>
      <c r="AS85" s="127"/>
      <c r="AT85" s="121">
        <v>1978</v>
      </c>
      <c r="AU85" s="100">
        <v>2.7477906000000001</v>
      </c>
      <c r="AV85" s="100">
        <v>0.22521289999999999</v>
      </c>
      <c r="AW85" s="100">
        <v>0.1604593</v>
      </c>
      <c r="AX85" s="100">
        <v>0.4594955</v>
      </c>
      <c r="AY85" s="100">
        <v>1.3221883999999999</v>
      </c>
      <c r="AZ85" s="100">
        <v>1.2692782</v>
      </c>
      <c r="BA85" s="100">
        <v>3.6101898000000001</v>
      </c>
      <c r="BB85" s="100">
        <v>7.7415241999999997</v>
      </c>
      <c r="BC85" s="100">
        <v>13.555856</v>
      </c>
      <c r="BD85" s="100">
        <v>25.246545999999999</v>
      </c>
      <c r="BE85" s="100">
        <v>36.519593</v>
      </c>
      <c r="BF85" s="100">
        <v>50.839278999999998</v>
      </c>
      <c r="BG85" s="100">
        <v>52.23854</v>
      </c>
      <c r="BH85" s="100">
        <v>69.156013999999999</v>
      </c>
      <c r="BI85" s="100">
        <v>92.446766999999994</v>
      </c>
      <c r="BJ85" s="100">
        <v>131.68302</v>
      </c>
      <c r="BK85" s="100">
        <v>194.26159000000001</v>
      </c>
      <c r="BL85" s="100">
        <v>352.46616999999998</v>
      </c>
      <c r="BM85" s="100">
        <v>20.96209</v>
      </c>
      <c r="BN85" s="100">
        <v>28.501912999999998</v>
      </c>
      <c r="BO85" s="127"/>
      <c r="BP85" s="121">
        <v>1978</v>
      </c>
    </row>
    <row r="86" spans="1:68">
      <c r="A86" s="127"/>
      <c r="B86" s="122">
        <v>1979</v>
      </c>
      <c r="C86" s="100">
        <v>2.3953981</v>
      </c>
      <c r="D86" s="100">
        <v>0</v>
      </c>
      <c r="E86" s="100">
        <v>0.31192779999999998</v>
      </c>
      <c r="F86" s="100">
        <v>0.44742199999999999</v>
      </c>
      <c r="G86" s="100">
        <v>0.79454369999999996</v>
      </c>
      <c r="H86" s="100">
        <v>1.8277435</v>
      </c>
      <c r="I86" s="100">
        <v>4.6326323</v>
      </c>
      <c r="J86" s="100">
        <v>7.9339551999999998</v>
      </c>
      <c r="K86" s="100">
        <v>18.294958999999999</v>
      </c>
      <c r="L86" s="100">
        <v>38.835453999999999</v>
      </c>
      <c r="M86" s="100">
        <v>54.004632000000001</v>
      </c>
      <c r="N86" s="100">
        <v>65.654379000000006</v>
      </c>
      <c r="O86" s="100">
        <v>68.821398000000002</v>
      </c>
      <c r="P86" s="100">
        <v>89.227366000000004</v>
      </c>
      <c r="Q86" s="100">
        <v>152.71894</v>
      </c>
      <c r="R86" s="100">
        <v>195.51812000000001</v>
      </c>
      <c r="S86" s="100">
        <v>305.90395000000001</v>
      </c>
      <c r="T86" s="100">
        <v>444.47793000000001</v>
      </c>
      <c r="U86" s="100">
        <v>25.972729999999999</v>
      </c>
      <c r="V86" s="100">
        <v>40.076065999999997</v>
      </c>
      <c r="W86" s="127"/>
      <c r="X86" s="122">
        <v>1979</v>
      </c>
      <c r="Y86" s="100">
        <v>1.6140082</v>
      </c>
      <c r="Z86" s="100">
        <v>0</v>
      </c>
      <c r="AA86" s="100">
        <v>0</v>
      </c>
      <c r="AB86" s="100">
        <v>0.466526</v>
      </c>
      <c r="AC86" s="100">
        <v>0.81871919999999998</v>
      </c>
      <c r="AD86" s="100">
        <v>0.84536279999999997</v>
      </c>
      <c r="AE86" s="100">
        <v>3.0271032999999998</v>
      </c>
      <c r="AF86" s="100">
        <v>5.6326985000000001</v>
      </c>
      <c r="AG86" s="100">
        <v>6.7271419000000003</v>
      </c>
      <c r="AH86" s="100">
        <v>14.25048</v>
      </c>
      <c r="AI86" s="100">
        <v>20.471689000000001</v>
      </c>
      <c r="AJ86" s="100">
        <v>27.755182999999999</v>
      </c>
      <c r="AK86" s="100">
        <v>34.863604000000002</v>
      </c>
      <c r="AL86" s="100">
        <v>53.410845999999999</v>
      </c>
      <c r="AM86" s="100">
        <v>77.980967000000007</v>
      </c>
      <c r="AN86" s="100">
        <v>114.67278</v>
      </c>
      <c r="AO86" s="100">
        <v>224.04619</v>
      </c>
      <c r="AP86" s="100">
        <v>448.97001</v>
      </c>
      <c r="AQ86" s="100">
        <v>19.581472000000002</v>
      </c>
      <c r="AR86" s="100">
        <v>24.170126</v>
      </c>
      <c r="AS86" s="127"/>
      <c r="AT86" s="122">
        <v>1979</v>
      </c>
      <c r="AU86" s="100">
        <v>2.0138834999999999</v>
      </c>
      <c r="AV86" s="100">
        <v>0</v>
      </c>
      <c r="AW86" s="100">
        <v>0.15963859999999999</v>
      </c>
      <c r="AX86" s="100">
        <v>0.45677430000000002</v>
      </c>
      <c r="AY86" s="100">
        <v>0.80645029999999995</v>
      </c>
      <c r="AZ86" s="100">
        <v>1.3408229</v>
      </c>
      <c r="BA86" s="100">
        <v>3.8447591000000001</v>
      </c>
      <c r="BB86" s="100">
        <v>6.8117869999999998</v>
      </c>
      <c r="BC86" s="100">
        <v>12.642593</v>
      </c>
      <c r="BD86" s="100">
        <v>26.892278000000001</v>
      </c>
      <c r="BE86" s="100">
        <v>37.606144</v>
      </c>
      <c r="BF86" s="100">
        <v>46.548292000000004</v>
      </c>
      <c r="BG86" s="100">
        <v>51.112730999999997</v>
      </c>
      <c r="BH86" s="100">
        <v>70.046951000000007</v>
      </c>
      <c r="BI86" s="100">
        <v>111.0658</v>
      </c>
      <c r="BJ86" s="100">
        <v>146.96047999999999</v>
      </c>
      <c r="BK86" s="100">
        <v>251.07500999999999</v>
      </c>
      <c r="BL86" s="100">
        <v>447.71075999999999</v>
      </c>
      <c r="BM86" s="100">
        <v>22.775293999999999</v>
      </c>
      <c r="BN86" s="100">
        <v>31.521574000000001</v>
      </c>
      <c r="BO86" s="127"/>
      <c r="BP86" s="122">
        <v>1979</v>
      </c>
    </row>
    <row r="87" spans="1:68">
      <c r="A87" s="127"/>
      <c r="B87" s="122">
        <v>1980</v>
      </c>
      <c r="C87" s="100">
        <v>2.2417813</v>
      </c>
      <c r="D87" s="100">
        <v>0.29974220000000001</v>
      </c>
      <c r="E87" s="100">
        <v>0.15373619999999999</v>
      </c>
      <c r="F87" s="100">
        <v>0.1500319</v>
      </c>
      <c r="G87" s="100">
        <v>0.77634449999999999</v>
      </c>
      <c r="H87" s="100">
        <v>1.9654313000000001</v>
      </c>
      <c r="I87" s="100">
        <v>5.6682253999999999</v>
      </c>
      <c r="J87" s="100">
        <v>7.0056003999999996</v>
      </c>
      <c r="K87" s="100">
        <v>15.675454999999999</v>
      </c>
      <c r="L87" s="100">
        <v>33.937722999999998</v>
      </c>
      <c r="M87" s="100">
        <v>58.763297000000001</v>
      </c>
      <c r="N87" s="100">
        <v>77.624897000000004</v>
      </c>
      <c r="O87" s="100">
        <v>85.373802999999995</v>
      </c>
      <c r="P87" s="100">
        <v>117.17843999999999</v>
      </c>
      <c r="Q87" s="100">
        <v>147.55158</v>
      </c>
      <c r="R87" s="100">
        <v>222.72149999999999</v>
      </c>
      <c r="S87" s="100">
        <v>270.29773</v>
      </c>
      <c r="T87" s="100">
        <v>472.75259</v>
      </c>
      <c r="U87" s="100">
        <v>28.440760000000001</v>
      </c>
      <c r="V87" s="100">
        <v>42.491571</v>
      </c>
      <c r="W87" s="127"/>
      <c r="X87" s="122">
        <v>1980</v>
      </c>
      <c r="Y87" s="100">
        <v>1.6295698000000001</v>
      </c>
      <c r="Z87" s="100">
        <v>0.31282019999999999</v>
      </c>
      <c r="AA87" s="100">
        <v>0.16083510000000001</v>
      </c>
      <c r="AB87" s="100">
        <v>0.77999229999999997</v>
      </c>
      <c r="AC87" s="100">
        <v>0.6398935</v>
      </c>
      <c r="AD87" s="100">
        <v>1.5016117</v>
      </c>
      <c r="AE87" s="100">
        <v>3.6166364999999998</v>
      </c>
      <c r="AF87" s="100">
        <v>2.794467</v>
      </c>
      <c r="AG87" s="100">
        <v>6.8324160000000003</v>
      </c>
      <c r="AH87" s="100">
        <v>12.450888000000001</v>
      </c>
      <c r="AI87" s="100">
        <v>19.839694999999999</v>
      </c>
      <c r="AJ87" s="100">
        <v>28.033705000000001</v>
      </c>
      <c r="AK87" s="100">
        <v>34.368383999999999</v>
      </c>
      <c r="AL87" s="100">
        <v>50.559691999999998</v>
      </c>
      <c r="AM87" s="100">
        <v>73.500337000000002</v>
      </c>
      <c r="AN87" s="100">
        <v>142.41727</v>
      </c>
      <c r="AO87" s="100">
        <v>241.66462000000001</v>
      </c>
      <c r="AP87" s="100">
        <v>481.76573000000002</v>
      </c>
      <c r="AQ87" s="100">
        <v>20.632580000000001</v>
      </c>
      <c r="AR87" s="100">
        <v>25.163442</v>
      </c>
      <c r="AS87" s="127"/>
      <c r="AT87" s="122">
        <v>1980</v>
      </c>
      <c r="AU87" s="100">
        <v>1.9431385000000001</v>
      </c>
      <c r="AV87" s="100">
        <v>0.30614160000000001</v>
      </c>
      <c r="AW87" s="100">
        <v>0.1572055</v>
      </c>
      <c r="AX87" s="100">
        <v>0.45887099999999997</v>
      </c>
      <c r="AY87" s="100">
        <v>0.70913720000000002</v>
      </c>
      <c r="AZ87" s="100">
        <v>1.7356677</v>
      </c>
      <c r="BA87" s="100">
        <v>4.6591019999999999</v>
      </c>
      <c r="BB87" s="100">
        <v>4.9446045999999999</v>
      </c>
      <c r="BC87" s="100">
        <v>11.360325</v>
      </c>
      <c r="BD87" s="100">
        <v>23.465060999999999</v>
      </c>
      <c r="BE87" s="100">
        <v>39.765743999999998</v>
      </c>
      <c r="BF87" s="100">
        <v>52.657007</v>
      </c>
      <c r="BG87" s="100">
        <v>58.742769000000003</v>
      </c>
      <c r="BH87" s="100">
        <v>81.534127999999995</v>
      </c>
      <c r="BI87" s="100">
        <v>106.21308000000001</v>
      </c>
      <c r="BJ87" s="100">
        <v>174.77769000000001</v>
      </c>
      <c r="BK87" s="100">
        <v>251.25799000000001</v>
      </c>
      <c r="BL87" s="100">
        <v>479.27368999999999</v>
      </c>
      <c r="BM87" s="100">
        <v>24.531559000000001</v>
      </c>
      <c r="BN87" s="100">
        <v>33.348757999999997</v>
      </c>
      <c r="BO87" s="127"/>
      <c r="BP87" s="122">
        <v>1980</v>
      </c>
    </row>
    <row r="88" spans="1:68">
      <c r="A88" s="127"/>
      <c r="B88" s="122">
        <v>1981</v>
      </c>
      <c r="C88" s="100">
        <v>1.7146246999999999</v>
      </c>
      <c r="D88" s="100">
        <v>0.1540588</v>
      </c>
      <c r="E88" s="100">
        <v>0.1487571</v>
      </c>
      <c r="F88" s="100">
        <v>0.15133650000000001</v>
      </c>
      <c r="G88" s="100">
        <v>1.0608648000000001</v>
      </c>
      <c r="H88" s="100">
        <v>2.4099870000000001</v>
      </c>
      <c r="I88" s="100">
        <v>4.4997774000000001</v>
      </c>
      <c r="J88" s="100">
        <v>10.115475</v>
      </c>
      <c r="K88" s="100">
        <v>20.131934000000001</v>
      </c>
      <c r="L88" s="100">
        <v>34.452601000000001</v>
      </c>
      <c r="M88" s="100">
        <v>56.124526000000003</v>
      </c>
      <c r="N88" s="100">
        <v>60.518132000000001</v>
      </c>
      <c r="O88" s="100">
        <v>80.864288000000002</v>
      </c>
      <c r="P88" s="100">
        <v>98.342961000000003</v>
      </c>
      <c r="Q88" s="100">
        <v>138.04544000000001</v>
      </c>
      <c r="R88" s="100">
        <v>203.40707</v>
      </c>
      <c r="S88" s="100">
        <v>361.14953000000003</v>
      </c>
      <c r="T88" s="100">
        <v>525.48229000000003</v>
      </c>
      <c r="U88" s="100">
        <v>27.576885000000001</v>
      </c>
      <c r="V88" s="100">
        <v>42.540844</v>
      </c>
      <c r="W88" s="127"/>
      <c r="X88" s="122">
        <v>1981</v>
      </c>
      <c r="Y88" s="100">
        <v>1.9769950000000001</v>
      </c>
      <c r="Z88" s="100">
        <v>0.16117310000000001</v>
      </c>
      <c r="AA88" s="100">
        <v>0.15524789999999999</v>
      </c>
      <c r="AB88" s="100">
        <v>0.3143339</v>
      </c>
      <c r="AC88" s="100">
        <v>1.0902968</v>
      </c>
      <c r="AD88" s="100">
        <v>0.82294769999999995</v>
      </c>
      <c r="AE88" s="100">
        <v>1.6537427</v>
      </c>
      <c r="AF88" s="100">
        <v>4.5370740999999999</v>
      </c>
      <c r="AG88" s="100">
        <v>5.6563451000000002</v>
      </c>
      <c r="AH88" s="100">
        <v>9.2092852000000001</v>
      </c>
      <c r="AI88" s="100">
        <v>18.994354000000001</v>
      </c>
      <c r="AJ88" s="100">
        <v>28.073509000000001</v>
      </c>
      <c r="AK88" s="100">
        <v>29.567751000000001</v>
      </c>
      <c r="AL88" s="100">
        <v>43.345883000000001</v>
      </c>
      <c r="AM88" s="100">
        <v>85.613780000000006</v>
      </c>
      <c r="AN88" s="100">
        <v>138.58309</v>
      </c>
      <c r="AO88" s="100">
        <v>241.99789999999999</v>
      </c>
      <c r="AP88" s="100">
        <v>469.21996999999999</v>
      </c>
      <c r="AQ88" s="100">
        <v>20.280954999999999</v>
      </c>
      <c r="AR88" s="100">
        <v>24.411760000000001</v>
      </c>
      <c r="AS88" s="127"/>
      <c r="AT88" s="122">
        <v>1981</v>
      </c>
      <c r="AU88" s="100">
        <v>1.8427226999999999</v>
      </c>
      <c r="AV88" s="100">
        <v>0.1575356</v>
      </c>
      <c r="AW88" s="100">
        <v>0.15193319999999999</v>
      </c>
      <c r="AX88" s="100">
        <v>0.231295</v>
      </c>
      <c r="AY88" s="100">
        <v>1.0753794999999999</v>
      </c>
      <c r="AZ88" s="100">
        <v>1.6260401</v>
      </c>
      <c r="BA88" s="100">
        <v>3.0971308999999998</v>
      </c>
      <c r="BB88" s="100">
        <v>7.3806558000000004</v>
      </c>
      <c r="BC88" s="100">
        <v>13.072601000000001</v>
      </c>
      <c r="BD88" s="100">
        <v>22.156853999999999</v>
      </c>
      <c r="BE88" s="100">
        <v>37.954633000000001</v>
      </c>
      <c r="BF88" s="100">
        <v>44.288832999999997</v>
      </c>
      <c r="BG88" s="100">
        <v>53.984144000000001</v>
      </c>
      <c r="BH88" s="100">
        <v>69.002043999999998</v>
      </c>
      <c r="BI88" s="100">
        <v>108.6036</v>
      </c>
      <c r="BJ88" s="100">
        <v>164.99687</v>
      </c>
      <c r="BK88" s="100">
        <v>282.24211000000003</v>
      </c>
      <c r="BL88" s="100">
        <v>484.45740000000001</v>
      </c>
      <c r="BM88" s="100">
        <v>23.922387000000001</v>
      </c>
      <c r="BN88" s="100">
        <v>32.656593999999998</v>
      </c>
      <c r="BO88" s="127"/>
      <c r="BP88" s="122">
        <v>1981</v>
      </c>
    </row>
    <row r="89" spans="1:68">
      <c r="A89" s="127"/>
      <c r="B89" s="122">
        <v>1982</v>
      </c>
      <c r="C89" s="100">
        <v>1.8590188000000001</v>
      </c>
      <c r="D89" s="100">
        <v>0</v>
      </c>
      <c r="E89" s="100">
        <v>0.1446008</v>
      </c>
      <c r="F89" s="100">
        <v>0</v>
      </c>
      <c r="G89" s="100">
        <v>0.8876252</v>
      </c>
      <c r="H89" s="100">
        <v>2.2110406999999999</v>
      </c>
      <c r="I89" s="100">
        <v>4.9824089000000003</v>
      </c>
      <c r="J89" s="100">
        <v>11.146765</v>
      </c>
      <c r="K89" s="100">
        <v>15.088526999999999</v>
      </c>
      <c r="L89" s="100">
        <v>29.725663000000001</v>
      </c>
      <c r="M89" s="100">
        <v>47.925685000000001</v>
      </c>
      <c r="N89" s="100">
        <v>68.426145000000005</v>
      </c>
      <c r="O89" s="100">
        <v>83.099309000000005</v>
      </c>
      <c r="P89" s="100">
        <v>105.33819</v>
      </c>
      <c r="Q89" s="100">
        <v>142.21418</v>
      </c>
      <c r="R89" s="100">
        <v>233.74607</v>
      </c>
      <c r="S89" s="100">
        <v>349.87335000000002</v>
      </c>
      <c r="T89" s="100">
        <v>565.70624999999995</v>
      </c>
      <c r="U89" s="100">
        <v>28.241976999999999</v>
      </c>
      <c r="V89" s="100">
        <v>43.412139000000003</v>
      </c>
      <c r="W89" s="127"/>
      <c r="X89" s="122">
        <v>1982</v>
      </c>
      <c r="Y89" s="100">
        <v>1.4195371000000001</v>
      </c>
      <c r="Z89" s="100">
        <v>0.33171840000000002</v>
      </c>
      <c r="AA89" s="100">
        <v>0</v>
      </c>
      <c r="AB89" s="100">
        <v>0.79253370000000001</v>
      </c>
      <c r="AC89" s="100">
        <v>1.2168410999999999</v>
      </c>
      <c r="AD89" s="100">
        <v>1.9340831999999999</v>
      </c>
      <c r="AE89" s="100">
        <v>1.3192938000000001</v>
      </c>
      <c r="AF89" s="100">
        <v>3.6121742000000001</v>
      </c>
      <c r="AG89" s="100">
        <v>10.906753999999999</v>
      </c>
      <c r="AH89" s="100">
        <v>10.416238</v>
      </c>
      <c r="AI89" s="100">
        <v>23.539923000000002</v>
      </c>
      <c r="AJ89" s="100">
        <v>26.065739000000001</v>
      </c>
      <c r="AK89" s="100">
        <v>41.302754999999998</v>
      </c>
      <c r="AL89" s="100">
        <v>44.434187000000001</v>
      </c>
      <c r="AM89" s="100">
        <v>86.559044</v>
      </c>
      <c r="AN89" s="100">
        <v>130.40481</v>
      </c>
      <c r="AO89" s="100">
        <v>317.22140999999999</v>
      </c>
      <c r="AP89" s="100">
        <v>546.75741000000005</v>
      </c>
      <c r="AQ89" s="100">
        <v>23.252960000000002</v>
      </c>
      <c r="AR89" s="100">
        <v>27.772470999999999</v>
      </c>
      <c r="AS89" s="127"/>
      <c r="AT89" s="122">
        <v>1982</v>
      </c>
      <c r="AU89" s="100">
        <v>1.6446315</v>
      </c>
      <c r="AV89" s="100">
        <v>0.16190599999999999</v>
      </c>
      <c r="AW89" s="100">
        <v>7.3831999999999995E-2</v>
      </c>
      <c r="AX89" s="100">
        <v>0.38789940000000001</v>
      </c>
      <c r="AY89" s="100">
        <v>1.0499467</v>
      </c>
      <c r="AZ89" s="100">
        <v>2.0739689000000001</v>
      </c>
      <c r="BA89" s="100">
        <v>3.1744119999999998</v>
      </c>
      <c r="BB89" s="100">
        <v>7.4540435</v>
      </c>
      <c r="BC89" s="100">
        <v>13.051468</v>
      </c>
      <c r="BD89" s="100">
        <v>20.312111999999999</v>
      </c>
      <c r="BE89" s="100">
        <v>36.026299000000002</v>
      </c>
      <c r="BF89" s="100">
        <v>47.302422</v>
      </c>
      <c r="BG89" s="100">
        <v>61.306103</v>
      </c>
      <c r="BH89" s="100">
        <v>72.765857999999994</v>
      </c>
      <c r="BI89" s="100">
        <v>110.99204</v>
      </c>
      <c r="BJ89" s="100">
        <v>172.52732</v>
      </c>
      <c r="BK89" s="100">
        <v>328.43085000000002</v>
      </c>
      <c r="BL89" s="100">
        <v>551.83583999999996</v>
      </c>
      <c r="BM89" s="100">
        <v>25.743786</v>
      </c>
      <c r="BN89" s="100">
        <v>35.016396</v>
      </c>
      <c r="BO89" s="127"/>
      <c r="BP89" s="122">
        <v>1982</v>
      </c>
    </row>
    <row r="90" spans="1:68">
      <c r="A90" s="127"/>
      <c r="B90" s="122">
        <v>1983</v>
      </c>
      <c r="C90" s="100">
        <v>1.4995801</v>
      </c>
      <c r="D90" s="100">
        <v>0.32272119999999999</v>
      </c>
      <c r="E90" s="100">
        <v>0</v>
      </c>
      <c r="F90" s="100">
        <v>0.91671210000000003</v>
      </c>
      <c r="G90" s="100">
        <v>0.58472610000000003</v>
      </c>
      <c r="H90" s="100">
        <v>1.7149182000000001</v>
      </c>
      <c r="I90" s="100">
        <v>3.5199886999999999</v>
      </c>
      <c r="J90" s="100">
        <v>5.8417637999999998</v>
      </c>
      <c r="K90" s="100">
        <v>17.501373000000001</v>
      </c>
      <c r="L90" s="100">
        <v>29.253972999999998</v>
      </c>
      <c r="M90" s="100">
        <v>46.970286999999999</v>
      </c>
      <c r="N90" s="100">
        <v>58.764625000000002</v>
      </c>
      <c r="O90" s="100">
        <v>75.438860000000005</v>
      </c>
      <c r="P90" s="100">
        <v>92.912447999999998</v>
      </c>
      <c r="Q90" s="100">
        <v>124.40618000000001</v>
      </c>
      <c r="R90" s="100">
        <v>207.8732</v>
      </c>
      <c r="S90" s="100">
        <v>347.93747999999999</v>
      </c>
      <c r="T90" s="100">
        <v>661.63548000000003</v>
      </c>
      <c r="U90" s="100">
        <v>26.436489000000002</v>
      </c>
      <c r="V90" s="100">
        <v>41.713648999999997</v>
      </c>
      <c r="W90" s="127"/>
      <c r="X90" s="122">
        <v>1983</v>
      </c>
      <c r="Y90" s="100">
        <v>1.2279258</v>
      </c>
      <c r="Z90" s="100">
        <v>0.50877380000000005</v>
      </c>
      <c r="AA90" s="100">
        <v>0.14900820000000001</v>
      </c>
      <c r="AB90" s="100">
        <v>0.47895169999999998</v>
      </c>
      <c r="AC90" s="100">
        <v>0.90312890000000001</v>
      </c>
      <c r="AD90" s="100">
        <v>1.1129165000000001</v>
      </c>
      <c r="AE90" s="100">
        <v>1.9544832999999999</v>
      </c>
      <c r="AF90" s="100">
        <v>3.2195117</v>
      </c>
      <c r="AG90" s="100">
        <v>5.9989109999999997</v>
      </c>
      <c r="AH90" s="100">
        <v>10.696217000000001</v>
      </c>
      <c r="AI90" s="100">
        <v>22.327445999999998</v>
      </c>
      <c r="AJ90" s="100">
        <v>24.319845999999998</v>
      </c>
      <c r="AK90" s="100">
        <v>29.689482999999999</v>
      </c>
      <c r="AL90" s="100">
        <v>49.095677999999999</v>
      </c>
      <c r="AM90" s="100">
        <v>76.738371999999998</v>
      </c>
      <c r="AN90" s="100">
        <v>125.48388</v>
      </c>
      <c r="AO90" s="100">
        <v>263.15303999999998</v>
      </c>
      <c r="AP90" s="100">
        <v>487.14242999999999</v>
      </c>
      <c r="AQ90" s="100">
        <v>20.954633000000001</v>
      </c>
      <c r="AR90" s="100">
        <v>24.655398000000002</v>
      </c>
      <c r="AS90" s="127"/>
      <c r="AT90" s="122">
        <v>1983</v>
      </c>
      <c r="AU90" s="100">
        <v>1.3672466999999999</v>
      </c>
      <c r="AV90" s="100">
        <v>0.41343400000000002</v>
      </c>
      <c r="AW90" s="100">
        <v>7.29181E-2</v>
      </c>
      <c r="AX90" s="100">
        <v>0.70264139999999997</v>
      </c>
      <c r="AY90" s="100">
        <v>0.7415988</v>
      </c>
      <c r="AZ90" s="100">
        <v>1.4168677000000001</v>
      </c>
      <c r="BA90" s="100">
        <v>2.7442039</v>
      </c>
      <c r="BB90" s="100">
        <v>4.5569784000000002</v>
      </c>
      <c r="BC90" s="100">
        <v>11.903171</v>
      </c>
      <c r="BD90" s="100">
        <v>20.206682000000001</v>
      </c>
      <c r="BE90" s="100">
        <v>34.945011000000001</v>
      </c>
      <c r="BF90" s="100">
        <v>41.663350000000001</v>
      </c>
      <c r="BG90" s="100">
        <v>51.732979</v>
      </c>
      <c r="BH90" s="100">
        <v>69.414012999999997</v>
      </c>
      <c r="BI90" s="100">
        <v>97.716031999999998</v>
      </c>
      <c r="BJ90" s="100">
        <v>158.93052</v>
      </c>
      <c r="BK90" s="100">
        <v>292.64591999999999</v>
      </c>
      <c r="BL90" s="100">
        <v>533.47730000000001</v>
      </c>
      <c r="BM90" s="100">
        <v>23.691860999999999</v>
      </c>
      <c r="BN90" s="100">
        <v>32.070864999999998</v>
      </c>
      <c r="BO90" s="127"/>
      <c r="BP90" s="122">
        <v>1983</v>
      </c>
    </row>
    <row r="91" spans="1:68">
      <c r="A91" s="127"/>
      <c r="B91" s="122">
        <v>1984</v>
      </c>
      <c r="C91" s="100">
        <v>1.3181483000000001</v>
      </c>
      <c r="D91" s="100">
        <v>0.1645422</v>
      </c>
      <c r="E91" s="100">
        <v>0</v>
      </c>
      <c r="F91" s="100">
        <v>0.45602690000000001</v>
      </c>
      <c r="G91" s="100">
        <v>0.58238489999999998</v>
      </c>
      <c r="H91" s="100">
        <v>2.4551474999999998</v>
      </c>
      <c r="I91" s="100">
        <v>3.9882076999999998</v>
      </c>
      <c r="J91" s="100">
        <v>6.9678433999999996</v>
      </c>
      <c r="K91" s="100">
        <v>14.284784</v>
      </c>
      <c r="L91" s="100">
        <v>25.175177000000001</v>
      </c>
      <c r="M91" s="100">
        <v>42.113796999999998</v>
      </c>
      <c r="N91" s="100">
        <v>63.003571000000001</v>
      </c>
      <c r="O91" s="100">
        <v>79.589354999999998</v>
      </c>
      <c r="P91" s="100">
        <v>95.837293000000003</v>
      </c>
      <c r="Q91" s="100">
        <v>117.10956</v>
      </c>
      <c r="R91" s="100">
        <v>184.17123000000001</v>
      </c>
      <c r="S91" s="100">
        <v>320.70686000000001</v>
      </c>
      <c r="T91" s="100">
        <v>566.28142000000003</v>
      </c>
      <c r="U91" s="100">
        <v>25.687137</v>
      </c>
      <c r="V91" s="100">
        <v>38.837102000000002</v>
      </c>
      <c r="W91" s="127"/>
      <c r="X91" s="122">
        <v>1984</v>
      </c>
      <c r="Y91" s="100">
        <v>0.69333579999999995</v>
      </c>
      <c r="Z91" s="100">
        <v>0.17281540000000001</v>
      </c>
      <c r="AA91" s="100">
        <v>0.44956410000000002</v>
      </c>
      <c r="AB91" s="100">
        <v>0.47652860000000002</v>
      </c>
      <c r="AC91" s="100">
        <v>0.45106000000000002</v>
      </c>
      <c r="AD91" s="100">
        <v>0.93880260000000004</v>
      </c>
      <c r="AE91" s="100">
        <v>2.2583886999999998</v>
      </c>
      <c r="AF91" s="100">
        <v>2.7587491000000002</v>
      </c>
      <c r="AG91" s="100">
        <v>6.1922654000000001</v>
      </c>
      <c r="AH91" s="100">
        <v>10.624349</v>
      </c>
      <c r="AI91" s="100">
        <v>14.087075</v>
      </c>
      <c r="AJ91" s="100">
        <v>21.366152</v>
      </c>
      <c r="AK91" s="100">
        <v>34.501232999999999</v>
      </c>
      <c r="AL91" s="100">
        <v>40.162866999999999</v>
      </c>
      <c r="AM91" s="100">
        <v>70.126504999999995</v>
      </c>
      <c r="AN91" s="100">
        <v>136.19338999999999</v>
      </c>
      <c r="AO91" s="100">
        <v>233.78763000000001</v>
      </c>
      <c r="AP91" s="100">
        <v>593.56451000000004</v>
      </c>
      <c r="AQ91" s="100">
        <v>21.330109</v>
      </c>
      <c r="AR91" s="100">
        <v>24.779672999999999</v>
      </c>
      <c r="AS91" s="127"/>
      <c r="AT91" s="122">
        <v>1984</v>
      </c>
      <c r="AU91" s="100">
        <v>1.0136565</v>
      </c>
      <c r="AV91" s="100">
        <v>0.16857739999999999</v>
      </c>
      <c r="AW91" s="100">
        <v>0.21968799999999999</v>
      </c>
      <c r="AX91" s="100">
        <v>0.46605239999999998</v>
      </c>
      <c r="AY91" s="100">
        <v>0.51777790000000001</v>
      </c>
      <c r="AZ91" s="100">
        <v>1.7043641</v>
      </c>
      <c r="BA91" s="100">
        <v>3.1281105999999999</v>
      </c>
      <c r="BB91" s="100">
        <v>4.9038589999999997</v>
      </c>
      <c r="BC91" s="100">
        <v>10.342509</v>
      </c>
      <c r="BD91" s="100">
        <v>18.076851000000001</v>
      </c>
      <c r="BE91" s="100">
        <v>28.438306000000001</v>
      </c>
      <c r="BF91" s="100">
        <v>42.407476000000003</v>
      </c>
      <c r="BG91" s="100">
        <v>56.359929000000001</v>
      </c>
      <c r="BH91" s="100">
        <v>65.959997000000001</v>
      </c>
      <c r="BI91" s="100">
        <v>90.836583000000005</v>
      </c>
      <c r="BJ91" s="100">
        <v>155.68136000000001</v>
      </c>
      <c r="BK91" s="100">
        <v>264.31009</v>
      </c>
      <c r="BL91" s="100">
        <v>586.30083999999999</v>
      </c>
      <c r="BM91" s="100">
        <v>23.505412</v>
      </c>
      <c r="BN91" s="100">
        <v>31.421713</v>
      </c>
      <c r="BO91" s="127"/>
      <c r="BP91" s="122">
        <v>1984</v>
      </c>
    </row>
    <row r="92" spans="1:68">
      <c r="A92" s="127"/>
      <c r="B92" s="122">
        <v>1985</v>
      </c>
      <c r="C92" s="100">
        <v>1.7910263</v>
      </c>
      <c r="D92" s="100">
        <v>0.16595750000000001</v>
      </c>
      <c r="E92" s="100">
        <v>0.1446839</v>
      </c>
      <c r="F92" s="100">
        <v>0.44979059999999998</v>
      </c>
      <c r="G92" s="100">
        <v>0.72828009999999999</v>
      </c>
      <c r="H92" s="100">
        <v>2.5485001999999999</v>
      </c>
      <c r="I92" s="100">
        <v>5.2593915999999998</v>
      </c>
      <c r="J92" s="100">
        <v>6.2437962000000002</v>
      </c>
      <c r="K92" s="100">
        <v>13.708738</v>
      </c>
      <c r="L92" s="100">
        <v>22.372109999999999</v>
      </c>
      <c r="M92" s="100">
        <v>38.133232</v>
      </c>
      <c r="N92" s="100">
        <v>56.091220999999997</v>
      </c>
      <c r="O92" s="100">
        <v>75.140853000000007</v>
      </c>
      <c r="P92" s="100">
        <v>92.553207999999998</v>
      </c>
      <c r="Q92" s="100">
        <v>137.46643</v>
      </c>
      <c r="R92" s="100">
        <v>194.72809000000001</v>
      </c>
      <c r="S92" s="100">
        <v>329.57501999999999</v>
      </c>
      <c r="T92" s="100">
        <v>669.60842000000002</v>
      </c>
      <c r="U92" s="100">
        <v>26.386804000000001</v>
      </c>
      <c r="V92" s="100">
        <v>40.279542999999997</v>
      </c>
      <c r="W92" s="127"/>
      <c r="X92" s="122">
        <v>1985</v>
      </c>
      <c r="Y92" s="100">
        <v>1.1957983000000001</v>
      </c>
      <c r="Z92" s="100">
        <v>0.174652</v>
      </c>
      <c r="AA92" s="100">
        <v>0.1515859</v>
      </c>
      <c r="AB92" s="100">
        <v>0.47041929999999998</v>
      </c>
      <c r="AC92" s="100">
        <v>0.30170370000000002</v>
      </c>
      <c r="AD92" s="100">
        <v>0.30653780000000003</v>
      </c>
      <c r="AE92" s="100">
        <v>1.2795783000000001</v>
      </c>
      <c r="AF92" s="100">
        <v>3.4824947000000002</v>
      </c>
      <c r="AG92" s="100">
        <v>5.9261391000000003</v>
      </c>
      <c r="AH92" s="100">
        <v>10.037843000000001</v>
      </c>
      <c r="AI92" s="100">
        <v>17.037106999999999</v>
      </c>
      <c r="AJ92" s="100">
        <v>21.928827999999999</v>
      </c>
      <c r="AK92" s="100">
        <v>31.055986000000001</v>
      </c>
      <c r="AL92" s="100">
        <v>50.610228999999997</v>
      </c>
      <c r="AM92" s="100">
        <v>80.633337999999995</v>
      </c>
      <c r="AN92" s="100">
        <v>159.25644</v>
      </c>
      <c r="AO92" s="100">
        <v>277.27713999999997</v>
      </c>
      <c r="AP92" s="100">
        <v>650.82028000000003</v>
      </c>
      <c r="AQ92" s="100">
        <v>24.261331999999999</v>
      </c>
      <c r="AR92" s="100">
        <v>27.588771000000001</v>
      </c>
      <c r="AS92" s="127"/>
      <c r="AT92" s="122">
        <v>1985</v>
      </c>
      <c r="AU92" s="100">
        <v>1.5005552</v>
      </c>
      <c r="AV92" s="100">
        <v>0.17019380000000001</v>
      </c>
      <c r="AW92" s="100">
        <v>0.14805450000000001</v>
      </c>
      <c r="AX92" s="100">
        <v>0.4598737</v>
      </c>
      <c r="AY92" s="100">
        <v>0.51872949999999995</v>
      </c>
      <c r="AZ92" s="100">
        <v>1.4399317</v>
      </c>
      <c r="BA92" s="100">
        <v>3.2730480000000002</v>
      </c>
      <c r="BB92" s="100">
        <v>4.8874421999999997</v>
      </c>
      <c r="BC92" s="100">
        <v>9.9120614000000007</v>
      </c>
      <c r="BD92" s="100">
        <v>16.368251000000001</v>
      </c>
      <c r="BE92" s="100">
        <v>27.8292</v>
      </c>
      <c r="BF92" s="100">
        <v>39.260945999999997</v>
      </c>
      <c r="BG92" s="100">
        <v>52.501958000000002</v>
      </c>
      <c r="BH92" s="100">
        <v>70.102995000000007</v>
      </c>
      <c r="BI92" s="100">
        <v>105.74171</v>
      </c>
      <c r="BJ92" s="100">
        <v>173.69727</v>
      </c>
      <c r="BK92" s="100">
        <v>295.82324</v>
      </c>
      <c r="BL92" s="100">
        <v>655.84319000000005</v>
      </c>
      <c r="BM92" s="100">
        <v>25.32253</v>
      </c>
      <c r="BN92" s="100">
        <v>33.522754999999997</v>
      </c>
      <c r="BO92" s="127"/>
      <c r="BP92" s="122">
        <v>1985</v>
      </c>
    </row>
    <row r="93" spans="1:68">
      <c r="A93" s="127"/>
      <c r="B93" s="122">
        <v>1986</v>
      </c>
      <c r="C93" s="100">
        <v>1.1308197</v>
      </c>
      <c r="D93" s="100">
        <v>0.49596780000000001</v>
      </c>
      <c r="E93" s="100">
        <v>0.44629439999999998</v>
      </c>
      <c r="F93" s="100">
        <v>0.43569760000000002</v>
      </c>
      <c r="G93" s="100">
        <v>0.58787049999999996</v>
      </c>
      <c r="H93" s="100">
        <v>2.3468773000000001</v>
      </c>
      <c r="I93" s="100">
        <v>4.5619360999999996</v>
      </c>
      <c r="J93" s="100">
        <v>7.3237698</v>
      </c>
      <c r="K93" s="100">
        <v>15.188890000000001</v>
      </c>
      <c r="L93" s="100">
        <v>21.238235</v>
      </c>
      <c r="M93" s="100">
        <v>34.482849999999999</v>
      </c>
      <c r="N93" s="100">
        <v>54.828834999999998</v>
      </c>
      <c r="O93" s="100">
        <v>69.112825000000001</v>
      </c>
      <c r="P93" s="100">
        <v>103.36324999999999</v>
      </c>
      <c r="Q93" s="100">
        <v>132.31809999999999</v>
      </c>
      <c r="R93" s="100">
        <v>165.73502999999999</v>
      </c>
      <c r="S93" s="100">
        <v>318.05369000000002</v>
      </c>
      <c r="T93" s="100">
        <v>625.23410000000001</v>
      </c>
      <c r="U93" s="100">
        <v>25.836895999999999</v>
      </c>
      <c r="V93" s="100">
        <v>38.386200000000002</v>
      </c>
      <c r="W93" s="127"/>
      <c r="X93" s="122">
        <v>1986</v>
      </c>
      <c r="Y93" s="100">
        <v>0.6785814</v>
      </c>
      <c r="Z93" s="100">
        <v>0</v>
      </c>
      <c r="AA93" s="100">
        <v>0</v>
      </c>
      <c r="AB93" s="100">
        <v>0</v>
      </c>
      <c r="AC93" s="100">
        <v>0.4571171</v>
      </c>
      <c r="AD93" s="100">
        <v>0.74995129999999999</v>
      </c>
      <c r="AE93" s="100">
        <v>0.63140079999999998</v>
      </c>
      <c r="AF93" s="100">
        <v>3.2002765000000002</v>
      </c>
      <c r="AG93" s="100">
        <v>6.6772558999999996</v>
      </c>
      <c r="AH93" s="100">
        <v>7.8222205000000002</v>
      </c>
      <c r="AI93" s="100">
        <v>15.839845</v>
      </c>
      <c r="AJ93" s="100">
        <v>19.692367000000001</v>
      </c>
      <c r="AK93" s="100">
        <v>33.167135000000002</v>
      </c>
      <c r="AL93" s="100">
        <v>43.406917</v>
      </c>
      <c r="AM93" s="100">
        <v>79.210773000000003</v>
      </c>
      <c r="AN93" s="100">
        <v>124.67397</v>
      </c>
      <c r="AO93" s="100">
        <v>298.27104000000003</v>
      </c>
      <c r="AP93" s="100">
        <v>610.00751000000002</v>
      </c>
      <c r="AQ93" s="100">
        <v>23.247219999999999</v>
      </c>
      <c r="AR93" s="100">
        <v>25.840253000000001</v>
      </c>
      <c r="AS93" s="127"/>
      <c r="AT93" s="122">
        <v>1986</v>
      </c>
      <c r="AU93" s="100">
        <v>0.9102306</v>
      </c>
      <c r="AV93" s="100">
        <v>0.25434760000000001</v>
      </c>
      <c r="AW93" s="100">
        <v>0.22873789999999999</v>
      </c>
      <c r="AX93" s="100">
        <v>0.2226804</v>
      </c>
      <c r="AY93" s="100">
        <v>0.52367419999999998</v>
      </c>
      <c r="AZ93" s="100">
        <v>1.5573239999999999</v>
      </c>
      <c r="BA93" s="100">
        <v>2.6000486999999999</v>
      </c>
      <c r="BB93" s="100">
        <v>5.2893679000000002</v>
      </c>
      <c r="BC93" s="100">
        <v>11.04175</v>
      </c>
      <c r="BD93" s="100">
        <v>14.722085</v>
      </c>
      <c r="BE93" s="100">
        <v>25.378264999999999</v>
      </c>
      <c r="BF93" s="100">
        <v>37.589207999999999</v>
      </c>
      <c r="BG93" s="100">
        <v>50.734397999999999</v>
      </c>
      <c r="BH93" s="100">
        <v>71.384597999999997</v>
      </c>
      <c r="BI93" s="100">
        <v>102.70564</v>
      </c>
      <c r="BJ93" s="100">
        <v>141.47367</v>
      </c>
      <c r="BK93" s="100">
        <v>305.36414000000002</v>
      </c>
      <c r="BL93" s="100">
        <v>614.09478999999999</v>
      </c>
      <c r="BM93" s="100">
        <v>24.540604999999999</v>
      </c>
      <c r="BN93" s="100">
        <v>31.787514000000002</v>
      </c>
      <c r="BO93" s="127"/>
      <c r="BP93" s="122">
        <v>1986</v>
      </c>
    </row>
    <row r="94" spans="1:68">
      <c r="A94" s="127"/>
      <c r="B94" s="122">
        <v>1987</v>
      </c>
      <c r="C94" s="100">
        <v>0.32043270000000001</v>
      </c>
      <c r="D94" s="100">
        <v>0.48894729999999997</v>
      </c>
      <c r="E94" s="100">
        <v>0</v>
      </c>
      <c r="F94" s="100">
        <v>0.56516330000000004</v>
      </c>
      <c r="G94" s="100">
        <v>0.74134259999999996</v>
      </c>
      <c r="H94" s="100">
        <v>2.0115145000000001</v>
      </c>
      <c r="I94" s="100">
        <v>3.6993364</v>
      </c>
      <c r="J94" s="100">
        <v>6.9259380999999998</v>
      </c>
      <c r="K94" s="100">
        <v>10.136433</v>
      </c>
      <c r="L94" s="100">
        <v>24.403075999999999</v>
      </c>
      <c r="M94" s="100">
        <v>37.177523999999998</v>
      </c>
      <c r="N94" s="100">
        <v>53.894750000000002</v>
      </c>
      <c r="O94" s="100">
        <v>67.811679999999996</v>
      </c>
      <c r="P94" s="100">
        <v>89.636256000000003</v>
      </c>
      <c r="Q94" s="100">
        <v>122.59219</v>
      </c>
      <c r="R94" s="100">
        <v>188.13104000000001</v>
      </c>
      <c r="S94" s="100">
        <v>312.64654999999999</v>
      </c>
      <c r="T94" s="100">
        <v>659.23760000000004</v>
      </c>
      <c r="U94" s="100">
        <v>25.633588</v>
      </c>
      <c r="V94" s="100">
        <v>38.283127</v>
      </c>
      <c r="W94" s="127"/>
      <c r="X94" s="122">
        <v>1987</v>
      </c>
      <c r="Y94" s="100">
        <v>0.50460199999999999</v>
      </c>
      <c r="Z94" s="100">
        <v>0</v>
      </c>
      <c r="AA94" s="100">
        <v>0</v>
      </c>
      <c r="AB94" s="100">
        <v>0.29476479999999999</v>
      </c>
      <c r="AC94" s="100">
        <v>0.30639549999999999</v>
      </c>
      <c r="AD94" s="100">
        <v>0.87923680000000004</v>
      </c>
      <c r="AE94" s="100">
        <v>2.165654</v>
      </c>
      <c r="AF94" s="100">
        <v>4.0046774999999997</v>
      </c>
      <c r="AG94" s="100">
        <v>5.7849744000000003</v>
      </c>
      <c r="AH94" s="100">
        <v>9.2477324999999997</v>
      </c>
      <c r="AI94" s="100">
        <v>11.682783000000001</v>
      </c>
      <c r="AJ94" s="100">
        <v>16.884072</v>
      </c>
      <c r="AK94" s="100">
        <v>31.223189000000001</v>
      </c>
      <c r="AL94" s="100">
        <v>48.712595999999998</v>
      </c>
      <c r="AM94" s="100">
        <v>77.469189999999998</v>
      </c>
      <c r="AN94" s="100">
        <v>132.74870000000001</v>
      </c>
      <c r="AO94" s="100">
        <v>287.60471999999999</v>
      </c>
      <c r="AP94" s="100">
        <v>625.55301999999995</v>
      </c>
      <c r="AQ94" s="100">
        <v>23.718271000000001</v>
      </c>
      <c r="AR94" s="100">
        <v>25.927614999999999</v>
      </c>
      <c r="AS94" s="127"/>
      <c r="AT94" s="122">
        <v>1987</v>
      </c>
      <c r="AU94" s="100">
        <v>0.41027859999999999</v>
      </c>
      <c r="AV94" s="100">
        <v>0.25080720000000001</v>
      </c>
      <c r="AW94" s="100">
        <v>0</v>
      </c>
      <c r="AX94" s="100">
        <v>0.43281710000000001</v>
      </c>
      <c r="AY94" s="100">
        <v>0.52742500000000003</v>
      </c>
      <c r="AZ94" s="100">
        <v>1.4509544999999999</v>
      </c>
      <c r="BA94" s="100">
        <v>2.9338622999999999</v>
      </c>
      <c r="BB94" s="100">
        <v>5.4780904000000001</v>
      </c>
      <c r="BC94" s="100">
        <v>8.0131197000000007</v>
      </c>
      <c r="BD94" s="100">
        <v>17.043033999999999</v>
      </c>
      <c r="BE94" s="100">
        <v>24.710909000000001</v>
      </c>
      <c r="BF94" s="100">
        <v>35.715192999999999</v>
      </c>
      <c r="BG94" s="100">
        <v>49.190837999999999</v>
      </c>
      <c r="BH94" s="100">
        <v>67.894024999999999</v>
      </c>
      <c r="BI94" s="100">
        <v>97.478880000000004</v>
      </c>
      <c r="BJ94" s="100">
        <v>155.40407999999999</v>
      </c>
      <c r="BK94" s="100">
        <v>296.68088</v>
      </c>
      <c r="BL94" s="100">
        <v>634.70415000000003</v>
      </c>
      <c r="BM94" s="100">
        <v>24.674318</v>
      </c>
      <c r="BN94" s="100">
        <v>31.721433000000001</v>
      </c>
      <c r="BO94" s="127"/>
      <c r="BP94" s="122">
        <v>1987</v>
      </c>
    </row>
    <row r="95" spans="1:68">
      <c r="A95" s="127"/>
      <c r="B95" s="122">
        <v>1988</v>
      </c>
      <c r="C95" s="100">
        <v>0.79439729999999997</v>
      </c>
      <c r="D95" s="100">
        <v>0</v>
      </c>
      <c r="E95" s="100">
        <v>0</v>
      </c>
      <c r="F95" s="100">
        <v>0</v>
      </c>
      <c r="G95" s="100">
        <v>0.59423619999999999</v>
      </c>
      <c r="H95" s="100">
        <v>1.9760363000000001</v>
      </c>
      <c r="I95" s="100">
        <v>4.0680294999999997</v>
      </c>
      <c r="J95" s="100">
        <v>6.8645423000000001</v>
      </c>
      <c r="K95" s="100">
        <v>13.084042999999999</v>
      </c>
      <c r="L95" s="100">
        <v>20.825289000000001</v>
      </c>
      <c r="M95" s="100">
        <v>31.226675</v>
      </c>
      <c r="N95" s="100">
        <v>51.425389000000003</v>
      </c>
      <c r="O95" s="100">
        <v>70.334782000000004</v>
      </c>
      <c r="P95" s="100">
        <v>93.058263999999994</v>
      </c>
      <c r="Q95" s="100">
        <v>128.83750000000001</v>
      </c>
      <c r="R95" s="100">
        <v>200.44838999999999</v>
      </c>
      <c r="S95" s="100">
        <v>333.39657999999997</v>
      </c>
      <c r="T95" s="100">
        <v>667.81047999999998</v>
      </c>
      <c r="U95" s="100">
        <v>26.318517</v>
      </c>
      <c r="V95" s="100">
        <v>38.930810999999999</v>
      </c>
      <c r="W95" s="127"/>
      <c r="X95" s="122">
        <v>1988</v>
      </c>
      <c r="Y95" s="100">
        <v>0.66650779999999998</v>
      </c>
      <c r="Z95" s="100">
        <v>0.1687399</v>
      </c>
      <c r="AA95" s="100">
        <v>0.16412869999999999</v>
      </c>
      <c r="AB95" s="100">
        <v>0</v>
      </c>
      <c r="AC95" s="100">
        <v>0.61285210000000001</v>
      </c>
      <c r="AD95" s="100">
        <v>1.2928861</v>
      </c>
      <c r="AE95" s="100">
        <v>2.1186536999999999</v>
      </c>
      <c r="AF95" s="100">
        <v>3.1522074999999998</v>
      </c>
      <c r="AG95" s="100">
        <v>5.6138874000000003</v>
      </c>
      <c r="AH95" s="100">
        <v>9.8793570000000006</v>
      </c>
      <c r="AI95" s="100">
        <v>13.514158</v>
      </c>
      <c r="AJ95" s="100">
        <v>19.255685</v>
      </c>
      <c r="AK95" s="100">
        <v>30.805399000000001</v>
      </c>
      <c r="AL95" s="100">
        <v>48.281306999999998</v>
      </c>
      <c r="AM95" s="100">
        <v>73.265823999999995</v>
      </c>
      <c r="AN95" s="100">
        <v>142.81412</v>
      </c>
      <c r="AO95" s="100">
        <v>280.49403999999998</v>
      </c>
      <c r="AP95" s="100">
        <v>608.13721999999996</v>
      </c>
      <c r="AQ95" s="100">
        <v>23.927896</v>
      </c>
      <c r="AR95" s="100">
        <v>25.938907</v>
      </c>
      <c r="AS95" s="127"/>
      <c r="AT95" s="122">
        <v>1988</v>
      </c>
      <c r="AU95" s="100">
        <v>0.73197449999999997</v>
      </c>
      <c r="AV95" s="100">
        <v>8.2078100000000001E-2</v>
      </c>
      <c r="AW95" s="100">
        <v>7.9927899999999996E-2</v>
      </c>
      <c r="AX95" s="100">
        <v>0</v>
      </c>
      <c r="AY95" s="100">
        <v>0.60340059999999995</v>
      </c>
      <c r="AZ95" s="100">
        <v>1.6374698999999999</v>
      </c>
      <c r="BA95" s="100">
        <v>3.0954866999999999</v>
      </c>
      <c r="BB95" s="100">
        <v>5.0178329000000002</v>
      </c>
      <c r="BC95" s="100">
        <v>9.4326597999999997</v>
      </c>
      <c r="BD95" s="100">
        <v>15.509429000000001</v>
      </c>
      <c r="BE95" s="100">
        <v>22.560016999999998</v>
      </c>
      <c r="BF95" s="100">
        <v>35.596822000000003</v>
      </c>
      <c r="BG95" s="100">
        <v>50.328572000000001</v>
      </c>
      <c r="BH95" s="100">
        <v>69.336078999999998</v>
      </c>
      <c r="BI95" s="100">
        <v>97.877922999999996</v>
      </c>
      <c r="BJ95" s="100">
        <v>166.45608999999999</v>
      </c>
      <c r="BK95" s="100">
        <v>299.73773</v>
      </c>
      <c r="BL95" s="100">
        <v>624.55519000000004</v>
      </c>
      <c r="BM95" s="100">
        <v>25.120728</v>
      </c>
      <c r="BN95" s="100">
        <v>31.873341</v>
      </c>
      <c r="BO95" s="127"/>
      <c r="BP95" s="122">
        <v>1988</v>
      </c>
    </row>
    <row r="96" spans="1:68">
      <c r="A96" s="127"/>
      <c r="B96" s="122">
        <v>1989</v>
      </c>
      <c r="C96" s="100">
        <v>0.62791189999999997</v>
      </c>
      <c r="D96" s="100">
        <v>0.15697649999999999</v>
      </c>
      <c r="E96" s="100">
        <v>0.62864520000000002</v>
      </c>
      <c r="F96" s="100">
        <v>0.4154273</v>
      </c>
      <c r="G96" s="100">
        <v>0.44299470000000002</v>
      </c>
      <c r="H96" s="100">
        <v>2.6471944999999999</v>
      </c>
      <c r="I96" s="100">
        <v>3.6695901000000002</v>
      </c>
      <c r="J96" s="100">
        <v>7.5496582999999999</v>
      </c>
      <c r="K96" s="100">
        <v>8.2297355000000003</v>
      </c>
      <c r="L96" s="100">
        <v>16.587530000000001</v>
      </c>
      <c r="M96" s="100">
        <v>36.952184000000003</v>
      </c>
      <c r="N96" s="100">
        <v>51.998998</v>
      </c>
      <c r="O96" s="100">
        <v>65.529003000000003</v>
      </c>
      <c r="P96" s="100">
        <v>97.078523000000004</v>
      </c>
      <c r="Q96" s="100">
        <v>136.19163</v>
      </c>
      <c r="R96" s="100">
        <v>218.29543000000001</v>
      </c>
      <c r="S96" s="100">
        <v>341.26593000000003</v>
      </c>
      <c r="T96" s="100">
        <v>752.87644</v>
      </c>
      <c r="U96" s="100">
        <v>27.409545000000001</v>
      </c>
      <c r="V96" s="100">
        <v>40.764696000000001</v>
      </c>
      <c r="W96" s="127"/>
      <c r="X96" s="122">
        <v>1989</v>
      </c>
      <c r="Y96" s="100">
        <v>0.65917619999999999</v>
      </c>
      <c r="Z96" s="100">
        <v>0</v>
      </c>
      <c r="AA96" s="100">
        <v>0</v>
      </c>
      <c r="AB96" s="100">
        <v>0.1447128</v>
      </c>
      <c r="AC96" s="100">
        <v>0.30363440000000003</v>
      </c>
      <c r="AD96" s="100">
        <v>0.84940839999999995</v>
      </c>
      <c r="AE96" s="100">
        <v>1.1810244999999999</v>
      </c>
      <c r="AF96" s="100">
        <v>3.4070811999999999</v>
      </c>
      <c r="AG96" s="100">
        <v>4.3630164000000002</v>
      </c>
      <c r="AH96" s="100">
        <v>8.3347955999999996</v>
      </c>
      <c r="AI96" s="100">
        <v>11.305910000000001</v>
      </c>
      <c r="AJ96" s="100">
        <v>17.451910000000002</v>
      </c>
      <c r="AK96" s="100">
        <v>31.300509000000002</v>
      </c>
      <c r="AL96" s="100">
        <v>37.331498000000003</v>
      </c>
      <c r="AM96" s="100">
        <v>80.508330999999998</v>
      </c>
      <c r="AN96" s="100">
        <v>128.50299000000001</v>
      </c>
      <c r="AO96" s="100">
        <v>269.04020000000003</v>
      </c>
      <c r="AP96" s="100">
        <v>616.23130000000003</v>
      </c>
      <c r="AQ96" s="100">
        <v>23.081047999999999</v>
      </c>
      <c r="AR96" s="100">
        <v>24.783238999999998</v>
      </c>
      <c r="AS96" s="127"/>
      <c r="AT96" s="122">
        <v>1989</v>
      </c>
      <c r="AU96" s="100">
        <v>0.64316439999999997</v>
      </c>
      <c r="AV96" s="100">
        <v>8.0586599999999994E-2</v>
      </c>
      <c r="AW96" s="100">
        <v>0.32253720000000002</v>
      </c>
      <c r="AX96" s="100">
        <v>0.2830512</v>
      </c>
      <c r="AY96" s="100">
        <v>0.37428060000000002</v>
      </c>
      <c r="AZ96" s="100">
        <v>1.7554761999999999</v>
      </c>
      <c r="BA96" s="100">
        <v>2.4288761999999999</v>
      </c>
      <c r="BB96" s="100">
        <v>5.4836840999999996</v>
      </c>
      <c r="BC96" s="100">
        <v>6.3342058999999997</v>
      </c>
      <c r="BD96" s="100">
        <v>12.577142</v>
      </c>
      <c r="BE96" s="100">
        <v>24.399232000000001</v>
      </c>
      <c r="BF96" s="100">
        <v>34.965369000000003</v>
      </c>
      <c r="BG96" s="100">
        <v>48.277971999999998</v>
      </c>
      <c r="BH96" s="100">
        <v>65.554395999999997</v>
      </c>
      <c r="BI96" s="100">
        <v>105.22748</v>
      </c>
      <c r="BJ96" s="100">
        <v>165.39671000000001</v>
      </c>
      <c r="BK96" s="100">
        <v>295.43567999999999</v>
      </c>
      <c r="BL96" s="100">
        <v>654.38445000000002</v>
      </c>
      <c r="BM96" s="100">
        <v>25.240245999999999</v>
      </c>
      <c r="BN96" s="100">
        <v>31.859711000000001</v>
      </c>
      <c r="BO96" s="127"/>
      <c r="BP96" s="122">
        <v>1989</v>
      </c>
    </row>
    <row r="97" spans="1:68">
      <c r="A97" s="127"/>
      <c r="B97" s="122">
        <v>1990</v>
      </c>
      <c r="C97" s="100">
        <v>1.2398659999999999</v>
      </c>
      <c r="D97" s="100">
        <v>0</v>
      </c>
      <c r="E97" s="100">
        <v>0</v>
      </c>
      <c r="F97" s="100">
        <v>0.27877439999999998</v>
      </c>
      <c r="G97" s="100">
        <v>0.43571530000000003</v>
      </c>
      <c r="H97" s="100">
        <v>2.3748654999999999</v>
      </c>
      <c r="I97" s="100">
        <v>4.7199968999999999</v>
      </c>
      <c r="J97" s="100">
        <v>6.5519616000000003</v>
      </c>
      <c r="K97" s="100">
        <v>11.710315</v>
      </c>
      <c r="L97" s="100">
        <v>17.677039000000001</v>
      </c>
      <c r="M97" s="100">
        <v>29.267457</v>
      </c>
      <c r="N97" s="100">
        <v>42.515037</v>
      </c>
      <c r="O97" s="100">
        <v>66.609572999999997</v>
      </c>
      <c r="P97" s="100">
        <v>91.144048999999995</v>
      </c>
      <c r="Q97" s="100">
        <v>109.23043</v>
      </c>
      <c r="R97" s="100">
        <v>179.24510000000001</v>
      </c>
      <c r="S97" s="100">
        <v>315.68783000000002</v>
      </c>
      <c r="T97" s="100">
        <v>615.88798999999995</v>
      </c>
      <c r="U97" s="100">
        <v>24.755414999999999</v>
      </c>
      <c r="V97" s="100">
        <v>35.656362000000001</v>
      </c>
      <c r="W97" s="127"/>
      <c r="X97" s="122">
        <v>1990</v>
      </c>
      <c r="Y97" s="100">
        <v>1.3052253</v>
      </c>
      <c r="Z97" s="100">
        <v>0</v>
      </c>
      <c r="AA97" s="100">
        <v>0.33302920000000003</v>
      </c>
      <c r="AB97" s="100">
        <v>0</v>
      </c>
      <c r="AC97" s="100">
        <v>0.29858010000000001</v>
      </c>
      <c r="AD97" s="100">
        <v>0.70743670000000003</v>
      </c>
      <c r="AE97" s="100">
        <v>1.1519923999999999</v>
      </c>
      <c r="AF97" s="100">
        <v>2.8942326</v>
      </c>
      <c r="AG97" s="100">
        <v>4.0403713999999997</v>
      </c>
      <c r="AH97" s="100">
        <v>5.8498958999999999</v>
      </c>
      <c r="AI97" s="100">
        <v>12.47256</v>
      </c>
      <c r="AJ97" s="100">
        <v>19.212724000000001</v>
      </c>
      <c r="AK97" s="100">
        <v>23.472087999999999</v>
      </c>
      <c r="AL97" s="100">
        <v>45.042202000000003</v>
      </c>
      <c r="AM97" s="100">
        <v>79.441911000000005</v>
      </c>
      <c r="AN97" s="100">
        <v>140.92102</v>
      </c>
      <c r="AO97" s="100">
        <v>252.64669000000001</v>
      </c>
      <c r="AP97" s="100">
        <v>614.53096000000005</v>
      </c>
      <c r="AQ97" s="100">
        <v>23.229282000000001</v>
      </c>
      <c r="AR97" s="100">
        <v>24.692796000000001</v>
      </c>
      <c r="AS97" s="127"/>
      <c r="AT97" s="122">
        <v>1990</v>
      </c>
      <c r="AU97" s="100">
        <v>1.2717064</v>
      </c>
      <c r="AV97" s="100">
        <v>0</v>
      </c>
      <c r="AW97" s="100">
        <v>0.1620037</v>
      </c>
      <c r="AX97" s="100">
        <v>0.1426124</v>
      </c>
      <c r="AY97" s="100">
        <v>0.3680909</v>
      </c>
      <c r="AZ97" s="100">
        <v>1.5464566</v>
      </c>
      <c r="BA97" s="100">
        <v>2.9420164</v>
      </c>
      <c r="BB97" s="100">
        <v>4.7228380000000003</v>
      </c>
      <c r="BC97" s="100">
        <v>7.9414493000000004</v>
      </c>
      <c r="BD97" s="100">
        <v>11.913017</v>
      </c>
      <c r="BE97" s="100">
        <v>21.06822</v>
      </c>
      <c r="BF97" s="100">
        <v>30.988918000000002</v>
      </c>
      <c r="BG97" s="100">
        <v>44.957940000000001</v>
      </c>
      <c r="BH97" s="100">
        <v>66.882966999999994</v>
      </c>
      <c r="BI97" s="100">
        <v>92.727919999999997</v>
      </c>
      <c r="BJ97" s="100">
        <v>156.70472000000001</v>
      </c>
      <c r="BK97" s="100">
        <v>275.78248000000002</v>
      </c>
      <c r="BL97" s="100">
        <v>614.91422</v>
      </c>
      <c r="BM97" s="100">
        <v>23.990444</v>
      </c>
      <c r="BN97" s="100">
        <v>29.874692</v>
      </c>
      <c r="BO97" s="127"/>
      <c r="BP97" s="122">
        <v>1990</v>
      </c>
    </row>
    <row r="98" spans="1:68">
      <c r="A98" s="127"/>
      <c r="B98" s="122">
        <v>1991</v>
      </c>
      <c r="C98" s="100">
        <v>0.45990969999999998</v>
      </c>
      <c r="D98" s="100">
        <v>0.153276</v>
      </c>
      <c r="E98" s="100">
        <v>0.15666340000000001</v>
      </c>
      <c r="F98" s="100">
        <v>0.14310800000000001</v>
      </c>
      <c r="G98" s="100">
        <v>0.14141790000000001</v>
      </c>
      <c r="H98" s="100">
        <v>1.9922359999999999</v>
      </c>
      <c r="I98" s="100">
        <v>3.6425584999999998</v>
      </c>
      <c r="J98" s="100">
        <v>7.8286372000000002</v>
      </c>
      <c r="K98" s="100">
        <v>10.226853</v>
      </c>
      <c r="L98" s="100">
        <v>17.663885000000001</v>
      </c>
      <c r="M98" s="100">
        <v>23.5152</v>
      </c>
      <c r="N98" s="100">
        <v>42.471862000000002</v>
      </c>
      <c r="O98" s="100">
        <v>58.345761000000003</v>
      </c>
      <c r="P98" s="100">
        <v>79.964516000000003</v>
      </c>
      <c r="Q98" s="100">
        <v>107.22382</v>
      </c>
      <c r="R98" s="100">
        <v>193.71922000000001</v>
      </c>
      <c r="S98" s="100">
        <v>319.85595000000001</v>
      </c>
      <c r="T98" s="100">
        <v>637.72049000000004</v>
      </c>
      <c r="U98" s="100">
        <v>24.282074000000001</v>
      </c>
      <c r="V98" s="100">
        <v>35.032038</v>
      </c>
      <c r="W98" s="127"/>
      <c r="X98" s="122">
        <v>1991</v>
      </c>
      <c r="Y98" s="100">
        <v>0.96867780000000003</v>
      </c>
      <c r="Z98" s="100">
        <v>0.16134499999999999</v>
      </c>
      <c r="AA98" s="100">
        <v>0</v>
      </c>
      <c r="AB98" s="100">
        <v>0.45092369999999998</v>
      </c>
      <c r="AC98" s="100">
        <v>0.2900064</v>
      </c>
      <c r="AD98" s="100">
        <v>1.8653103</v>
      </c>
      <c r="AE98" s="100">
        <v>1.5450501999999999</v>
      </c>
      <c r="AF98" s="100">
        <v>2.7101943999999998</v>
      </c>
      <c r="AG98" s="100">
        <v>4.3809348000000004</v>
      </c>
      <c r="AH98" s="100">
        <v>6.3662967999999998</v>
      </c>
      <c r="AI98" s="100">
        <v>10.649317999999999</v>
      </c>
      <c r="AJ98" s="100">
        <v>14.777721</v>
      </c>
      <c r="AK98" s="100">
        <v>28.101348999999999</v>
      </c>
      <c r="AL98" s="100">
        <v>44.413063999999999</v>
      </c>
      <c r="AM98" s="100">
        <v>70.856406000000007</v>
      </c>
      <c r="AN98" s="100">
        <v>128.15851000000001</v>
      </c>
      <c r="AO98" s="100">
        <v>248.94268</v>
      </c>
      <c r="AP98" s="100">
        <v>589.85522000000003</v>
      </c>
      <c r="AQ98" s="100">
        <v>22.737165000000001</v>
      </c>
      <c r="AR98" s="100">
        <v>23.648402000000001</v>
      </c>
      <c r="AS98" s="127"/>
      <c r="AT98" s="122">
        <v>1991</v>
      </c>
      <c r="AU98" s="100">
        <v>0.70771240000000002</v>
      </c>
      <c r="AV98" s="100">
        <v>0.15720700000000001</v>
      </c>
      <c r="AW98" s="100">
        <v>8.054E-2</v>
      </c>
      <c r="AX98" s="100">
        <v>0.29323919999999998</v>
      </c>
      <c r="AY98" s="100">
        <v>0.21478220000000001</v>
      </c>
      <c r="AZ98" s="100">
        <v>1.9290358000000001</v>
      </c>
      <c r="BA98" s="100">
        <v>2.5951526999999999</v>
      </c>
      <c r="BB98" s="100">
        <v>5.2695486999999996</v>
      </c>
      <c r="BC98" s="100">
        <v>7.3400392999999999</v>
      </c>
      <c r="BD98" s="100">
        <v>12.146005000000001</v>
      </c>
      <c r="BE98" s="100">
        <v>17.238651000000001</v>
      </c>
      <c r="BF98" s="100">
        <v>28.789861999999999</v>
      </c>
      <c r="BG98" s="100">
        <v>43.155625999999998</v>
      </c>
      <c r="BH98" s="100">
        <v>61.365226999999997</v>
      </c>
      <c r="BI98" s="100">
        <v>87.125921000000005</v>
      </c>
      <c r="BJ98" s="100">
        <v>155.26859999999999</v>
      </c>
      <c r="BK98" s="100">
        <v>274.98824999999999</v>
      </c>
      <c r="BL98" s="100">
        <v>603.57737999999995</v>
      </c>
      <c r="BM98" s="100">
        <v>23.507241</v>
      </c>
      <c r="BN98" s="100">
        <v>28.824738</v>
      </c>
      <c r="BO98" s="127"/>
      <c r="BP98" s="122">
        <v>1991</v>
      </c>
    </row>
    <row r="99" spans="1:68">
      <c r="A99" s="127"/>
      <c r="B99" s="122">
        <v>1992</v>
      </c>
      <c r="C99" s="100">
        <v>0.75939950000000001</v>
      </c>
      <c r="D99" s="100">
        <v>0</v>
      </c>
      <c r="E99" s="100">
        <v>0.15570410000000001</v>
      </c>
      <c r="F99" s="100">
        <v>0</v>
      </c>
      <c r="G99" s="100">
        <v>0.27630189999999999</v>
      </c>
      <c r="H99" s="100">
        <v>1.4434222000000001</v>
      </c>
      <c r="I99" s="100">
        <v>3.4456904000000002</v>
      </c>
      <c r="J99" s="100">
        <v>6.2208398000000003</v>
      </c>
      <c r="K99" s="100">
        <v>9.6490206999999995</v>
      </c>
      <c r="L99" s="100">
        <v>16.032778</v>
      </c>
      <c r="M99" s="100">
        <v>29.839227000000001</v>
      </c>
      <c r="N99" s="100">
        <v>39.326684</v>
      </c>
      <c r="O99" s="100">
        <v>66.230648000000002</v>
      </c>
      <c r="P99" s="100">
        <v>80.386347000000001</v>
      </c>
      <c r="Q99" s="100">
        <v>96.635738000000003</v>
      </c>
      <c r="R99" s="100">
        <v>172.28071</v>
      </c>
      <c r="S99" s="100">
        <v>291.02026999999998</v>
      </c>
      <c r="T99" s="100">
        <v>575.05285000000003</v>
      </c>
      <c r="U99" s="100">
        <v>23.632746000000001</v>
      </c>
      <c r="V99" s="100">
        <v>33.044592999999999</v>
      </c>
      <c r="W99" s="127"/>
      <c r="X99" s="122">
        <v>1992</v>
      </c>
      <c r="Y99" s="100">
        <v>0.47959099999999999</v>
      </c>
      <c r="Z99" s="100">
        <v>0</v>
      </c>
      <c r="AA99" s="100">
        <v>0.16443830000000001</v>
      </c>
      <c r="AB99" s="100">
        <v>0.1552549</v>
      </c>
      <c r="AC99" s="100">
        <v>0.70931540000000004</v>
      </c>
      <c r="AD99" s="100">
        <v>0.87113580000000002</v>
      </c>
      <c r="AE99" s="100">
        <v>1.7944226999999999</v>
      </c>
      <c r="AF99" s="100">
        <v>2.6594172999999999</v>
      </c>
      <c r="AG99" s="100">
        <v>3.8989699</v>
      </c>
      <c r="AH99" s="100">
        <v>7.4340323000000001</v>
      </c>
      <c r="AI99" s="100">
        <v>10.617765</v>
      </c>
      <c r="AJ99" s="100">
        <v>13.660083</v>
      </c>
      <c r="AK99" s="100">
        <v>23.566421999999999</v>
      </c>
      <c r="AL99" s="100">
        <v>42.822423000000001</v>
      </c>
      <c r="AM99" s="100">
        <v>67.740015</v>
      </c>
      <c r="AN99" s="100">
        <v>112.27954</v>
      </c>
      <c r="AO99" s="100">
        <v>245.15149</v>
      </c>
      <c r="AP99" s="100">
        <v>549.26013999999998</v>
      </c>
      <c r="AQ99" s="100">
        <v>21.709437999999999</v>
      </c>
      <c r="AR99" s="100">
        <v>22.150217000000001</v>
      </c>
      <c r="AS99" s="127"/>
      <c r="AT99" s="122">
        <v>1992</v>
      </c>
      <c r="AU99" s="100">
        <v>0.62307820000000003</v>
      </c>
      <c r="AV99" s="100">
        <v>0</v>
      </c>
      <c r="AW99" s="100">
        <v>0.15995200000000001</v>
      </c>
      <c r="AX99" s="100">
        <v>7.56878E-2</v>
      </c>
      <c r="AY99" s="100">
        <v>0.4899384</v>
      </c>
      <c r="AZ99" s="100">
        <v>1.1581162</v>
      </c>
      <c r="BA99" s="100">
        <v>2.6206697999999999</v>
      </c>
      <c r="BB99" s="100">
        <v>4.4379026000000001</v>
      </c>
      <c r="BC99" s="100">
        <v>6.8000349</v>
      </c>
      <c r="BD99" s="100">
        <v>11.82446</v>
      </c>
      <c r="BE99" s="100">
        <v>20.470593999999998</v>
      </c>
      <c r="BF99" s="100">
        <v>26.628026999999999</v>
      </c>
      <c r="BG99" s="100">
        <v>44.823566</v>
      </c>
      <c r="BH99" s="100">
        <v>60.829675000000002</v>
      </c>
      <c r="BI99" s="100">
        <v>80.739870999999994</v>
      </c>
      <c r="BJ99" s="100">
        <v>137.14122</v>
      </c>
      <c r="BK99" s="100">
        <v>262.05428999999998</v>
      </c>
      <c r="BL99" s="100">
        <v>556.75729000000001</v>
      </c>
      <c r="BM99" s="100">
        <v>22.667674000000002</v>
      </c>
      <c r="BN99" s="100">
        <v>27.236998</v>
      </c>
      <c r="BO99" s="127"/>
      <c r="BP99" s="122">
        <v>1992</v>
      </c>
    </row>
    <row r="100" spans="1:68">
      <c r="A100" s="127"/>
      <c r="B100" s="122">
        <v>1993</v>
      </c>
      <c r="C100" s="100">
        <v>0.75500990000000001</v>
      </c>
      <c r="D100" s="100">
        <v>0</v>
      </c>
      <c r="E100" s="100">
        <v>0.30828939999999999</v>
      </c>
      <c r="F100" s="100">
        <v>0.15116560000000001</v>
      </c>
      <c r="G100" s="100">
        <v>0.41120000000000001</v>
      </c>
      <c r="H100" s="100">
        <v>1.0241914000000001</v>
      </c>
      <c r="I100" s="100">
        <v>1.5070908999999999</v>
      </c>
      <c r="J100" s="100">
        <v>7.0133400000000004</v>
      </c>
      <c r="K100" s="100">
        <v>9.6578514000000002</v>
      </c>
      <c r="L100" s="100">
        <v>15.638899</v>
      </c>
      <c r="M100" s="100">
        <v>23.515191000000002</v>
      </c>
      <c r="N100" s="100">
        <v>38.399448</v>
      </c>
      <c r="O100" s="100">
        <v>51.211157999999998</v>
      </c>
      <c r="P100" s="100">
        <v>77.141745999999998</v>
      </c>
      <c r="Q100" s="100">
        <v>95.543437999999995</v>
      </c>
      <c r="R100" s="100">
        <v>163.14514</v>
      </c>
      <c r="S100" s="100">
        <v>267.55781000000002</v>
      </c>
      <c r="T100" s="100">
        <v>517.20708000000002</v>
      </c>
      <c r="U100" s="100">
        <v>22.067916</v>
      </c>
      <c r="V100" s="100">
        <v>30.240199</v>
      </c>
      <c r="W100" s="127"/>
      <c r="X100" s="122">
        <v>1993</v>
      </c>
      <c r="Y100" s="100">
        <v>0.63603120000000002</v>
      </c>
      <c r="Z100" s="100">
        <v>0.32106390000000001</v>
      </c>
      <c r="AA100" s="100">
        <v>0</v>
      </c>
      <c r="AB100" s="100">
        <v>0.47690199999999999</v>
      </c>
      <c r="AC100" s="100">
        <v>0.70430170000000003</v>
      </c>
      <c r="AD100" s="100">
        <v>0.73610929999999997</v>
      </c>
      <c r="AE100" s="100">
        <v>1.6448</v>
      </c>
      <c r="AF100" s="100">
        <v>3.3480015000000001</v>
      </c>
      <c r="AG100" s="100">
        <v>3.5596386999999998</v>
      </c>
      <c r="AH100" s="100">
        <v>5.2455255999999997</v>
      </c>
      <c r="AI100" s="100">
        <v>9.0041834999999999</v>
      </c>
      <c r="AJ100" s="100">
        <v>18.666467999999998</v>
      </c>
      <c r="AK100" s="100">
        <v>23.404392000000001</v>
      </c>
      <c r="AL100" s="100">
        <v>36.371326000000003</v>
      </c>
      <c r="AM100" s="100">
        <v>60.070565999999999</v>
      </c>
      <c r="AN100" s="100">
        <v>111.91479</v>
      </c>
      <c r="AO100" s="100">
        <v>198.05489</v>
      </c>
      <c r="AP100" s="100">
        <v>526.62328000000002</v>
      </c>
      <c r="AQ100" s="100">
        <v>20.569697999999999</v>
      </c>
      <c r="AR100" s="100">
        <v>20.592777999999999</v>
      </c>
      <c r="AS100" s="127"/>
      <c r="AT100" s="122">
        <v>1993</v>
      </c>
      <c r="AU100" s="100">
        <v>0.69705680000000003</v>
      </c>
      <c r="AV100" s="100">
        <v>0.15660479999999999</v>
      </c>
      <c r="AW100" s="100">
        <v>0.15835160000000001</v>
      </c>
      <c r="AX100" s="100">
        <v>0.30993670000000001</v>
      </c>
      <c r="AY100" s="100">
        <v>0.55575050000000004</v>
      </c>
      <c r="AZ100" s="100">
        <v>0.8805963</v>
      </c>
      <c r="BA100" s="100">
        <v>1.5759307</v>
      </c>
      <c r="BB100" s="100">
        <v>5.1772403000000002</v>
      </c>
      <c r="BC100" s="100">
        <v>6.6232714000000001</v>
      </c>
      <c r="BD100" s="100">
        <v>10.543577000000001</v>
      </c>
      <c r="BE100" s="100">
        <v>16.438535000000002</v>
      </c>
      <c r="BF100" s="100">
        <v>28.634692999999999</v>
      </c>
      <c r="BG100" s="100">
        <v>37.277434999999997</v>
      </c>
      <c r="BH100" s="100">
        <v>55.999146000000003</v>
      </c>
      <c r="BI100" s="100">
        <v>76.112994</v>
      </c>
      <c r="BJ100" s="100">
        <v>133.18597</v>
      </c>
      <c r="BK100" s="100">
        <v>223.81432000000001</v>
      </c>
      <c r="BL100" s="100">
        <v>523.86801000000003</v>
      </c>
      <c r="BM100" s="100">
        <v>21.315798000000001</v>
      </c>
      <c r="BN100" s="100">
        <v>25.115402</v>
      </c>
      <c r="BO100" s="127"/>
      <c r="BP100" s="122">
        <v>1993</v>
      </c>
    </row>
    <row r="101" spans="1:68">
      <c r="A101" s="127"/>
      <c r="B101" s="122">
        <v>1994</v>
      </c>
      <c r="C101" s="100">
        <v>0.30085230000000002</v>
      </c>
      <c r="D101" s="100">
        <v>0</v>
      </c>
      <c r="E101" s="100">
        <v>0</v>
      </c>
      <c r="F101" s="100">
        <v>0.3066431</v>
      </c>
      <c r="G101" s="100">
        <v>0.4121842</v>
      </c>
      <c r="H101" s="100">
        <v>1.1756787</v>
      </c>
      <c r="I101" s="100">
        <v>1.9097611000000001</v>
      </c>
      <c r="J101" s="100">
        <v>6.3430372000000004</v>
      </c>
      <c r="K101" s="100">
        <v>9.4318381999999996</v>
      </c>
      <c r="L101" s="100">
        <v>17.235379999999999</v>
      </c>
      <c r="M101" s="100">
        <v>22.391165000000001</v>
      </c>
      <c r="N101" s="100">
        <v>34.883572999999998</v>
      </c>
      <c r="O101" s="100">
        <v>52.793092999999999</v>
      </c>
      <c r="P101" s="100">
        <v>69.677582999999998</v>
      </c>
      <c r="Q101" s="100">
        <v>95.404613999999995</v>
      </c>
      <c r="R101" s="100">
        <v>165.16037</v>
      </c>
      <c r="S101" s="100">
        <v>261.45785999999998</v>
      </c>
      <c r="T101" s="100">
        <v>532.19497999999999</v>
      </c>
      <c r="U101" s="100">
        <v>22.135283000000001</v>
      </c>
      <c r="V101" s="100">
        <v>29.980957</v>
      </c>
      <c r="W101" s="127"/>
      <c r="X101" s="122">
        <v>1994</v>
      </c>
      <c r="Y101" s="100">
        <v>0.47535519999999998</v>
      </c>
      <c r="Z101" s="100">
        <v>0.32067879999999999</v>
      </c>
      <c r="AA101" s="100">
        <v>0</v>
      </c>
      <c r="AB101" s="100">
        <v>0.16130829999999999</v>
      </c>
      <c r="AC101" s="100">
        <v>0.14145969999999999</v>
      </c>
      <c r="AD101" s="100">
        <v>0.4430326</v>
      </c>
      <c r="AE101" s="100">
        <v>1.2282229</v>
      </c>
      <c r="AF101" s="100">
        <v>2.4419884000000001</v>
      </c>
      <c r="AG101" s="100">
        <v>3.5089324999999998</v>
      </c>
      <c r="AH101" s="100">
        <v>8.4119288000000001</v>
      </c>
      <c r="AI101" s="100">
        <v>8.6337433000000008</v>
      </c>
      <c r="AJ101" s="100">
        <v>17.163989000000001</v>
      </c>
      <c r="AK101" s="100">
        <v>27.256685000000001</v>
      </c>
      <c r="AL101" s="100">
        <v>35.083450999999997</v>
      </c>
      <c r="AM101" s="100">
        <v>61.314016000000002</v>
      </c>
      <c r="AN101" s="100">
        <v>109.59989</v>
      </c>
      <c r="AO101" s="100">
        <v>218.905</v>
      </c>
      <c r="AP101" s="100">
        <v>514.6</v>
      </c>
      <c r="AQ101" s="100">
        <v>21.214988999999999</v>
      </c>
      <c r="AR101" s="100">
        <v>20.801876</v>
      </c>
      <c r="AS101" s="127"/>
      <c r="AT101" s="122">
        <v>1994</v>
      </c>
      <c r="AU101" s="100">
        <v>0.38583669999999998</v>
      </c>
      <c r="AV101" s="100">
        <v>0.15642059999999999</v>
      </c>
      <c r="AW101" s="100">
        <v>0</v>
      </c>
      <c r="AX101" s="100">
        <v>0.23582030000000001</v>
      </c>
      <c r="AY101" s="100">
        <v>0.27879520000000002</v>
      </c>
      <c r="AZ101" s="100">
        <v>0.81024799999999997</v>
      </c>
      <c r="BA101" s="100">
        <v>1.5690641000000001</v>
      </c>
      <c r="BB101" s="100">
        <v>4.3890323000000002</v>
      </c>
      <c r="BC101" s="100">
        <v>6.4746218000000004</v>
      </c>
      <c r="BD101" s="100">
        <v>12.898873</v>
      </c>
      <c r="BE101" s="100">
        <v>15.673693</v>
      </c>
      <c r="BF101" s="100">
        <v>26.117353000000001</v>
      </c>
      <c r="BG101" s="100">
        <v>39.994987000000002</v>
      </c>
      <c r="BH101" s="100">
        <v>51.827086999999999</v>
      </c>
      <c r="BI101" s="100">
        <v>76.791132000000005</v>
      </c>
      <c r="BJ101" s="100">
        <v>132.79939999999999</v>
      </c>
      <c r="BK101" s="100">
        <v>234.68687</v>
      </c>
      <c r="BL101" s="100">
        <v>519.79030999999998</v>
      </c>
      <c r="BM101" s="100">
        <v>21.673117000000001</v>
      </c>
      <c r="BN101" s="100">
        <v>25.074774999999999</v>
      </c>
      <c r="BO101" s="127"/>
      <c r="BP101" s="122">
        <v>1994</v>
      </c>
    </row>
    <row r="102" spans="1:68">
      <c r="A102" s="127"/>
      <c r="B102" s="122">
        <v>1995</v>
      </c>
      <c r="C102" s="100">
        <v>0.30076639999999999</v>
      </c>
      <c r="D102" s="100">
        <v>0</v>
      </c>
      <c r="E102" s="100">
        <v>0.1511382</v>
      </c>
      <c r="F102" s="100">
        <v>0.30872769999999999</v>
      </c>
      <c r="G102" s="100">
        <v>0.41566389999999998</v>
      </c>
      <c r="H102" s="100">
        <v>0.72633029999999998</v>
      </c>
      <c r="I102" s="100">
        <v>3.0212476000000001</v>
      </c>
      <c r="J102" s="100">
        <v>5.3630199999999997</v>
      </c>
      <c r="K102" s="100">
        <v>7.9883160000000002</v>
      </c>
      <c r="L102" s="100">
        <v>13.582836</v>
      </c>
      <c r="M102" s="100">
        <v>21.44425</v>
      </c>
      <c r="N102" s="100">
        <v>34.309212000000002</v>
      </c>
      <c r="O102" s="100">
        <v>57.082163999999999</v>
      </c>
      <c r="P102" s="100">
        <v>74.571662000000003</v>
      </c>
      <c r="Q102" s="100">
        <v>83.269209000000004</v>
      </c>
      <c r="R102" s="100">
        <v>148.02359000000001</v>
      </c>
      <c r="S102" s="100">
        <v>264.10259000000002</v>
      </c>
      <c r="T102" s="100">
        <v>547.77093000000002</v>
      </c>
      <c r="U102" s="100">
        <v>21.885110000000001</v>
      </c>
      <c r="V102" s="100">
        <v>29.262967</v>
      </c>
      <c r="W102" s="127"/>
      <c r="X102" s="122">
        <v>1995</v>
      </c>
      <c r="Y102" s="100">
        <v>0.79210049999999999</v>
      </c>
      <c r="Z102" s="100">
        <v>0.15925600000000001</v>
      </c>
      <c r="AA102" s="100">
        <v>0</v>
      </c>
      <c r="AB102" s="100">
        <v>0</v>
      </c>
      <c r="AC102" s="100">
        <v>0.14263039999999999</v>
      </c>
      <c r="AD102" s="100">
        <v>0.87680460000000005</v>
      </c>
      <c r="AE102" s="100">
        <v>1.7839573</v>
      </c>
      <c r="AF102" s="100">
        <v>2.8165642000000002</v>
      </c>
      <c r="AG102" s="100">
        <v>4.8083062999999999</v>
      </c>
      <c r="AH102" s="100">
        <v>4.2309514000000004</v>
      </c>
      <c r="AI102" s="100">
        <v>10.756929</v>
      </c>
      <c r="AJ102" s="100">
        <v>16.75263</v>
      </c>
      <c r="AK102" s="100">
        <v>20.260401999999999</v>
      </c>
      <c r="AL102" s="100">
        <v>35.145898000000003</v>
      </c>
      <c r="AM102" s="100">
        <v>60.301257999999997</v>
      </c>
      <c r="AN102" s="100">
        <v>119.12595</v>
      </c>
      <c r="AO102" s="100">
        <v>217.71654000000001</v>
      </c>
      <c r="AP102" s="100">
        <v>484.29045000000002</v>
      </c>
      <c r="AQ102" s="100">
        <v>21.117918</v>
      </c>
      <c r="AR102" s="100">
        <v>20.323096</v>
      </c>
      <c r="AS102" s="127"/>
      <c r="AT102" s="122">
        <v>1995</v>
      </c>
      <c r="AU102" s="100">
        <v>0.54003970000000001</v>
      </c>
      <c r="AV102" s="100">
        <v>7.7625600000000003E-2</v>
      </c>
      <c r="AW102" s="100">
        <v>7.7451099999999995E-2</v>
      </c>
      <c r="AX102" s="100">
        <v>0.15831880000000001</v>
      </c>
      <c r="AY102" s="100">
        <v>0.28112589999999998</v>
      </c>
      <c r="AZ102" s="100">
        <v>0.80134329999999998</v>
      </c>
      <c r="BA102" s="100">
        <v>2.4023726999999999</v>
      </c>
      <c r="BB102" s="100">
        <v>4.0884197999999996</v>
      </c>
      <c r="BC102" s="100">
        <v>6.3958633000000003</v>
      </c>
      <c r="BD102" s="100">
        <v>8.9767253999999994</v>
      </c>
      <c r="BE102" s="100">
        <v>16.212008000000001</v>
      </c>
      <c r="BF102" s="100">
        <v>25.653635999999999</v>
      </c>
      <c r="BG102" s="100">
        <v>38.586736000000002</v>
      </c>
      <c r="BH102" s="100">
        <v>54.316011000000003</v>
      </c>
      <c r="BI102" s="100">
        <v>70.760506000000007</v>
      </c>
      <c r="BJ102" s="100">
        <v>131.28426999999999</v>
      </c>
      <c r="BK102" s="100">
        <v>235.02277000000001</v>
      </c>
      <c r="BL102" s="100">
        <v>503.15919000000002</v>
      </c>
      <c r="BM102" s="100">
        <v>21.499724000000001</v>
      </c>
      <c r="BN102" s="100">
        <v>24.417836000000001</v>
      </c>
      <c r="BO102" s="127"/>
      <c r="BP102" s="122">
        <v>1995</v>
      </c>
    </row>
    <row r="103" spans="1:68">
      <c r="A103" s="127"/>
      <c r="B103" s="122">
        <v>1996</v>
      </c>
      <c r="C103" s="100">
        <v>1.0561813</v>
      </c>
      <c r="D103" s="100">
        <v>0.30012549999999999</v>
      </c>
      <c r="E103" s="100">
        <v>0.4495325</v>
      </c>
      <c r="F103" s="100">
        <v>0.15348249999999999</v>
      </c>
      <c r="G103" s="100">
        <v>0.4256587</v>
      </c>
      <c r="H103" s="100">
        <v>0.56630829999999999</v>
      </c>
      <c r="I103" s="100">
        <v>2.2288624000000001</v>
      </c>
      <c r="J103" s="100">
        <v>5.5266405000000001</v>
      </c>
      <c r="K103" s="100">
        <v>10.394316</v>
      </c>
      <c r="L103" s="100">
        <v>14.732332</v>
      </c>
      <c r="M103" s="100">
        <v>25.826195999999999</v>
      </c>
      <c r="N103" s="100">
        <v>36.620654999999999</v>
      </c>
      <c r="O103" s="100">
        <v>50.839129999999997</v>
      </c>
      <c r="P103" s="100">
        <v>59.859197000000002</v>
      </c>
      <c r="Q103" s="100">
        <v>101.91083</v>
      </c>
      <c r="R103" s="100">
        <v>130.93765999999999</v>
      </c>
      <c r="S103" s="100">
        <v>239.23445000000001</v>
      </c>
      <c r="T103" s="100">
        <v>576.63783000000001</v>
      </c>
      <c r="U103" s="100">
        <v>22.304773999999998</v>
      </c>
      <c r="V103" s="100">
        <v>29.308952000000001</v>
      </c>
      <c r="W103" s="127"/>
      <c r="X103" s="122">
        <v>1996</v>
      </c>
      <c r="Y103" s="100">
        <v>0.31809799999999999</v>
      </c>
      <c r="Z103" s="100">
        <v>0</v>
      </c>
      <c r="AA103" s="100">
        <v>0.15741559999999999</v>
      </c>
      <c r="AB103" s="100">
        <v>0.48375240000000003</v>
      </c>
      <c r="AC103" s="100">
        <v>0.14620610000000001</v>
      </c>
      <c r="AD103" s="100">
        <v>0.2843118</v>
      </c>
      <c r="AE103" s="100">
        <v>0.97099100000000005</v>
      </c>
      <c r="AF103" s="100">
        <v>3.3038647000000001</v>
      </c>
      <c r="AG103" s="100">
        <v>3.9926594</v>
      </c>
      <c r="AH103" s="100">
        <v>5.3362128000000002</v>
      </c>
      <c r="AI103" s="100">
        <v>8.4853456000000005</v>
      </c>
      <c r="AJ103" s="100">
        <v>17.014351000000001</v>
      </c>
      <c r="AK103" s="100">
        <v>22.541243000000001</v>
      </c>
      <c r="AL103" s="100">
        <v>31.728135000000002</v>
      </c>
      <c r="AM103" s="100">
        <v>51.934322999999999</v>
      </c>
      <c r="AN103" s="100">
        <v>109.64415</v>
      </c>
      <c r="AO103" s="100">
        <v>198.02431000000001</v>
      </c>
      <c r="AP103" s="100">
        <v>485.44378</v>
      </c>
      <c r="AQ103" s="100">
        <v>20.427005999999999</v>
      </c>
      <c r="AR103" s="100">
        <v>19.26389</v>
      </c>
      <c r="AS103" s="127"/>
      <c r="AT103" s="122">
        <v>1996</v>
      </c>
      <c r="AU103" s="100">
        <v>0.69686300000000001</v>
      </c>
      <c r="AV103" s="100">
        <v>0.15379139999999999</v>
      </c>
      <c r="AW103" s="100">
        <v>0.30707319999999999</v>
      </c>
      <c r="AX103" s="100">
        <v>0.31454159999999998</v>
      </c>
      <c r="AY103" s="100">
        <v>0.28802759999999999</v>
      </c>
      <c r="AZ103" s="100">
        <v>0.42559770000000002</v>
      </c>
      <c r="BA103" s="100">
        <v>1.5985898999999999</v>
      </c>
      <c r="BB103" s="100">
        <v>4.4132179000000002</v>
      </c>
      <c r="BC103" s="100">
        <v>7.1868568000000002</v>
      </c>
      <c r="BD103" s="100">
        <v>10.087028</v>
      </c>
      <c r="BE103" s="100">
        <v>17.327556000000001</v>
      </c>
      <c r="BF103" s="100">
        <v>26.963443000000002</v>
      </c>
      <c r="BG103" s="100">
        <v>36.633870999999999</v>
      </c>
      <c r="BH103" s="100">
        <v>45.442205000000001</v>
      </c>
      <c r="BI103" s="100">
        <v>74.813258000000005</v>
      </c>
      <c r="BJ103" s="100">
        <v>118.67632999999999</v>
      </c>
      <c r="BK103" s="100">
        <v>213.46843999999999</v>
      </c>
      <c r="BL103" s="100">
        <v>512.68011999999999</v>
      </c>
      <c r="BM103" s="100">
        <v>21.361041</v>
      </c>
      <c r="BN103" s="100">
        <v>23.843579999999999</v>
      </c>
      <c r="BO103" s="127"/>
      <c r="BP103" s="122">
        <v>1996</v>
      </c>
    </row>
    <row r="104" spans="1:68">
      <c r="A104" s="127"/>
      <c r="B104" s="123">
        <v>1997</v>
      </c>
      <c r="C104" s="100">
        <v>1.3576872</v>
      </c>
      <c r="D104" s="100">
        <v>0.29739199999999999</v>
      </c>
      <c r="E104" s="100">
        <v>0.14971519999999999</v>
      </c>
      <c r="F104" s="100">
        <v>0.30741990000000002</v>
      </c>
      <c r="G104" s="100">
        <v>0.4385773</v>
      </c>
      <c r="H104" s="100">
        <v>1.1085229999999999</v>
      </c>
      <c r="I104" s="100">
        <v>2.5447774999999999</v>
      </c>
      <c r="J104" s="100">
        <v>5.9921094999999998</v>
      </c>
      <c r="K104" s="100">
        <v>12.437611</v>
      </c>
      <c r="L104" s="100">
        <v>16.682576999999998</v>
      </c>
      <c r="M104" s="100">
        <v>26.301283000000002</v>
      </c>
      <c r="N104" s="100">
        <v>33.308121</v>
      </c>
      <c r="O104" s="100">
        <v>47.262658000000002</v>
      </c>
      <c r="P104" s="100">
        <v>67.318203999999994</v>
      </c>
      <c r="Q104" s="100">
        <v>97.329325999999995</v>
      </c>
      <c r="R104" s="100">
        <v>137.01455999999999</v>
      </c>
      <c r="S104" s="100">
        <v>254.24121</v>
      </c>
      <c r="T104" s="100">
        <v>500.03145000000001</v>
      </c>
      <c r="U104" s="100">
        <v>22.847964000000001</v>
      </c>
      <c r="V104" s="100">
        <v>28.901402000000001</v>
      </c>
      <c r="W104" s="127"/>
      <c r="X104" s="123">
        <v>1997</v>
      </c>
      <c r="Y104" s="100">
        <v>0.79560059999999999</v>
      </c>
      <c r="Z104" s="100">
        <v>0.15636510000000001</v>
      </c>
      <c r="AA104" s="100">
        <v>0</v>
      </c>
      <c r="AB104" s="100">
        <v>0.32288529999999999</v>
      </c>
      <c r="AC104" s="100">
        <v>0.45088980000000001</v>
      </c>
      <c r="AD104" s="100">
        <v>0.27723019999999998</v>
      </c>
      <c r="AE104" s="100">
        <v>2.3856937</v>
      </c>
      <c r="AF104" s="100">
        <v>2.7046836999999999</v>
      </c>
      <c r="AG104" s="100">
        <v>5.5180666</v>
      </c>
      <c r="AH104" s="100">
        <v>6.7215647000000001</v>
      </c>
      <c r="AI104" s="100">
        <v>12.722432</v>
      </c>
      <c r="AJ104" s="100">
        <v>10.501944999999999</v>
      </c>
      <c r="AK104" s="100">
        <v>25.433405</v>
      </c>
      <c r="AL104" s="100">
        <v>36.242637000000002</v>
      </c>
      <c r="AM104" s="100">
        <v>58.731580999999998</v>
      </c>
      <c r="AN104" s="100">
        <v>105.83089</v>
      </c>
      <c r="AO104" s="100">
        <v>186.66830999999999</v>
      </c>
      <c r="AP104" s="100">
        <v>475.65546000000001</v>
      </c>
      <c r="AQ104" s="100">
        <v>21.215385000000001</v>
      </c>
      <c r="AR104" s="100">
        <v>19.599444999999999</v>
      </c>
      <c r="AS104" s="127"/>
      <c r="AT104" s="123">
        <v>1997</v>
      </c>
      <c r="AU104" s="100">
        <v>1.0841384000000001</v>
      </c>
      <c r="AV104" s="100">
        <v>0.2286512</v>
      </c>
      <c r="AW104" s="100">
        <v>7.6628299999999996E-2</v>
      </c>
      <c r="AX104" s="100">
        <v>0.31496289999999999</v>
      </c>
      <c r="AY104" s="100">
        <v>0.4446483</v>
      </c>
      <c r="AZ104" s="100">
        <v>0.69295119999999999</v>
      </c>
      <c r="BA104" s="100">
        <v>2.4649415000000001</v>
      </c>
      <c r="BB104" s="100">
        <v>4.3426425999999996</v>
      </c>
      <c r="BC104" s="100">
        <v>8.9646355999999994</v>
      </c>
      <c r="BD104" s="100">
        <v>11.731673000000001</v>
      </c>
      <c r="BE104" s="100">
        <v>19.640325000000001</v>
      </c>
      <c r="BF104" s="100">
        <v>22.083950000000002</v>
      </c>
      <c r="BG104" s="100">
        <v>36.317213000000002</v>
      </c>
      <c r="BH104" s="100">
        <v>51.447600999999999</v>
      </c>
      <c r="BI104" s="100">
        <v>76.55556</v>
      </c>
      <c r="BJ104" s="100">
        <v>119.10257</v>
      </c>
      <c r="BK104" s="100">
        <v>212.12711999999999</v>
      </c>
      <c r="BL104" s="100">
        <v>482.95976999999999</v>
      </c>
      <c r="BM104" s="100">
        <v>22.026769999999999</v>
      </c>
      <c r="BN104" s="100">
        <v>23.937777000000001</v>
      </c>
      <c r="BO104" s="127"/>
      <c r="BP104" s="123">
        <v>1997</v>
      </c>
    </row>
    <row r="105" spans="1:68">
      <c r="A105" s="127"/>
      <c r="B105" s="123">
        <v>1998</v>
      </c>
      <c r="C105" s="100">
        <v>0.7577526</v>
      </c>
      <c r="D105" s="100">
        <v>0.44205539999999999</v>
      </c>
      <c r="E105" s="100">
        <v>0.1494712</v>
      </c>
      <c r="F105" s="100">
        <v>0</v>
      </c>
      <c r="G105" s="100">
        <v>0.29994860000000001</v>
      </c>
      <c r="H105" s="100">
        <v>1.1007806</v>
      </c>
      <c r="I105" s="100">
        <v>3.1477496</v>
      </c>
      <c r="J105" s="100">
        <v>4.7132206999999999</v>
      </c>
      <c r="K105" s="100">
        <v>10.994655</v>
      </c>
      <c r="L105" s="100">
        <v>15.650124999999999</v>
      </c>
      <c r="M105" s="100">
        <v>21.905396</v>
      </c>
      <c r="N105" s="100">
        <v>29.784631999999998</v>
      </c>
      <c r="O105" s="100">
        <v>48.119942999999999</v>
      </c>
      <c r="P105" s="100">
        <v>57.557752999999998</v>
      </c>
      <c r="Q105" s="100">
        <v>89.288516999999999</v>
      </c>
      <c r="R105" s="100">
        <v>133.26052000000001</v>
      </c>
      <c r="S105" s="100">
        <v>225.12504000000001</v>
      </c>
      <c r="T105" s="100">
        <v>526.16840000000002</v>
      </c>
      <c r="U105" s="100">
        <v>21.778306000000001</v>
      </c>
      <c r="V105" s="100">
        <v>27.318345000000001</v>
      </c>
      <c r="W105" s="127"/>
      <c r="X105" s="123">
        <v>1998</v>
      </c>
      <c r="Y105" s="100">
        <v>0.6397543</v>
      </c>
      <c r="Z105" s="100">
        <v>0</v>
      </c>
      <c r="AA105" s="100">
        <v>0</v>
      </c>
      <c r="AB105" s="100">
        <v>0.32083879999999998</v>
      </c>
      <c r="AC105" s="100">
        <v>0.30870819999999999</v>
      </c>
      <c r="AD105" s="100">
        <v>1.0976345999999999</v>
      </c>
      <c r="AE105" s="100">
        <v>1.7001550000000001</v>
      </c>
      <c r="AF105" s="100">
        <v>3.3388401999999999</v>
      </c>
      <c r="AG105" s="100">
        <v>4.0063529000000004</v>
      </c>
      <c r="AH105" s="100">
        <v>5.9965497000000001</v>
      </c>
      <c r="AI105" s="100">
        <v>9.4813691000000002</v>
      </c>
      <c r="AJ105" s="100">
        <v>15.312158999999999</v>
      </c>
      <c r="AK105" s="100">
        <v>18.900376000000001</v>
      </c>
      <c r="AL105" s="100">
        <v>32.556773</v>
      </c>
      <c r="AM105" s="100">
        <v>52.244224000000003</v>
      </c>
      <c r="AN105" s="100">
        <v>105.86919</v>
      </c>
      <c r="AO105" s="100">
        <v>193.86588</v>
      </c>
      <c r="AP105" s="100">
        <v>464.97309999999999</v>
      </c>
      <c r="AQ105" s="100">
        <v>20.866167999999998</v>
      </c>
      <c r="AR105" s="100">
        <v>18.849764</v>
      </c>
      <c r="AS105" s="127"/>
      <c r="AT105" s="123">
        <v>1998</v>
      </c>
      <c r="AU105" s="100">
        <v>0.70034220000000003</v>
      </c>
      <c r="AV105" s="100">
        <v>0.2266119</v>
      </c>
      <c r="AW105" s="100">
        <v>7.6476799999999998E-2</v>
      </c>
      <c r="AX105" s="100">
        <v>0.15653139999999999</v>
      </c>
      <c r="AY105" s="100">
        <v>0.30426530000000002</v>
      </c>
      <c r="AZ105" s="100">
        <v>1.0992052999999999</v>
      </c>
      <c r="BA105" s="100">
        <v>2.4203939999999999</v>
      </c>
      <c r="BB105" s="100">
        <v>4.0231870000000001</v>
      </c>
      <c r="BC105" s="100">
        <v>7.4812877999999996</v>
      </c>
      <c r="BD105" s="100">
        <v>10.828445</v>
      </c>
      <c r="BE105" s="100">
        <v>15.797188</v>
      </c>
      <c r="BF105" s="100">
        <v>22.676279999999998</v>
      </c>
      <c r="BG105" s="100">
        <v>33.501199999999997</v>
      </c>
      <c r="BH105" s="100">
        <v>44.809185999999997</v>
      </c>
      <c r="BI105" s="100">
        <v>69.487965000000003</v>
      </c>
      <c r="BJ105" s="100">
        <v>117.57903</v>
      </c>
      <c r="BK105" s="100">
        <v>205.69066000000001</v>
      </c>
      <c r="BL105" s="100">
        <v>483.52787999999998</v>
      </c>
      <c r="BM105" s="100">
        <v>21.319264</v>
      </c>
      <c r="BN105" s="100">
        <v>22.762912</v>
      </c>
      <c r="BO105" s="127"/>
      <c r="BP105" s="123">
        <v>1998</v>
      </c>
    </row>
    <row r="106" spans="1:68">
      <c r="A106" s="127"/>
      <c r="B106" s="123">
        <v>1999</v>
      </c>
      <c r="C106" s="100">
        <v>1.2184478999999999</v>
      </c>
      <c r="D106" s="100">
        <v>0</v>
      </c>
      <c r="E106" s="100">
        <v>0</v>
      </c>
      <c r="F106" s="100">
        <v>0.3023614</v>
      </c>
      <c r="G106" s="100">
        <v>0.45827059999999997</v>
      </c>
      <c r="H106" s="100">
        <v>1.6555652000000001</v>
      </c>
      <c r="I106" s="100">
        <v>2.5802382000000001</v>
      </c>
      <c r="J106" s="100">
        <v>4.0163653999999998</v>
      </c>
      <c r="K106" s="100">
        <v>12.390321</v>
      </c>
      <c r="L106" s="100">
        <v>17.764524000000002</v>
      </c>
      <c r="M106" s="100">
        <v>22.924475000000001</v>
      </c>
      <c r="N106" s="100">
        <v>25.520434999999999</v>
      </c>
      <c r="O106" s="100">
        <v>41.031806000000003</v>
      </c>
      <c r="P106" s="100">
        <v>65.097887999999998</v>
      </c>
      <c r="Q106" s="100">
        <v>91.184164999999993</v>
      </c>
      <c r="R106" s="100">
        <v>148.39045999999999</v>
      </c>
      <c r="S106" s="100">
        <v>226.00182000000001</v>
      </c>
      <c r="T106" s="100">
        <v>509.85865000000001</v>
      </c>
      <c r="U106" s="100">
        <v>22.601448999999999</v>
      </c>
      <c r="V106" s="100">
        <v>27.608187000000001</v>
      </c>
      <c r="W106" s="127"/>
      <c r="X106" s="123">
        <v>1999</v>
      </c>
      <c r="Y106" s="100">
        <v>0.48145589999999999</v>
      </c>
      <c r="Z106" s="100">
        <v>0.15389230000000001</v>
      </c>
      <c r="AA106" s="100">
        <v>0.15557499999999999</v>
      </c>
      <c r="AB106" s="100">
        <v>0.31672729999999999</v>
      </c>
      <c r="AC106" s="100">
        <v>0.7861475</v>
      </c>
      <c r="AD106" s="100">
        <v>0.27490429999999999</v>
      </c>
      <c r="AE106" s="100">
        <v>1.6971878</v>
      </c>
      <c r="AF106" s="100">
        <v>4.6420576000000002</v>
      </c>
      <c r="AG106" s="100">
        <v>6.0510285000000001</v>
      </c>
      <c r="AH106" s="100">
        <v>4.9870111000000001</v>
      </c>
      <c r="AI106" s="100">
        <v>9.0840425000000007</v>
      </c>
      <c r="AJ106" s="100">
        <v>12.223172999999999</v>
      </c>
      <c r="AK106" s="100">
        <v>15.971639</v>
      </c>
      <c r="AL106" s="100">
        <v>34.297939</v>
      </c>
      <c r="AM106" s="100">
        <v>59.755726000000003</v>
      </c>
      <c r="AN106" s="100">
        <v>102.4359</v>
      </c>
      <c r="AO106" s="100">
        <v>207.14512999999999</v>
      </c>
      <c r="AP106" s="100">
        <v>498.89503999999999</v>
      </c>
      <c r="AQ106" s="100">
        <v>22.275818000000001</v>
      </c>
      <c r="AR106" s="100">
        <v>19.612521000000001</v>
      </c>
      <c r="AS106" s="127"/>
      <c r="AT106" s="123">
        <v>1999</v>
      </c>
      <c r="AU106" s="100">
        <v>0.85958789999999996</v>
      </c>
      <c r="AV106" s="100">
        <v>7.4940699999999999E-2</v>
      </c>
      <c r="AW106" s="100">
        <v>7.5989000000000001E-2</v>
      </c>
      <c r="AX106" s="100">
        <v>0.30937769999999998</v>
      </c>
      <c r="AY106" s="100">
        <v>0.6198437</v>
      </c>
      <c r="AZ106" s="100">
        <v>0.96395229999999998</v>
      </c>
      <c r="BA106" s="100">
        <v>2.1357450999999998</v>
      </c>
      <c r="BB106" s="100">
        <v>4.3306772000000002</v>
      </c>
      <c r="BC106" s="100">
        <v>9.2016896999999993</v>
      </c>
      <c r="BD106" s="100">
        <v>11.360753000000001</v>
      </c>
      <c r="BE106" s="100">
        <v>16.097581000000002</v>
      </c>
      <c r="BF106" s="100">
        <v>18.990283999999999</v>
      </c>
      <c r="BG106" s="100">
        <v>28.513244</v>
      </c>
      <c r="BH106" s="100">
        <v>49.419103999999997</v>
      </c>
      <c r="BI106" s="100">
        <v>74.499769999999998</v>
      </c>
      <c r="BJ106" s="100">
        <v>122.21272</v>
      </c>
      <c r="BK106" s="100">
        <v>214.32653999999999</v>
      </c>
      <c r="BL106" s="100">
        <v>502.23543000000001</v>
      </c>
      <c r="BM106" s="100">
        <v>22.437491000000001</v>
      </c>
      <c r="BN106" s="100">
        <v>23.425967</v>
      </c>
      <c r="BO106" s="127"/>
      <c r="BP106" s="123">
        <v>1999</v>
      </c>
    </row>
    <row r="107" spans="1:68" s="91" customFormat="1">
      <c r="A107" s="125"/>
      <c r="B107" s="124">
        <v>2000</v>
      </c>
      <c r="C107" s="100">
        <v>0.61235019999999996</v>
      </c>
      <c r="D107" s="100">
        <v>0</v>
      </c>
      <c r="E107" s="100">
        <v>0</v>
      </c>
      <c r="F107" s="100">
        <v>0.2976394</v>
      </c>
      <c r="G107" s="100">
        <v>0.15395629999999999</v>
      </c>
      <c r="H107" s="100">
        <v>1.1167897</v>
      </c>
      <c r="I107" s="100">
        <v>1.1360231999999999</v>
      </c>
      <c r="J107" s="100">
        <v>3.3599486000000001</v>
      </c>
      <c r="K107" s="100">
        <v>7.5446179999999998</v>
      </c>
      <c r="L107" s="100">
        <v>15.529870000000001</v>
      </c>
      <c r="M107" s="100">
        <v>18.873968999999999</v>
      </c>
      <c r="N107" s="100">
        <v>30.590771</v>
      </c>
      <c r="O107" s="100">
        <v>40.930605999999997</v>
      </c>
      <c r="P107" s="100">
        <v>56.985757</v>
      </c>
      <c r="Q107" s="100">
        <v>89.020273000000003</v>
      </c>
      <c r="R107" s="100">
        <v>140.2441</v>
      </c>
      <c r="S107" s="100">
        <v>227.55919</v>
      </c>
      <c r="T107" s="100">
        <v>514.03204000000005</v>
      </c>
      <c r="U107" s="100">
        <v>21.845794999999999</v>
      </c>
      <c r="V107" s="100">
        <v>26.320163999999998</v>
      </c>
      <c r="W107" s="125"/>
      <c r="X107" s="124">
        <v>2000</v>
      </c>
      <c r="Y107" s="100">
        <v>0.48347560000000001</v>
      </c>
      <c r="Z107" s="100">
        <v>0</v>
      </c>
      <c r="AA107" s="100">
        <v>0</v>
      </c>
      <c r="AB107" s="100">
        <v>0</v>
      </c>
      <c r="AC107" s="100">
        <v>0</v>
      </c>
      <c r="AD107" s="100">
        <v>1.1094469</v>
      </c>
      <c r="AE107" s="100">
        <v>0.84033139999999995</v>
      </c>
      <c r="AF107" s="100">
        <v>1.3296087000000001</v>
      </c>
      <c r="AG107" s="100">
        <v>4.1394212000000001</v>
      </c>
      <c r="AH107" s="100">
        <v>7.0127587</v>
      </c>
      <c r="AI107" s="100">
        <v>9.5277159999999999</v>
      </c>
      <c r="AJ107" s="100">
        <v>10.84027</v>
      </c>
      <c r="AK107" s="100">
        <v>19.273783999999999</v>
      </c>
      <c r="AL107" s="100">
        <v>30.622333000000001</v>
      </c>
      <c r="AM107" s="100">
        <v>47.959895000000003</v>
      </c>
      <c r="AN107" s="100">
        <v>104.22241</v>
      </c>
      <c r="AO107" s="100">
        <v>197.03076999999999</v>
      </c>
      <c r="AP107" s="100">
        <v>490.56777</v>
      </c>
      <c r="AQ107" s="100">
        <v>21.678946</v>
      </c>
      <c r="AR107" s="100">
        <v>18.596173</v>
      </c>
      <c r="AS107" s="125"/>
      <c r="AT107" s="124">
        <v>2000</v>
      </c>
      <c r="AU107" s="100">
        <v>0.5495679</v>
      </c>
      <c r="AV107" s="100">
        <v>0</v>
      </c>
      <c r="AW107" s="100">
        <v>0</v>
      </c>
      <c r="AX107" s="100">
        <v>0.1520003</v>
      </c>
      <c r="AY107" s="100">
        <v>7.8133999999999995E-2</v>
      </c>
      <c r="AZ107" s="100">
        <v>1.1131062</v>
      </c>
      <c r="BA107" s="100">
        <v>0.98715640000000004</v>
      </c>
      <c r="BB107" s="100">
        <v>2.3393220000000001</v>
      </c>
      <c r="BC107" s="100">
        <v>5.8313854999999997</v>
      </c>
      <c r="BD107" s="100">
        <v>11.249058</v>
      </c>
      <c r="BE107" s="100">
        <v>14.242917</v>
      </c>
      <c r="BF107" s="100">
        <v>20.886790000000001</v>
      </c>
      <c r="BG107" s="100">
        <v>30.155712000000001</v>
      </c>
      <c r="BH107" s="100">
        <v>43.549734000000001</v>
      </c>
      <c r="BI107" s="100">
        <v>67.385873000000004</v>
      </c>
      <c r="BJ107" s="100">
        <v>119.81322</v>
      </c>
      <c r="BK107" s="100">
        <v>208.78527</v>
      </c>
      <c r="BL107" s="100">
        <v>497.76603</v>
      </c>
      <c r="BM107" s="100">
        <v>21.761748000000001</v>
      </c>
      <c r="BN107" s="100">
        <v>22.238088999999999</v>
      </c>
      <c r="BO107" s="125"/>
      <c r="BP107" s="124">
        <v>2000</v>
      </c>
    </row>
    <row r="108" spans="1:68">
      <c r="A108" s="127"/>
      <c r="B108" s="123">
        <v>2001</v>
      </c>
      <c r="C108" s="100">
        <v>0.30625390000000002</v>
      </c>
      <c r="D108" s="100">
        <v>0.1451172</v>
      </c>
      <c r="E108" s="100">
        <v>0</v>
      </c>
      <c r="F108" s="100">
        <v>0.43849779999999999</v>
      </c>
      <c r="G108" s="100">
        <v>0.3055562</v>
      </c>
      <c r="H108" s="100">
        <v>0.57612149999999995</v>
      </c>
      <c r="I108" s="100">
        <v>1.2457592</v>
      </c>
      <c r="J108" s="100">
        <v>4.8854829000000004</v>
      </c>
      <c r="K108" s="100">
        <v>9.0420619999999996</v>
      </c>
      <c r="L108" s="100">
        <v>15.650454999999999</v>
      </c>
      <c r="M108" s="100">
        <v>17.434774000000001</v>
      </c>
      <c r="N108" s="100">
        <v>26.893329999999999</v>
      </c>
      <c r="O108" s="100">
        <v>44.262529999999998</v>
      </c>
      <c r="P108" s="100">
        <v>53.401975999999998</v>
      </c>
      <c r="Q108" s="100">
        <v>79.270052000000007</v>
      </c>
      <c r="R108" s="100">
        <v>135.50556</v>
      </c>
      <c r="S108" s="100">
        <v>227.65988999999999</v>
      </c>
      <c r="T108" s="100">
        <v>444.89780999999999</v>
      </c>
      <c r="U108" s="100">
        <v>21.293004</v>
      </c>
      <c r="V108" s="100">
        <v>24.875228</v>
      </c>
      <c r="W108" s="127"/>
      <c r="X108" s="123">
        <v>2001</v>
      </c>
      <c r="Y108" s="100">
        <v>0.64450430000000003</v>
      </c>
      <c r="Z108" s="100">
        <v>0</v>
      </c>
      <c r="AA108" s="100">
        <v>0</v>
      </c>
      <c r="AB108" s="100">
        <v>0</v>
      </c>
      <c r="AC108" s="100">
        <v>0.47200609999999998</v>
      </c>
      <c r="AD108" s="100">
        <v>0.28591440000000001</v>
      </c>
      <c r="AE108" s="100">
        <v>1.3602666000000001</v>
      </c>
      <c r="AF108" s="100">
        <v>2.2783470000000001</v>
      </c>
      <c r="AG108" s="100">
        <v>4.3229047999999999</v>
      </c>
      <c r="AH108" s="100">
        <v>4.8576702999999997</v>
      </c>
      <c r="AI108" s="100">
        <v>9.0082394000000008</v>
      </c>
      <c r="AJ108" s="100">
        <v>12.384302999999999</v>
      </c>
      <c r="AK108" s="100">
        <v>21.219636000000001</v>
      </c>
      <c r="AL108" s="100">
        <v>30.181933000000001</v>
      </c>
      <c r="AM108" s="100">
        <v>47.509937999999998</v>
      </c>
      <c r="AN108" s="100">
        <v>96.542736000000005</v>
      </c>
      <c r="AO108" s="100">
        <v>165.63891000000001</v>
      </c>
      <c r="AP108" s="100">
        <v>479.47273999999999</v>
      </c>
      <c r="AQ108" s="100">
        <v>21.136893000000001</v>
      </c>
      <c r="AR108" s="100">
        <v>17.760954999999999</v>
      </c>
      <c r="AS108" s="127"/>
      <c r="AT108" s="123">
        <v>2001</v>
      </c>
      <c r="AU108" s="100">
        <v>0.4710741</v>
      </c>
      <c r="AV108" s="100">
        <v>7.44866E-2</v>
      </c>
      <c r="AW108" s="100">
        <v>0</v>
      </c>
      <c r="AX108" s="100">
        <v>0.2238829</v>
      </c>
      <c r="AY108" s="100">
        <v>0.38755810000000002</v>
      </c>
      <c r="AZ108" s="100">
        <v>0.43047540000000001</v>
      </c>
      <c r="BA108" s="100">
        <v>1.3035117000000001</v>
      </c>
      <c r="BB108" s="100">
        <v>3.5737597000000001</v>
      </c>
      <c r="BC108" s="100">
        <v>6.6659185000000001</v>
      </c>
      <c r="BD108" s="100">
        <v>10.220367</v>
      </c>
      <c r="BE108" s="100">
        <v>13.235448</v>
      </c>
      <c r="BF108" s="100">
        <v>19.760892999999999</v>
      </c>
      <c r="BG108" s="100">
        <v>32.824311999999999</v>
      </c>
      <c r="BH108" s="100">
        <v>41.599178999999999</v>
      </c>
      <c r="BI108" s="100">
        <v>62.612074999999997</v>
      </c>
      <c r="BJ108" s="100">
        <v>113.59935</v>
      </c>
      <c r="BK108" s="100">
        <v>189.73885000000001</v>
      </c>
      <c r="BL108" s="100">
        <v>468.79388999999998</v>
      </c>
      <c r="BM108" s="100">
        <v>21.214337</v>
      </c>
      <c r="BN108" s="100">
        <v>21.200310000000002</v>
      </c>
      <c r="BO108" s="127"/>
      <c r="BP108" s="123">
        <v>2001</v>
      </c>
    </row>
    <row r="109" spans="1:68">
      <c r="A109" s="127"/>
      <c r="B109" s="124">
        <v>2002</v>
      </c>
      <c r="C109" s="100">
        <v>0.92227809999999999</v>
      </c>
      <c r="D109" s="100">
        <v>0.58242139999999998</v>
      </c>
      <c r="E109" s="100">
        <v>0</v>
      </c>
      <c r="F109" s="100">
        <v>0.14493049999999999</v>
      </c>
      <c r="G109" s="100">
        <v>0.1495235</v>
      </c>
      <c r="H109" s="100">
        <v>0.58643369999999995</v>
      </c>
      <c r="I109" s="100">
        <v>2.0300061999999999</v>
      </c>
      <c r="J109" s="100">
        <v>5.3545980000000002</v>
      </c>
      <c r="K109" s="100">
        <v>10.736727</v>
      </c>
      <c r="L109" s="100">
        <v>18.793707999999999</v>
      </c>
      <c r="M109" s="100">
        <v>20.012907999999999</v>
      </c>
      <c r="N109" s="100">
        <v>27.111986999999999</v>
      </c>
      <c r="O109" s="100">
        <v>40.183615000000003</v>
      </c>
      <c r="P109" s="100">
        <v>55.945777</v>
      </c>
      <c r="Q109" s="100">
        <v>82.276674999999997</v>
      </c>
      <c r="R109" s="100">
        <v>137.91373999999999</v>
      </c>
      <c r="S109" s="100">
        <v>225.44426000000001</v>
      </c>
      <c r="T109" s="100">
        <v>501.03989000000001</v>
      </c>
      <c r="U109" s="100">
        <v>22.913585000000001</v>
      </c>
      <c r="V109" s="100">
        <v>26.354099999999999</v>
      </c>
      <c r="W109" s="127"/>
      <c r="X109" s="124">
        <v>2002</v>
      </c>
      <c r="Y109" s="100">
        <v>1.2934958000000001</v>
      </c>
      <c r="Z109" s="100">
        <v>0.1536941</v>
      </c>
      <c r="AA109" s="100">
        <v>0</v>
      </c>
      <c r="AB109" s="100">
        <v>0.90644709999999995</v>
      </c>
      <c r="AC109" s="100">
        <v>0.15458530000000001</v>
      </c>
      <c r="AD109" s="100">
        <v>1.1735108999999999</v>
      </c>
      <c r="AE109" s="100">
        <v>1.1971651000000001</v>
      </c>
      <c r="AF109" s="100">
        <v>2.3043098999999998</v>
      </c>
      <c r="AG109" s="100">
        <v>3.5739860999999999</v>
      </c>
      <c r="AH109" s="100">
        <v>7.8303425999999998</v>
      </c>
      <c r="AI109" s="100">
        <v>9.9423344999999994</v>
      </c>
      <c r="AJ109" s="100">
        <v>14.661103000000001</v>
      </c>
      <c r="AK109" s="100">
        <v>18.499565</v>
      </c>
      <c r="AL109" s="100">
        <v>29.256709000000001</v>
      </c>
      <c r="AM109" s="100">
        <v>51.254834000000002</v>
      </c>
      <c r="AN109" s="100">
        <v>94.504041999999998</v>
      </c>
      <c r="AO109" s="100">
        <v>198.63912999999999</v>
      </c>
      <c r="AP109" s="100">
        <v>491.67766</v>
      </c>
      <c r="AQ109" s="100">
        <v>22.831592000000001</v>
      </c>
      <c r="AR109" s="100">
        <v>18.890968999999998</v>
      </c>
      <c r="AS109" s="127"/>
      <c r="AT109" s="124">
        <v>2002</v>
      </c>
      <c r="AU109" s="100">
        <v>1.1031944</v>
      </c>
      <c r="AV109" s="100">
        <v>0.37385109999999999</v>
      </c>
      <c r="AW109" s="100">
        <v>0</v>
      </c>
      <c r="AX109" s="100">
        <v>0.51778559999999996</v>
      </c>
      <c r="AY109" s="100">
        <v>0.15201229999999999</v>
      </c>
      <c r="AZ109" s="100">
        <v>0.8798918</v>
      </c>
      <c r="BA109" s="100">
        <v>1.6099927000000001</v>
      </c>
      <c r="BB109" s="100">
        <v>3.8196732</v>
      </c>
      <c r="BC109" s="100">
        <v>7.1306475000000002</v>
      </c>
      <c r="BD109" s="100">
        <v>13.277848000000001</v>
      </c>
      <c r="BE109" s="100">
        <v>14.981028999999999</v>
      </c>
      <c r="BF109" s="100">
        <v>20.966616999999999</v>
      </c>
      <c r="BG109" s="100">
        <v>29.429846999999999</v>
      </c>
      <c r="BH109" s="100">
        <v>42.396222999999999</v>
      </c>
      <c r="BI109" s="100">
        <v>66.070187000000004</v>
      </c>
      <c r="BJ109" s="100">
        <v>113.68956</v>
      </c>
      <c r="BK109" s="100">
        <v>209.18017</v>
      </c>
      <c r="BL109" s="100">
        <v>494.58452</v>
      </c>
      <c r="BM109" s="100">
        <v>22.872285000000002</v>
      </c>
      <c r="BN109" s="100">
        <v>22.454526999999999</v>
      </c>
      <c r="BO109" s="127"/>
      <c r="BP109" s="124">
        <v>2002</v>
      </c>
    </row>
    <row r="110" spans="1:68">
      <c r="A110" s="127"/>
      <c r="B110" s="123">
        <v>2003</v>
      </c>
      <c r="C110" s="100">
        <v>1.3833044000000001</v>
      </c>
      <c r="D110" s="100">
        <v>0.2929969</v>
      </c>
      <c r="E110" s="100">
        <v>0.284389</v>
      </c>
      <c r="F110" s="100">
        <v>0.1441653</v>
      </c>
      <c r="G110" s="100">
        <v>0.43684020000000001</v>
      </c>
      <c r="H110" s="100">
        <v>1.6265259999999999</v>
      </c>
      <c r="I110" s="100">
        <v>2.0060878</v>
      </c>
      <c r="J110" s="100">
        <v>4.5777574000000003</v>
      </c>
      <c r="K110" s="100">
        <v>9.5332165999999994</v>
      </c>
      <c r="L110" s="100">
        <v>17.322040999999999</v>
      </c>
      <c r="M110" s="100">
        <v>23.329435</v>
      </c>
      <c r="N110" s="100">
        <v>34.250011000000001</v>
      </c>
      <c r="O110" s="100">
        <v>40.104641000000001</v>
      </c>
      <c r="P110" s="100">
        <v>57.885057000000003</v>
      </c>
      <c r="Q110" s="100">
        <v>82.218152000000003</v>
      </c>
      <c r="R110" s="100">
        <v>127.94828</v>
      </c>
      <c r="S110" s="100">
        <v>216.03523000000001</v>
      </c>
      <c r="T110" s="100">
        <v>498.00911000000002</v>
      </c>
      <c r="U110" s="100">
        <v>23.386741000000001</v>
      </c>
      <c r="V110" s="100">
        <v>26.410699000000001</v>
      </c>
      <c r="W110" s="127"/>
      <c r="X110" s="123">
        <v>2003</v>
      </c>
      <c r="Y110" s="100">
        <v>0.32335249999999999</v>
      </c>
      <c r="Z110" s="100">
        <v>0</v>
      </c>
      <c r="AA110" s="100">
        <v>0.2995855</v>
      </c>
      <c r="AB110" s="100">
        <v>0.29997600000000002</v>
      </c>
      <c r="AC110" s="100">
        <v>0.15076999999999999</v>
      </c>
      <c r="AD110" s="100">
        <v>0.59433420000000003</v>
      </c>
      <c r="AE110" s="100">
        <v>1.5764043999999999</v>
      </c>
      <c r="AF110" s="100">
        <v>3.5570878000000001</v>
      </c>
      <c r="AG110" s="100">
        <v>5.2238280000000001</v>
      </c>
      <c r="AH110" s="100">
        <v>6.8286867000000004</v>
      </c>
      <c r="AI110" s="100">
        <v>6.4602762</v>
      </c>
      <c r="AJ110" s="100">
        <v>12.895704</v>
      </c>
      <c r="AK110" s="100">
        <v>21.769051000000001</v>
      </c>
      <c r="AL110" s="100">
        <v>31.029142</v>
      </c>
      <c r="AM110" s="100">
        <v>53.991871000000003</v>
      </c>
      <c r="AN110" s="100">
        <v>92.274394000000001</v>
      </c>
      <c r="AO110" s="100">
        <v>182.43169</v>
      </c>
      <c r="AP110" s="100">
        <v>472.13959999999997</v>
      </c>
      <c r="AQ110" s="100">
        <v>22.268889999999999</v>
      </c>
      <c r="AR110" s="100">
        <v>18.296703999999998</v>
      </c>
      <c r="AS110" s="127"/>
      <c r="AT110" s="123">
        <v>2003</v>
      </c>
      <c r="AU110" s="100">
        <v>0.86673140000000004</v>
      </c>
      <c r="AV110" s="100">
        <v>0.15041189999999999</v>
      </c>
      <c r="AW110" s="100">
        <v>0.29178959999999998</v>
      </c>
      <c r="AX110" s="100">
        <v>0.22052859999999999</v>
      </c>
      <c r="AY110" s="100">
        <v>0.29629369999999999</v>
      </c>
      <c r="AZ110" s="100">
        <v>1.1116793</v>
      </c>
      <c r="BA110" s="100">
        <v>1.7893237</v>
      </c>
      <c r="BB110" s="100">
        <v>4.0638870999999996</v>
      </c>
      <c r="BC110" s="100">
        <v>7.3636927999999999</v>
      </c>
      <c r="BD110" s="100">
        <v>12.037178000000001</v>
      </c>
      <c r="BE110" s="100">
        <v>14.876158</v>
      </c>
      <c r="BF110" s="100">
        <v>23.685043</v>
      </c>
      <c r="BG110" s="100">
        <v>31.007680000000001</v>
      </c>
      <c r="BH110" s="100">
        <v>44.263579999999997</v>
      </c>
      <c r="BI110" s="100">
        <v>67.500668000000005</v>
      </c>
      <c r="BJ110" s="100">
        <v>108.19562999999999</v>
      </c>
      <c r="BK110" s="100">
        <v>195.77026000000001</v>
      </c>
      <c r="BL110" s="100">
        <v>480.20668000000001</v>
      </c>
      <c r="BM110" s="100">
        <v>22.823691</v>
      </c>
      <c r="BN110" s="100">
        <v>22.155041000000001</v>
      </c>
      <c r="BO110" s="127"/>
      <c r="BP110" s="123">
        <v>2003</v>
      </c>
    </row>
    <row r="111" spans="1:68">
      <c r="A111" s="127"/>
      <c r="B111" s="124">
        <v>2004</v>
      </c>
      <c r="C111" s="100">
        <v>2.1488806</v>
      </c>
      <c r="D111" s="100">
        <v>0.14717069999999999</v>
      </c>
      <c r="E111" s="100">
        <v>0.28233160000000002</v>
      </c>
      <c r="F111" s="100">
        <v>0.4298863</v>
      </c>
      <c r="G111" s="100">
        <v>0.56859289999999996</v>
      </c>
      <c r="H111" s="100">
        <v>0.4443859</v>
      </c>
      <c r="I111" s="100">
        <v>2.2703536999999998</v>
      </c>
      <c r="J111" s="100">
        <v>3.7472363999999998</v>
      </c>
      <c r="K111" s="100">
        <v>10.533620000000001</v>
      </c>
      <c r="L111" s="100">
        <v>17.539269000000001</v>
      </c>
      <c r="M111" s="100">
        <v>22.844632000000001</v>
      </c>
      <c r="N111" s="100">
        <v>26.095379000000001</v>
      </c>
      <c r="O111" s="100">
        <v>37.514705999999997</v>
      </c>
      <c r="P111" s="100">
        <v>58.705596999999997</v>
      </c>
      <c r="Q111" s="100">
        <v>86.988647999999998</v>
      </c>
      <c r="R111" s="100">
        <v>131.67803000000001</v>
      </c>
      <c r="S111" s="100">
        <v>223.44019</v>
      </c>
      <c r="T111" s="100">
        <v>465.51513</v>
      </c>
      <c r="U111" s="100">
        <v>23.221619</v>
      </c>
      <c r="V111" s="100">
        <v>25.843136999999999</v>
      </c>
      <c r="W111" s="127"/>
      <c r="X111" s="124">
        <v>2004</v>
      </c>
      <c r="Y111" s="100">
        <v>1.6163601999999999</v>
      </c>
      <c r="Z111" s="100">
        <v>0</v>
      </c>
      <c r="AA111" s="100">
        <v>0.29799690000000001</v>
      </c>
      <c r="AB111" s="100">
        <v>0.14924699999999999</v>
      </c>
      <c r="AC111" s="100">
        <v>0.59063690000000002</v>
      </c>
      <c r="AD111" s="100">
        <v>0.59823910000000002</v>
      </c>
      <c r="AE111" s="100">
        <v>1.3152391000000001</v>
      </c>
      <c r="AF111" s="100">
        <v>3.0101607000000001</v>
      </c>
      <c r="AG111" s="100">
        <v>5.5789163999999998</v>
      </c>
      <c r="AH111" s="100">
        <v>8.2249224000000005</v>
      </c>
      <c r="AI111" s="100">
        <v>8.2093817999999992</v>
      </c>
      <c r="AJ111" s="100">
        <v>11.542503</v>
      </c>
      <c r="AK111" s="100">
        <v>17.984399</v>
      </c>
      <c r="AL111" s="100">
        <v>29.605706000000001</v>
      </c>
      <c r="AM111" s="100">
        <v>45.512245</v>
      </c>
      <c r="AN111" s="100">
        <v>95.109290999999999</v>
      </c>
      <c r="AO111" s="100">
        <v>186.381</v>
      </c>
      <c r="AP111" s="100">
        <v>475.86329999999998</v>
      </c>
      <c r="AQ111" s="100">
        <v>22.467385</v>
      </c>
      <c r="AR111" s="100">
        <v>18.215892</v>
      </c>
      <c r="AS111" s="127"/>
      <c r="AT111" s="124">
        <v>2004</v>
      </c>
      <c r="AU111" s="100">
        <v>1.8895019</v>
      </c>
      <c r="AV111" s="100">
        <v>7.5499399999999994E-2</v>
      </c>
      <c r="AW111" s="100">
        <v>0.28995280000000001</v>
      </c>
      <c r="AX111" s="100">
        <v>0.2924214</v>
      </c>
      <c r="AY111" s="100">
        <v>0.57940530000000001</v>
      </c>
      <c r="AZ111" s="100">
        <v>0.52094260000000003</v>
      </c>
      <c r="BA111" s="100">
        <v>1.7891458</v>
      </c>
      <c r="BB111" s="100">
        <v>3.3760762999999998</v>
      </c>
      <c r="BC111" s="100">
        <v>8.0379968999999996</v>
      </c>
      <c r="BD111" s="100">
        <v>12.848262999999999</v>
      </c>
      <c r="BE111" s="100">
        <v>15.495994</v>
      </c>
      <c r="BF111" s="100">
        <v>18.872153000000001</v>
      </c>
      <c r="BG111" s="100">
        <v>27.811285000000002</v>
      </c>
      <c r="BH111" s="100">
        <v>43.948605000000001</v>
      </c>
      <c r="BI111" s="100">
        <v>65.406859999999995</v>
      </c>
      <c r="BJ111" s="100">
        <v>111.58108</v>
      </c>
      <c r="BK111" s="100">
        <v>201.23427000000001</v>
      </c>
      <c r="BL111" s="100">
        <v>472.61752999999999</v>
      </c>
      <c r="BM111" s="100">
        <v>22.841837999999999</v>
      </c>
      <c r="BN111" s="100">
        <v>21.909642000000002</v>
      </c>
      <c r="BO111" s="127"/>
      <c r="BP111" s="124">
        <v>2004</v>
      </c>
    </row>
    <row r="112" spans="1:68">
      <c r="A112" s="127"/>
      <c r="B112" s="123">
        <v>2005</v>
      </c>
      <c r="C112" s="100">
        <v>0.9145742</v>
      </c>
      <c r="D112" s="100">
        <v>0.1476143</v>
      </c>
      <c r="E112" s="100">
        <v>0</v>
      </c>
      <c r="F112" s="100">
        <v>0.1416567</v>
      </c>
      <c r="G112" s="100">
        <v>0.55566819999999995</v>
      </c>
      <c r="H112" s="100">
        <v>0.58764159999999999</v>
      </c>
      <c r="I112" s="100">
        <v>2.6844448999999999</v>
      </c>
      <c r="J112" s="100">
        <v>4.6582362000000002</v>
      </c>
      <c r="K112" s="100">
        <v>12.924531</v>
      </c>
      <c r="L112" s="100">
        <v>16.678573</v>
      </c>
      <c r="M112" s="100">
        <v>23.219532000000001</v>
      </c>
      <c r="N112" s="100">
        <v>31.838856</v>
      </c>
      <c r="O112" s="100">
        <v>38.550994000000003</v>
      </c>
      <c r="P112" s="100">
        <v>46.924312</v>
      </c>
      <c r="Q112" s="100">
        <v>80.797471000000002</v>
      </c>
      <c r="R112" s="100">
        <v>118.11724</v>
      </c>
      <c r="S112" s="100">
        <v>202.77697000000001</v>
      </c>
      <c r="T112" s="100">
        <v>450.72582</v>
      </c>
      <c r="U112" s="100">
        <v>22.765305000000001</v>
      </c>
      <c r="V112" s="100">
        <v>24.788167999999999</v>
      </c>
      <c r="W112" s="127"/>
      <c r="X112" s="123">
        <v>2005</v>
      </c>
      <c r="Y112" s="100">
        <v>1.4481187</v>
      </c>
      <c r="Z112" s="100">
        <v>0.15537599999999999</v>
      </c>
      <c r="AA112" s="100">
        <v>0.2968094</v>
      </c>
      <c r="AB112" s="100">
        <v>0</v>
      </c>
      <c r="AC112" s="100">
        <v>0.14392759999999999</v>
      </c>
      <c r="AD112" s="100">
        <v>0.44651760000000001</v>
      </c>
      <c r="AE112" s="100">
        <v>1.4560183</v>
      </c>
      <c r="AF112" s="100">
        <v>2.5727547999999998</v>
      </c>
      <c r="AG112" s="100">
        <v>5.8487285</v>
      </c>
      <c r="AH112" s="100">
        <v>7.1076508</v>
      </c>
      <c r="AI112" s="100">
        <v>7.9516539000000002</v>
      </c>
      <c r="AJ112" s="100">
        <v>11.459536</v>
      </c>
      <c r="AK112" s="100">
        <v>18.463732</v>
      </c>
      <c r="AL112" s="100">
        <v>23.564897999999999</v>
      </c>
      <c r="AM112" s="100">
        <v>49.368609999999997</v>
      </c>
      <c r="AN112" s="100">
        <v>83.272368</v>
      </c>
      <c r="AO112" s="100">
        <v>188.36744999999999</v>
      </c>
      <c r="AP112" s="100">
        <v>471.60638</v>
      </c>
      <c r="AQ112" s="100">
        <v>22.240356999999999</v>
      </c>
      <c r="AR112" s="100">
        <v>17.655625000000001</v>
      </c>
      <c r="AS112" s="127"/>
      <c r="AT112" s="123">
        <v>2005</v>
      </c>
      <c r="AU112" s="100">
        <v>1.1741325</v>
      </c>
      <c r="AV112" s="100">
        <v>0.1513958</v>
      </c>
      <c r="AW112" s="100">
        <v>0.144424</v>
      </c>
      <c r="AX112" s="100">
        <v>7.2488399999999995E-2</v>
      </c>
      <c r="AY112" s="100">
        <v>0.3534448</v>
      </c>
      <c r="AZ112" s="100">
        <v>0.51753979999999999</v>
      </c>
      <c r="BA112" s="100">
        <v>2.0659532</v>
      </c>
      <c r="BB112" s="100">
        <v>3.6093757000000002</v>
      </c>
      <c r="BC112" s="100">
        <v>9.3608074000000006</v>
      </c>
      <c r="BD112" s="100">
        <v>11.853142</v>
      </c>
      <c r="BE112" s="100">
        <v>15.541821000000001</v>
      </c>
      <c r="BF112" s="100">
        <v>21.688701999999999</v>
      </c>
      <c r="BG112" s="100">
        <v>28.547418</v>
      </c>
      <c r="BH112" s="100">
        <v>35.105615</v>
      </c>
      <c r="BI112" s="100">
        <v>64.447767999999996</v>
      </c>
      <c r="BJ112" s="100">
        <v>99.112037000000001</v>
      </c>
      <c r="BK112" s="100">
        <v>194.18814</v>
      </c>
      <c r="BL112" s="100">
        <v>464.93774000000002</v>
      </c>
      <c r="BM112" s="100">
        <v>22.501041000000001</v>
      </c>
      <c r="BN112" s="100">
        <v>21.176666000000001</v>
      </c>
      <c r="BO112" s="127"/>
      <c r="BP112" s="123">
        <v>2005</v>
      </c>
    </row>
    <row r="113" spans="2:68">
      <c r="B113" s="123">
        <v>2006</v>
      </c>
      <c r="C113" s="100">
        <v>2.1069868</v>
      </c>
      <c r="D113" s="100">
        <v>0.44189060000000002</v>
      </c>
      <c r="E113" s="100">
        <v>0.1407687</v>
      </c>
      <c r="F113" s="100">
        <v>0</v>
      </c>
      <c r="G113" s="100">
        <v>0.13579240000000001</v>
      </c>
      <c r="H113" s="100">
        <v>0.86180769999999995</v>
      </c>
      <c r="I113" s="100">
        <v>1.63506</v>
      </c>
      <c r="J113" s="100">
        <v>4.1335978999999998</v>
      </c>
      <c r="K113" s="100">
        <v>9.827814</v>
      </c>
      <c r="L113" s="100">
        <v>16.265896999999999</v>
      </c>
      <c r="M113" s="100">
        <v>23.277954000000001</v>
      </c>
      <c r="N113" s="100">
        <v>29.734741</v>
      </c>
      <c r="O113" s="100">
        <v>36.259414</v>
      </c>
      <c r="P113" s="100">
        <v>50.780687999999998</v>
      </c>
      <c r="Q113" s="100">
        <v>80.574543000000006</v>
      </c>
      <c r="R113" s="100">
        <v>119.20238000000001</v>
      </c>
      <c r="S113" s="100">
        <v>197.07069999999999</v>
      </c>
      <c r="T113" s="100">
        <v>468.6925</v>
      </c>
      <c r="U113" s="100">
        <v>22.875312999999998</v>
      </c>
      <c r="V113" s="100">
        <v>24.597895000000001</v>
      </c>
      <c r="X113" s="123">
        <v>2006</v>
      </c>
      <c r="Y113" s="100">
        <v>1.5870949999999999</v>
      </c>
      <c r="Z113" s="100">
        <v>0.46482299999999999</v>
      </c>
      <c r="AA113" s="100">
        <v>0.14855399999999999</v>
      </c>
      <c r="AB113" s="100">
        <v>0.58991309999999997</v>
      </c>
      <c r="AC113" s="100">
        <v>0.14044609999999999</v>
      </c>
      <c r="AD113" s="100">
        <v>0.72952550000000005</v>
      </c>
      <c r="AE113" s="100">
        <v>0.81056329999999999</v>
      </c>
      <c r="AF113" s="100">
        <v>2.5037028000000001</v>
      </c>
      <c r="AG113" s="100">
        <v>5.1081954999999999</v>
      </c>
      <c r="AH113" s="100">
        <v>7.2372477000000002</v>
      </c>
      <c r="AI113" s="100">
        <v>8.7062638999999997</v>
      </c>
      <c r="AJ113" s="100">
        <v>12.398704</v>
      </c>
      <c r="AK113" s="100">
        <v>18.240396</v>
      </c>
      <c r="AL113" s="100">
        <v>21.990048000000002</v>
      </c>
      <c r="AM113" s="100">
        <v>47.252994999999999</v>
      </c>
      <c r="AN113" s="100">
        <v>84.938284999999993</v>
      </c>
      <c r="AO113" s="100">
        <v>156.52027000000001</v>
      </c>
      <c r="AP113" s="100">
        <v>454.44839999999999</v>
      </c>
      <c r="AQ113" s="100">
        <v>21.473943999999999</v>
      </c>
      <c r="AR113" s="100">
        <v>16.869648999999999</v>
      </c>
      <c r="AT113" s="123">
        <v>2006</v>
      </c>
      <c r="AU113" s="100">
        <v>1.8539433000000001</v>
      </c>
      <c r="AV113" s="100">
        <v>0.45306679999999999</v>
      </c>
      <c r="AW113" s="100">
        <v>0.14455660000000001</v>
      </c>
      <c r="AX113" s="100">
        <v>0.28721560000000002</v>
      </c>
      <c r="AY113" s="100">
        <v>0.13808010000000001</v>
      </c>
      <c r="AZ113" s="100">
        <v>0.79618529999999998</v>
      </c>
      <c r="BA113" s="100">
        <v>1.2210475999999999</v>
      </c>
      <c r="BB113" s="100">
        <v>3.3138302999999998</v>
      </c>
      <c r="BC113" s="100">
        <v>7.4516435000000003</v>
      </c>
      <c r="BD113" s="100">
        <v>11.707129999999999</v>
      </c>
      <c r="BE113" s="100">
        <v>15.951506999999999</v>
      </c>
      <c r="BF113" s="100">
        <v>21.065317</v>
      </c>
      <c r="BG113" s="100">
        <v>27.277325000000001</v>
      </c>
      <c r="BH113" s="100">
        <v>36.216841000000002</v>
      </c>
      <c r="BI113" s="100">
        <v>63.287894000000001</v>
      </c>
      <c r="BJ113" s="100">
        <v>100.60711999999999</v>
      </c>
      <c r="BK113" s="100">
        <v>173.12761</v>
      </c>
      <c r="BL113" s="100">
        <v>459.06392</v>
      </c>
      <c r="BM113" s="100">
        <v>22.170102</v>
      </c>
      <c r="BN113" s="100">
        <v>20.564948000000001</v>
      </c>
      <c r="BP113" s="123">
        <v>2006</v>
      </c>
    </row>
    <row r="114" spans="2:68">
      <c r="B114" s="123">
        <v>2007</v>
      </c>
      <c r="C114" s="100">
        <v>2.0400699000000002</v>
      </c>
      <c r="D114" s="100">
        <v>0.14699999999999999</v>
      </c>
      <c r="E114" s="100">
        <v>0.28172510000000001</v>
      </c>
      <c r="F114" s="100">
        <v>0.41118929999999998</v>
      </c>
      <c r="G114" s="100">
        <v>0.79194750000000003</v>
      </c>
      <c r="H114" s="100">
        <v>1.1072265999999999</v>
      </c>
      <c r="I114" s="100">
        <v>2.0653703000000001</v>
      </c>
      <c r="J114" s="100">
        <v>4.2720548000000003</v>
      </c>
      <c r="K114" s="100">
        <v>7.9000152999999997</v>
      </c>
      <c r="L114" s="100">
        <v>15.915516999999999</v>
      </c>
      <c r="M114" s="100">
        <v>23.757218999999999</v>
      </c>
      <c r="N114" s="100">
        <v>31.486346999999999</v>
      </c>
      <c r="O114" s="100">
        <v>38.015478999999999</v>
      </c>
      <c r="P114" s="100">
        <v>56.406407999999999</v>
      </c>
      <c r="Q114" s="100">
        <v>75.573042000000001</v>
      </c>
      <c r="R114" s="100">
        <v>121.74791999999999</v>
      </c>
      <c r="S114" s="100">
        <v>212.67471</v>
      </c>
      <c r="T114" s="100">
        <v>438.14177000000001</v>
      </c>
      <c r="U114" s="100">
        <v>23.479673999999999</v>
      </c>
      <c r="V114" s="100">
        <v>24.691759000000001</v>
      </c>
      <c r="X114" s="123">
        <v>2007</v>
      </c>
      <c r="Y114" s="100">
        <v>1.2303377</v>
      </c>
      <c r="Z114" s="100">
        <v>0.15448980000000001</v>
      </c>
      <c r="AA114" s="100">
        <v>0.1486092</v>
      </c>
      <c r="AB114" s="100">
        <v>0.1446906</v>
      </c>
      <c r="AC114" s="100">
        <v>0.5513325</v>
      </c>
      <c r="AD114" s="100">
        <v>0.28228969999999998</v>
      </c>
      <c r="AE114" s="100">
        <v>1.5051545</v>
      </c>
      <c r="AF114" s="100">
        <v>2.1705185</v>
      </c>
      <c r="AG114" s="100">
        <v>5.4132702000000004</v>
      </c>
      <c r="AH114" s="100">
        <v>6.5603711999999996</v>
      </c>
      <c r="AI114" s="100">
        <v>10.127901</v>
      </c>
      <c r="AJ114" s="100">
        <v>11.614494000000001</v>
      </c>
      <c r="AK114" s="100">
        <v>15.766368999999999</v>
      </c>
      <c r="AL114" s="100">
        <v>30.233941000000002</v>
      </c>
      <c r="AM114" s="100">
        <v>45.490696999999997</v>
      </c>
      <c r="AN114" s="100">
        <v>85.703391999999994</v>
      </c>
      <c r="AO114" s="100">
        <v>177.83983000000001</v>
      </c>
      <c r="AP114" s="100">
        <v>466.81666999999999</v>
      </c>
      <c r="AQ114" s="100">
        <v>22.656130999999998</v>
      </c>
      <c r="AR114" s="100">
        <v>17.524884</v>
      </c>
      <c r="AT114" s="123">
        <v>2007</v>
      </c>
      <c r="AU114" s="100">
        <v>1.6461163999999999</v>
      </c>
      <c r="AV114" s="100">
        <v>0.15065190000000001</v>
      </c>
      <c r="AW114" s="100">
        <v>0.21694830000000001</v>
      </c>
      <c r="AX114" s="100">
        <v>0.2815472</v>
      </c>
      <c r="AY114" s="100">
        <v>0.67424470000000003</v>
      </c>
      <c r="AZ114" s="100">
        <v>0.69880319999999996</v>
      </c>
      <c r="BA114" s="100">
        <v>1.7843857999999999</v>
      </c>
      <c r="BB114" s="100">
        <v>3.2140183000000002</v>
      </c>
      <c r="BC114" s="100">
        <v>6.6479106999999997</v>
      </c>
      <c r="BD114" s="100">
        <v>11.193165</v>
      </c>
      <c r="BE114" s="100">
        <v>16.896591000000001</v>
      </c>
      <c r="BF114" s="100">
        <v>21.527787</v>
      </c>
      <c r="BG114" s="100">
        <v>26.915120000000002</v>
      </c>
      <c r="BH114" s="100">
        <v>43.215536</v>
      </c>
      <c r="BI114" s="100">
        <v>59.976852999999998</v>
      </c>
      <c r="BJ114" s="100">
        <v>102.24388999999999</v>
      </c>
      <c r="BK114" s="100">
        <v>192.27072000000001</v>
      </c>
      <c r="BL114" s="100">
        <v>457.38218000000001</v>
      </c>
      <c r="BM114" s="100">
        <v>23.065522999999999</v>
      </c>
      <c r="BN114" s="100">
        <v>21.056864000000001</v>
      </c>
      <c r="BP114" s="123">
        <v>2007</v>
      </c>
    </row>
    <row r="115" spans="2:68">
      <c r="B115" s="123">
        <v>2008</v>
      </c>
      <c r="C115" s="100">
        <v>1.9711314</v>
      </c>
      <c r="D115" s="100">
        <v>0.14626919999999999</v>
      </c>
      <c r="E115" s="100">
        <v>0.28156880000000001</v>
      </c>
      <c r="F115" s="100">
        <v>0</v>
      </c>
      <c r="G115" s="100">
        <v>0.12772420000000001</v>
      </c>
      <c r="H115" s="100">
        <v>0.78984049999999995</v>
      </c>
      <c r="I115" s="100">
        <v>2.6098686</v>
      </c>
      <c r="J115" s="100">
        <v>3.8035106000000001</v>
      </c>
      <c r="K115" s="100">
        <v>8.5947803</v>
      </c>
      <c r="L115" s="100">
        <v>15.091784000000001</v>
      </c>
      <c r="M115" s="100">
        <v>26.393405999999999</v>
      </c>
      <c r="N115" s="100">
        <v>31.839365000000001</v>
      </c>
      <c r="O115" s="100">
        <v>31.968453</v>
      </c>
      <c r="P115" s="100">
        <v>49.159542000000002</v>
      </c>
      <c r="Q115" s="100">
        <v>76.181361999999993</v>
      </c>
      <c r="R115" s="100">
        <v>112.10984999999999</v>
      </c>
      <c r="S115" s="100">
        <v>204.48155</v>
      </c>
      <c r="T115" s="100">
        <v>461.04548999999997</v>
      </c>
      <c r="U115" s="100">
        <v>23.098652999999999</v>
      </c>
      <c r="V115" s="100">
        <v>24.211278</v>
      </c>
      <c r="X115" s="123">
        <v>2008</v>
      </c>
      <c r="Y115" s="100">
        <v>0.59449410000000003</v>
      </c>
      <c r="Z115" s="100">
        <v>0.15360699999999999</v>
      </c>
      <c r="AA115" s="100">
        <v>0.44588850000000002</v>
      </c>
      <c r="AB115" s="100">
        <v>0.2841494</v>
      </c>
      <c r="AC115" s="100">
        <v>0.26902510000000002</v>
      </c>
      <c r="AD115" s="100">
        <v>0.2701385</v>
      </c>
      <c r="AE115" s="100">
        <v>2.0538436</v>
      </c>
      <c r="AF115" s="100">
        <v>2.1228558999999998</v>
      </c>
      <c r="AG115" s="100">
        <v>4.9021490999999999</v>
      </c>
      <c r="AH115" s="100">
        <v>7.4759706000000001</v>
      </c>
      <c r="AI115" s="100">
        <v>6.9556823999999997</v>
      </c>
      <c r="AJ115" s="100">
        <v>13.023673</v>
      </c>
      <c r="AK115" s="100">
        <v>18.827732000000001</v>
      </c>
      <c r="AL115" s="100">
        <v>29.068860000000001</v>
      </c>
      <c r="AM115" s="100">
        <v>45.265627000000002</v>
      </c>
      <c r="AN115" s="100">
        <v>86.664207000000005</v>
      </c>
      <c r="AO115" s="100">
        <v>183.16591</v>
      </c>
      <c r="AP115" s="100">
        <v>497.84451999999999</v>
      </c>
      <c r="AQ115" s="100">
        <v>23.676721000000001</v>
      </c>
      <c r="AR115" s="100">
        <v>18.038474000000001</v>
      </c>
      <c r="AT115" s="123">
        <v>2008</v>
      </c>
      <c r="AU115" s="100">
        <v>1.3014308999999999</v>
      </c>
      <c r="AV115" s="100">
        <v>0.14984829999999999</v>
      </c>
      <c r="AW115" s="100">
        <v>0.36150149999999998</v>
      </c>
      <c r="AX115" s="100">
        <v>0.13815859999999999</v>
      </c>
      <c r="AY115" s="100">
        <v>0.19654579999999999</v>
      </c>
      <c r="AZ115" s="100">
        <v>0.53333050000000004</v>
      </c>
      <c r="BA115" s="100">
        <v>2.3314115000000002</v>
      </c>
      <c r="BB115" s="100">
        <v>2.9568061000000001</v>
      </c>
      <c r="BC115" s="100">
        <v>6.7359872999999997</v>
      </c>
      <c r="BD115" s="100">
        <v>11.249669000000001</v>
      </c>
      <c r="BE115" s="100">
        <v>16.597332000000002</v>
      </c>
      <c r="BF115" s="100">
        <v>22.386970999999999</v>
      </c>
      <c r="BG115" s="100">
        <v>25.411255000000001</v>
      </c>
      <c r="BH115" s="100">
        <v>39.049276999999996</v>
      </c>
      <c r="BI115" s="100">
        <v>60.193623000000002</v>
      </c>
      <c r="BJ115" s="100">
        <v>98.366889999999998</v>
      </c>
      <c r="BK115" s="100">
        <v>192.08733000000001</v>
      </c>
      <c r="BL115" s="100">
        <v>485.59661</v>
      </c>
      <c r="BM115" s="100">
        <v>23.389116999999999</v>
      </c>
      <c r="BN115" s="100">
        <v>21.122519</v>
      </c>
      <c r="BP115" s="123">
        <v>2008</v>
      </c>
    </row>
    <row r="116" spans="2:68">
      <c r="B116" s="123">
        <v>2009</v>
      </c>
      <c r="C116" s="100">
        <v>2.0492670999999998</v>
      </c>
      <c r="D116" s="100">
        <v>0.28986099999999998</v>
      </c>
      <c r="E116" s="100">
        <v>0.1405274</v>
      </c>
      <c r="F116" s="100">
        <v>0</v>
      </c>
      <c r="G116" s="100">
        <v>0.24581439999999999</v>
      </c>
      <c r="H116" s="100">
        <v>0.37438510000000003</v>
      </c>
      <c r="I116" s="100">
        <v>1.2190018</v>
      </c>
      <c r="J116" s="100">
        <v>3.2652199999999998</v>
      </c>
      <c r="K116" s="100">
        <v>9.7274968000000008</v>
      </c>
      <c r="L116" s="100">
        <v>15.83521</v>
      </c>
      <c r="M116" s="100">
        <v>25.806743000000001</v>
      </c>
      <c r="N116" s="100">
        <v>31.286860000000001</v>
      </c>
      <c r="O116" s="100">
        <v>36.928514</v>
      </c>
      <c r="P116" s="100">
        <v>46.470669000000001</v>
      </c>
      <c r="Q116" s="100">
        <v>71.592819000000006</v>
      </c>
      <c r="R116" s="100">
        <v>116.81364000000001</v>
      </c>
      <c r="S116" s="100">
        <v>203.35311999999999</v>
      </c>
      <c r="T116" s="100">
        <v>442.71694000000002</v>
      </c>
      <c r="U116" s="100">
        <v>23.127922999999999</v>
      </c>
      <c r="V116" s="100">
        <v>23.939126000000002</v>
      </c>
      <c r="X116" s="123">
        <v>2009</v>
      </c>
      <c r="Y116" s="100">
        <v>0.86490849999999997</v>
      </c>
      <c r="Z116" s="100">
        <v>0</v>
      </c>
      <c r="AA116" s="100">
        <v>0.29644959999999998</v>
      </c>
      <c r="AB116" s="100">
        <v>0</v>
      </c>
      <c r="AC116" s="100">
        <v>0.26050010000000001</v>
      </c>
      <c r="AD116" s="100">
        <v>0.38660040000000001</v>
      </c>
      <c r="AE116" s="100">
        <v>0.81293320000000002</v>
      </c>
      <c r="AF116" s="100">
        <v>3.5890689</v>
      </c>
      <c r="AG116" s="100">
        <v>4.5955098000000003</v>
      </c>
      <c r="AH116" s="100">
        <v>10.076594999999999</v>
      </c>
      <c r="AI116" s="100">
        <v>10.125318</v>
      </c>
      <c r="AJ116" s="100">
        <v>11.729735</v>
      </c>
      <c r="AK116" s="100">
        <v>14.013306999999999</v>
      </c>
      <c r="AL116" s="100">
        <v>25.488880999999999</v>
      </c>
      <c r="AM116" s="100">
        <v>45.913944000000001</v>
      </c>
      <c r="AN116" s="100">
        <v>81.009809000000004</v>
      </c>
      <c r="AO116" s="100">
        <v>177.67368999999999</v>
      </c>
      <c r="AP116" s="100">
        <v>480.30070999999998</v>
      </c>
      <c r="AQ116" s="100">
        <v>23.101949000000001</v>
      </c>
      <c r="AR116" s="100">
        <v>17.553281999999999</v>
      </c>
      <c r="AT116" s="123">
        <v>2009</v>
      </c>
      <c r="AU116" s="100">
        <v>1.4729772000000001</v>
      </c>
      <c r="AV116" s="100">
        <v>0.1485774</v>
      </c>
      <c r="AW116" s="100">
        <v>0.2164102</v>
      </c>
      <c r="AX116" s="100">
        <v>0</v>
      </c>
      <c r="AY116" s="100">
        <v>0.25294430000000001</v>
      </c>
      <c r="AZ116" s="100">
        <v>0.38039469999999997</v>
      </c>
      <c r="BA116" s="100">
        <v>1.0160007</v>
      </c>
      <c r="BB116" s="100">
        <v>3.4283291999999999</v>
      </c>
      <c r="BC116" s="100">
        <v>7.1425595</v>
      </c>
      <c r="BD116" s="100">
        <v>12.930785</v>
      </c>
      <c r="BE116" s="100">
        <v>17.901071000000002</v>
      </c>
      <c r="BF116" s="100">
        <v>21.442356</v>
      </c>
      <c r="BG116" s="100">
        <v>25.485520999999999</v>
      </c>
      <c r="BH116" s="100">
        <v>35.917921999999997</v>
      </c>
      <c r="BI116" s="100">
        <v>58.356779000000003</v>
      </c>
      <c r="BJ116" s="100">
        <v>97.522668999999993</v>
      </c>
      <c r="BK116" s="100">
        <v>188.51593</v>
      </c>
      <c r="BL116" s="100">
        <v>467.64377999999999</v>
      </c>
      <c r="BM116" s="100">
        <v>23.114882000000001</v>
      </c>
      <c r="BN116" s="100">
        <v>20.734555</v>
      </c>
      <c r="BP116" s="123">
        <v>2009</v>
      </c>
    </row>
    <row r="117" spans="2:68">
      <c r="B117" s="123">
        <v>2010</v>
      </c>
      <c r="C117" s="100">
        <v>1.0719234</v>
      </c>
      <c r="D117" s="100">
        <v>0.143285</v>
      </c>
      <c r="E117" s="100">
        <v>0.1408413</v>
      </c>
      <c r="F117" s="100">
        <v>0.1334542</v>
      </c>
      <c r="G117" s="100">
        <v>0.36404760000000003</v>
      </c>
      <c r="H117" s="100">
        <v>0.96809049999999996</v>
      </c>
      <c r="I117" s="100">
        <v>1.4674963000000001</v>
      </c>
      <c r="J117" s="100">
        <v>3.7768771999999999</v>
      </c>
      <c r="K117" s="100">
        <v>9.8315011999999999</v>
      </c>
      <c r="L117" s="100">
        <v>17.90889</v>
      </c>
      <c r="M117" s="100">
        <v>24.870329000000002</v>
      </c>
      <c r="N117" s="100">
        <v>29.902415999999999</v>
      </c>
      <c r="O117" s="100">
        <v>33.331212000000001</v>
      </c>
      <c r="P117" s="100">
        <v>49.197657</v>
      </c>
      <c r="Q117" s="100">
        <v>61.041187999999998</v>
      </c>
      <c r="R117" s="100">
        <v>116.64427000000001</v>
      </c>
      <c r="S117" s="100">
        <v>191.05785</v>
      </c>
      <c r="T117" s="100">
        <v>459.02237000000002</v>
      </c>
      <c r="U117" s="100">
        <v>23.131283</v>
      </c>
      <c r="V117" s="100">
        <v>23.606891000000001</v>
      </c>
      <c r="X117" s="123">
        <v>2010</v>
      </c>
      <c r="Y117" s="100">
        <v>0.42391440000000002</v>
      </c>
      <c r="Z117" s="100">
        <v>0.3019907</v>
      </c>
      <c r="AA117" s="100">
        <v>0.44478380000000001</v>
      </c>
      <c r="AB117" s="100">
        <v>0.28140199999999999</v>
      </c>
      <c r="AC117" s="100">
        <v>0.64021629999999996</v>
      </c>
      <c r="AD117" s="100">
        <v>0.62430779999999997</v>
      </c>
      <c r="AE117" s="100">
        <v>1.4693683</v>
      </c>
      <c r="AF117" s="100">
        <v>2.4806539999999999</v>
      </c>
      <c r="AG117" s="100">
        <v>3.4872546999999998</v>
      </c>
      <c r="AH117" s="100">
        <v>6.3756237000000002</v>
      </c>
      <c r="AI117" s="100">
        <v>12.35022</v>
      </c>
      <c r="AJ117" s="100">
        <v>12.582888000000001</v>
      </c>
      <c r="AK117" s="100">
        <v>14.564423</v>
      </c>
      <c r="AL117" s="100">
        <v>23.843169</v>
      </c>
      <c r="AM117" s="100">
        <v>46.832048</v>
      </c>
      <c r="AN117" s="100">
        <v>83.433261999999999</v>
      </c>
      <c r="AO117" s="100">
        <v>175.14252999999999</v>
      </c>
      <c r="AP117" s="100">
        <v>480.37331999999998</v>
      </c>
      <c r="AQ117" s="100">
        <v>23.300965999999999</v>
      </c>
      <c r="AR117" s="100">
        <v>17.450645000000002</v>
      </c>
      <c r="AT117" s="123">
        <v>2010</v>
      </c>
      <c r="AU117" s="100">
        <v>0.75652750000000002</v>
      </c>
      <c r="AV117" s="100">
        <v>0.2205587</v>
      </c>
      <c r="AW117" s="100">
        <v>0.28891210000000001</v>
      </c>
      <c r="AX117" s="100">
        <v>0.20547270000000001</v>
      </c>
      <c r="AY117" s="100">
        <v>0.49842560000000002</v>
      </c>
      <c r="AZ117" s="100">
        <v>0.79889089999999996</v>
      </c>
      <c r="BA117" s="100">
        <v>1.4684317</v>
      </c>
      <c r="BB117" s="100">
        <v>3.1239340000000002</v>
      </c>
      <c r="BC117" s="100">
        <v>6.6358641</v>
      </c>
      <c r="BD117" s="100">
        <v>12.091556000000001</v>
      </c>
      <c r="BE117" s="100">
        <v>18.554234999999998</v>
      </c>
      <c r="BF117" s="100">
        <v>21.170846999999998</v>
      </c>
      <c r="BG117" s="100">
        <v>23.945398000000001</v>
      </c>
      <c r="BH117" s="100">
        <v>36.437893000000003</v>
      </c>
      <c r="BI117" s="100">
        <v>53.766948999999997</v>
      </c>
      <c r="BJ117" s="100">
        <v>98.761750000000006</v>
      </c>
      <c r="BK117" s="100">
        <v>181.92885999999999</v>
      </c>
      <c r="BL117" s="100">
        <v>473.10615000000001</v>
      </c>
      <c r="BM117" s="100">
        <v>23.216494000000001</v>
      </c>
      <c r="BN117" s="100">
        <v>20.499438000000001</v>
      </c>
      <c r="BP117" s="123">
        <v>2010</v>
      </c>
    </row>
    <row r="118" spans="2:68">
      <c r="B118" s="123">
        <v>2011</v>
      </c>
      <c r="C118" s="100">
        <v>0.40078710000000001</v>
      </c>
      <c r="D118" s="100">
        <v>0.42122700000000002</v>
      </c>
      <c r="E118" s="100">
        <v>0.42161890000000002</v>
      </c>
      <c r="F118" s="100">
        <v>0.40182210000000002</v>
      </c>
      <c r="G118" s="100">
        <v>0.36431200000000002</v>
      </c>
      <c r="H118" s="100">
        <v>1.0700476999999999</v>
      </c>
      <c r="I118" s="100">
        <v>1.9500500999999999</v>
      </c>
      <c r="J118" s="100">
        <v>3.3239410999999999</v>
      </c>
      <c r="K118" s="100">
        <v>7.3721192000000002</v>
      </c>
      <c r="L118" s="100">
        <v>12.824757999999999</v>
      </c>
      <c r="M118" s="100">
        <v>23.660575000000001</v>
      </c>
      <c r="N118" s="100">
        <v>30.661456999999999</v>
      </c>
      <c r="O118" s="100">
        <v>36.158495000000002</v>
      </c>
      <c r="P118" s="100">
        <v>39.852145999999998</v>
      </c>
      <c r="Q118" s="100">
        <v>74.448076999999998</v>
      </c>
      <c r="R118" s="100">
        <v>112.99829</v>
      </c>
      <c r="S118" s="100">
        <v>203.59759</v>
      </c>
      <c r="T118" s="100">
        <v>459.48084</v>
      </c>
      <c r="U118" s="100">
        <v>23.331043000000001</v>
      </c>
      <c r="V118" s="100">
        <v>23.398351999999999</v>
      </c>
      <c r="X118" s="123">
        <v>2011</v>
      </c>
      <c r="Y118" s="100">
        <v>0.70463520000000002</v>
      </c>
      <c r="Z118" s="100">
        <v>0.14805409999999999</v>
      </c>
      <c r="AA118" s="100">
        <v>0</v>
      </c>
      <c r="AB118" s="100">
        <v>0.1414707</v>
      </c>
      <c r="AC118" s="100">
        <v>0.253745</v>
      </c>
      <c r="AD118" s="100">
        <v>0.3671584</v>
      </c>
      <c r="AE118" s="100">
        <v>1.9557989</v>
      </c>
      <c r="AF118" s="100">
        <v>3.4103569</v>
      </c>
      <c r="AG118" s="100">
        <v>4.8719793999999998</v>
      </c>
      <c r="AH118" s="100">
        <v>7.2008127000000002</v>
      </c>
      <c r="AI118" s="100">
        <v>11.664343000000001</v>
      </c>
      <c r="AJ118" s="100">
        <v>11.277236</v>
      </c>
      <c r="AK118" s="100">
        <v>15.614782999999999</v>
      </c>
      <c r="AL118" s="100">
        <v>23.957984</v>
      </c>
      <c r="AM118" s="100">
        <v>40.229497000000002</v>
      </c>
      <c r="AN118" s="100">
        <v>74.017270999999994</v>
      </c>
      <c r="AO118" s="100">
        <v>166.10115999999999</v>
      </c>
      <c r="AP118" s="100">
        <v>491.42464000000001</v>
      </c>
      <c r="AQ118" s="100">
        <v>23.311789000000001</v>
      </c>
      <c r="AR118" s="100">
        <v>17.107586999999999</v>
      </c>
      <c r="AT118" s="123">
        <v>2011</v>
      </c>
      <c r="AU118" s="100">
        <v>0.54865390000000003</v>
      </c>
      <c r="AV118" s="100">
        <v>0.28826040000000003</v>
      </c>
      <c r="AW118" s="100">
        <v>0.2161594</v>
      </c>
      <c r="AX118" s="100">
        <v>0.27520559999999999</v>
      </c>
      <c r="AY118" s="100">
        <v>0.31023859999999998</v>
      </c>
      <c r="AZ118" s="100">
        <v>0.72368940000000004</v>
      </c>
      <c r="BA118" s="100">
        <v>1.9529202999999999</v>
      </c>
      <c r="BB118" s="100">
        <v>3.3674097999999999</v>
      </c>
      <c r="BC118" s="100">
        <v>6.1112216999999998</v>
      </c>
      <c r="BD118" s="100">
        <v>9.9880855999999998</v>
      </c>
      <c r="BE118" s="100">
        <v>17.603006000000001</v>
      </c>
      <c r="BF118" s="100">
        <v>20.883343</v>
      </c>
      <c r="BG118" s="100">
        <v>25.856444</v>
      </c>
      <c r="BH118" s="100">
        <v>31.857146</v>
      </c>
      <c r="BI118" s="100">
        <v>57.031267999999997</v>
      </c>
      <c r="BJ118" s="100">
        <v>92.058436999999998</v>
      </c>
      <c r="BK118" s="100">
        <v>182.19408000000001</v>
      </c>
      <c r="BL118" s="100">
        <v>480.41782999999998</v>
      </c>
      <c r="BM118" s="100">
        <v>23.321372</v>
      </c>
      <c r="BN118" s="100">
        <v>20.213881000000001</v>
      </c>
      <c r="BP118" s="123">
        <v>2011</v>
      </c>
    </row>
    <row r="119" spans="2:68">
      <c r="B119" s="123">
        <v>2012</v>
      </c>
      <c r="C119" s="100">
        <v>0.78192709999999999</v>
      </c>
      <c r="D119" s="100">
        <v>0.13713510000000001</v>
      </c>
      <c r="E119" s="100">
        <v>0.28063949999999999</v>
      </c>
      <c r="F119" s="100">
        <v>0.1332507</v>
      </c>
      <c r="G119" s="100">
        <v>0.36056739999999998</v>
      </c>
      <c r="H119" s="100">
        <v>1.0460081000000001</v>
      </c>
      <c r="I119" s="100">
        <v>1.2529554000000001</v>
      </c>
      <c r="J119" s="100">
        <v>4.2519635999999998</v>
      </c>
      <c r="K119" s="100">
        <v>9.0264313999999999</v>
      </c>
      <c r="L119" s="100">
        <v>11.978664999999999</v>
      </c>
      <c r="M119" s="100">
        <v>24.139692</v>
      </c>
      <c r="N119" s="100">
        <v>30.705970000000001</v>
      </c>
      <c r="O119" s="100">
        <v>34.293889999999998</v>
      </c>
      <c r="P119" s="100">
        <v>42.742198000000002</v>
      </c>
      <c r="Q119" s="100">
        <v>57.014544999999998</v>
      </c>
      <c r="R119" s="100">
        <v>105.33853000000001</v>
      </c>
      <c r="S119" s="100">
        <v>192.52025</v>
      </c>
      <c r="T119" s="100">
        <v>463.00394</v>
      </c>
      <c r="U119" s="100">
        <v>22.860678</v>
      </c>
      <c r="V119" s="100">
        <v>22.597401000000001</v>
      </c>
      <c r="X119" s="123">
        <v>2012</v>
      </c>
      <c r="Y119" s="100">
        <v>0.412302</v>
      </c>
      <c r="Z119" s="100">
        <v>0</v>
      </c>
      <c r="AA119" s="100">
        <v>0.29520299999999999</v>
      </c>
      <c r="AB119" s="100">
        <v>0</v>
      </c>
      <c r="AC119" s="100">
        <v>0.5006853</v>
      </c>
      <c r="AD119" s="100">
        <v>0.59560539999999995</v>
      </c>
      <c r="AE119" s="100">
        <v>0.88341009999999998</v>
      </c>
      <c r="AF119" s="100">
        <v>1.7914749000000001</v>
      </c>
      <c r="AG119" s="100">
        <v>3.8734449</v>
      </c>
      <c r="AH119" s="100">
        <v>6.1970507000000001</v>
      </c>
      <c r="AI119" s="100">
        <v>8.5719741000000003</v>
      </c>
      <c r="AJ119" s="100">
        <v>12.608513</v>
      </c>
      <c r="AK119" s="100">
        <v>15.074546</v>
      </c>
      <c r="AL119" s="100">
        <v>27.230042999999998</v>
      </c>
      <c r="AM119" s="100">
        <v>42.392277</v>
      </c>
      <c r="AN119" s="100">
        <v>80.637759000000003</v>
      </c>
      <c r="AO119" s="100">
        <v>158.70690999999999</v>
      </c>
      <c r="AP119" s="100">
        <v>496.27519000000001</v>
      </c>
      <c r="AQ119" s="100">
        <v>23.350048999999999</v>
      </c>
      <c r="AR119" s="100">
        <v>16.912959000000001</v>
      </c>
      <c r="AT119" s="123">
        <v>2012</v>
      </c>
      <c r="AU119" s="100">
        <v>0.602024</v>
      </c>
      <c r="AV119" s="100">
        <v>7.0452000000000001E-2</v>
      </c>
      <c r="AW119" s="100">
        <v>0.28773710000000002</v>
      </c>
      <c r="AX119" s="100">
        <v>6.8418900000000005E-2</v>
      </c>
      <c r="AY119" s="100">
        <v>0.42920380000000002</v>
      </c>
      <c r="AZ119" s="100">
        <v>0.82357979999999997</v>
      </c>
      <c r="BA119" s="100">
        <v>1.0688483</v>
      </c>
      <c r="BB119" s="100">
        <v>3.0174802000000001</v>
      </c>
      <c r="BC119" s="100">
        <v>6.4225133000000003</v>
      </c>
      <c r="BD119" s="100">
        <v>9.0598247999999995</v>
      </c>
      <c r="BE119" s="100">
        <v>16.274076000000001</v>
      </c>
      <c r="BF119" s="100">
        <v>21.551945</v>
      </c>
      <c r="BG119" s="100">
        <v>24.625481000000001</v>
      </c>
      <c r="BH119" s="100">
        <v>34.937215999999999</v>
      </c>
      <c r="BI119" s="100">
        <v>49.563667000000002</v>
      </c>
      <c r="BJ119" s="100">
        <v>92.160741000000002</v>
      </c>
      <c r="BK119" s="100">
        <v>173.33745999999999</v>
      </c>
      <c r="BL119" s="100">
        <v>484.64920999999998</v>
      </c>
      <c r="BM119" s="100">
        <v>23.106544</v>
      </c>
      <c r="BN119" s="100">
        <v>19.739387000000001</v>
      </c>
      <c r="BP119" s="123">
        <v>2012</v>
      </c>
    </row>
    <row r="120" spans="2:68">
      <c r="B120" s="123">
        <v>2013</v>
      </c>
      <c r="C120" s="100">
        <v>0.63815069999999996</v>
      </c>
      <c r="D120" s="100">
        <v>0.26683889999999999</v>
      </c>
      <c r="E120" s="100">
        <v>0</v>
      </c>
      <c r="F120" s="100">
        <v>0.1326533</v>
      </c>
      <c r="G120" s="100">
        <v>0.35660500000000001</v>
      </c>
      <c r="H120" s="100">
        <v>0.45679930000000002</v>
      </c>
      <c r="I120" s="100">
        <v>2.0476377000000001</v>
      </c>
      <c r="J120" s="100">
        <v>4.3840195</v>
      </c>
      <c r="K120" s="100">
        <v>9.3863520000000005</v>
      </c>
      <c r="L120" s="100">
        <v>16.88768</v>
      </c>
      <c r="M120" s="100">
        <v>24.176179999999999</v>
      </c>
      <c r="N120" s="100">
        <v>32.263151000000001</v>
      </c>
      <c r="O120" s="100">
        <v>37.526439000000003</v>
      </c>
      <c r="P120" s="100">
        <v>46.024729999999998</v>
      </c>
      <c r="Q120" s="100">
        <v>66.300312000000005</v>
      </c>
      <c r="R120" s="100">
        <v>98.102744000000001</v>
      </c>
      <c r="S120" s="100">
        <v>201.69797</v>
      </c>
      <c r="T120" s="100">
        <v>447.75445999999999</v>
      </c>
      <c r="U120" s="100">
        <v>24.025641</v>
      </c>
      <c r="V120" s="100">
        <v>23.370622999999998</v>
      </c>
      <c r="X120" s="123">
        <v>2013</v>
      </c>
      <c r="Y120" s="100">
        <v>0.53894410000000004</v>
      </c>
      <c r="Z120" s="100">
        <v>0.14105010000000001</v>
      </c>
      <c r="AA120" s="100">
        <v>0</v>
      </c>
      <c r="AB120" s="100">
        <v>0.27984979999999998</v>
      </c>
      <c r="AC120" s="100">
        <v>0.1236728</v>
      </c>
      <c r="AD120" s="100">
        <v>0.232821</v>
      </c>
      <c r="AE120" s="100">
        <v>1.3361546</v>
      </c>
      <c r="AF120" s="100">
        <v>2.8272002000000001</v>
      </c>
      <c r="AG120" s="100">
        <v>5.5942458000000004</v>
      </c>
      <c r="AH120" s="100">
        <v>7.3563194999999997</v>
      </c>
      <c r="AI120" s="100">
        <v>7.9210349000000004</v>
      </c>
      <c r="AJ120" s="100">
        <v>13.188496000000001</v>
      </c>
      <c r="AK120" s="100">
        <v>17.658766</v>
      </c>
      <c r="AL120" s="100">
        <v>27.262362</v>
      </c>
      <c r="AM120" s="100">
        <v>44.713394999999998</v>
      </c>
      <c r="AN120" s="100">
        <v>72.430325999999994</v>
      </c>
      <c r="AO120" s="100">
        <v>161.23908</v>
      </c>
      <c r="AP120" s="100">
        <v>455.47348</v>
      </c>
      <c r="AQ120" s="100">
        <v>22.831205000000001</v>
      </c>
      <c r="AR120" s="100">
        <v>16.643979999999999</v>
      </c>
      <c r="AT120" s="123">
        <v>2013</v>
      </c>
      <c r="AU120" s="100">
        <v>0.58989080000000005</v>
      </c>
      <c r="AV120" s="100">
        <v>0.20569299999999999</v>
      </c>
      <c r="AW120" s="100">
        <v>0</v>
      </c>
      <c r="AX120" s="100">
        <v>0.2042881</v>
      </c>
      <c r="AY120" s="100">
        <v>0.24244599999999999</v>
      </c>
      <c r="AZ120" s="100">
        <v>0.34588370000000002</v>
      </c>
      <c r="BA120" s="100">
        <v>1.6933951</v>
      </c>
      <c r="BB120" s="100">
        <v>3.6043017000000002</v>
      </c>
      <c r="BC120" s="100">
        <v>7.4676796999999997</v>
      </c>
      <c r="BD120" s="100">
        <v>12.069471</v>
      </c>
      <c r="BE120" s="100">
        <v>15.956670000000001</v>
      </c>
      <c r="BF120" s="100">
        <v>22.587458000000002</v>
      </c>
      <c r="BG120" s="100">
        <v>27.488669000000002</v>
      </c>
      <c r="BH120" s="100">
        <v>36.589624999999998</v>
      </c>
      <c r="BI120" s="100">
        <v>55.278522000000002</v>
      </c>
      <c r="BJ120" s="100">
        <v>84.485732999999996</v>
      </c>
      <c r="BK120" s="100">
        <v>178.86360999999999</v>
      </c>
      <c r="BL120" s="100">
        <v>452.73390000000001</v>
      </c>
      <c r="BM120" s="100">
        <v>23.425314</v>
      </c>
      <c r="BN120" s="100">
        <v>19.925191000000002</v>
      </c>
      <c r="BP120" s="123">
        <v>2013</v>
      </c>
    </row>
    <row r="121" spans="2:68">
      <c r="B121" s="123">
        <v>2014</v>
      </c>
      <c r="C121" s="100">
        <v>0.50488730000000004</v>
      </c>
      <c r="D121" s="100">
        <v>0.2601118</v>
      </c>
      <c r="E121" s="100">
        <v>0.13903850000000001</v>
      </c>
      <c r="F121" s="100">
        <v>0</v>
      </c>
      <c r="G121" s="100">
        <v>0.35241840000000002</v>
      </c>
      <c r="H121" s="100">
        <v>0.45219559999999998</v>
      </c>
      <c r="I121" s="100">
        <v>1.7553426999999999</v>
      </c>
      <c r="J121" s="100">
        <v>4.3773761999999996</v>
      </c>
      <c r="K121" s="100">
        <v>8.8742146999999996</v>
      </c>
      <c r="L121" s="100">
        <v>14.346881</v>
      </c>
      <c r="M121" s="100">
        <v>25.927928000000001</v>
      </c>
      <c r="N121" s="100">
        <v>31.649875000000002</v>
      </c>
      <c r="O121" s="100">
        <v>40.334957000000003</v>
      </c>
      <c r="P121" s="100">
        <v>49.313657999999997</v>
      </c>
      <c r="Q121" s="100">
        <v>69.489216999999996</v>
      </c>
      <c r="R121" s="100">
        <v>103.90516</v>
      </c>
      <c r="S121" s="100">
        <v>164.69942</v>
      </c>
      <c r="T121" s="100">
        <v>443.70188000000002</v>
      </c>
      <c r="U121" s="100">
        <v>24.102281999999999</v>
      </c>
      <c r="V121" s="100">
        <v>23.017516000000001</v>
      </c>
      <c r="X121" s="123">
        <v>2014</v>
      </c>
      <c r="Y121" s="100">
        <v>0.79867849999999996</v>
      </c>
      <c r="Z121" s="100">
        <v>0.13741320000000001</v>
      </c>
      <c r="AA121" s="100">
        <v>0</v>
      </c>
      <c r="AB121" s="100">
        <v>0.13944239999999999</v>
      </c>
      <c r="AC121" s="100">
        <v>0.2450059</v>
      </c>
      <c r="AD121" s="100">
        <v>0.1140627</v>
      </c>
      <c r="AE121" s="100">
        <v>1.2914557</v>
      </c>
      <c r="AF121" s="100">
        <v>1.6667841999999999</v>
      </c>
      <c r="AG121" s="100">
        <v>4.1551608</v>
      </c>
      <c r="AH121" s="100">
        <v>5.6243473000000002</v>
      </c>
      <c r="AI121" s="100">
        <v>9.1006876999999999</v>
      </c>
      <c r="AJ121" s="100">
        <v>14.291442999999999</v>
      </c>
      <c r="AK121" s="100">
        <v>16.658259999999999</v>
      </c>
      <c r="AL121" s="100">
        <v>21.668049</v>
      </c>
      <c r="AM121" s="100">
        <v>41.351025</v>
      </c>
      <c r="AN121" s="100">
        <v>85.718811000000002</v>
      </c>
      <c r="AO121" s="100">
        <v>150.79535999999999</v>
      </c>
      <c r="AP121" s="100">
        <v>456.54075999999998</v>
      </c>
      <c r="AQ121" s="100">
        <v>22.579765999999999</v>
      </c>
      <c r="AR121" s="100">
        <v>16.306467999999999</v>
      </c>
      <c r="AT121" s="123">
        <v>2014</v>
      </c>
      <c r="AU121" s="100">
        <v>0.64787950000000005</v>
      </c>
      <c r="AV121" s="100">
        <v>0.20045009999999999</v>
      </c>
      <c r="AW121" s="100">
        <v>7.1337700000000004E-2</v>
      </c>
      <c r="AX121" s="100">
        <v>6.7860299999999998E-2</v>
      </c>
      <c r="AY121" s="100">
        <v>0.29983779999999999</v>
      </c>
      <c r="AZ121" s="100">
        <v>0.28388380000000002</v>
      </c>
      <c r="BA121" s="100">
        <v>1.5237773999999999</v>
      </c>
      <c r="BB121" s="100">
        <v>3.0192732000000002</v>
      </c>
      <c r="BC121" s="100">
        <v>6.4867435999999996</v>
      </c>
      <c r="BD121" s="100">
        <v>9.9217928999999998</v>
      </c>
      <c r="BE121" s="100">
        <v>17.407799000000001</v>
      </c>
      <c r="BF121" s="100">
        <v>22.833366999999999</v>
      </c>
      <c r="BG121" s="100">
        <v>28.309056000000002</v>
      </c>
      <c r="BH121" s="100">
        <v>35.399242999999998</v>
      </c>
      <c r="BI121" s="100">
        <v>55.120835999999997</v>
      </c>
      <c r="BJ121" s="100">
        <v>94.286469999999994</v>
      </c>
      <c r="BK121" s="100">
        <v>156.90002999999999</v>
      </c>
      <c r="BL121" s="100">
        <v>451.91611999999998</v>
      </c>
      <c r="BM121" s="100">
        <v>23.336316</v>
      </c>
      <c r="BN121" s="100">
        <v>19.615977999999998</v>
      </c>
      <c r="BP121" s="123">
        <v>2014</v>
      </c>
    </row>
    <row r="122" spans="2:68">
      <c r="B122" s="123">
        <v>2015</v>
      </c>
      <c r="C122" s="100">
        <v>0.62627840000000001</v>
      </c>
      <c r="D122" s="100">
        <v>0.25364490000000001</v>
      </c>
      <c r="E122" s="100">
        <v>0</v>
      </c>
      <c r="F122" s="100">
        <v>0.53007090000000001</v>
      </c>
      <c r="G122" s="100">
        <v>0.1163098</v>
      </c>
      <c r="H122" s="100">
        <v>0.89080020000000004</v>
      </c>
      <c r="I122" s="100">
        <v>1.8281681999999999</v>
      </c>
      <c r="J122" s="100">
        <v>2.1640750999999998</v>
      </c>
      <c r="K122" s="100">
        <v>8.6683465999999996</v>
      </c>
      <c r="L122" s="100">
        <v>14.829712000000001</v>
      </c>
      <c r="M122" s="100">
        <v>21.171471</v>
      </c>
      <c r="N122" s="100">
        <v>33.486179</v>
      </c>
      <c r="O122" s="100">
        <v>43.699071000000004</v>
      </c>
      <c r="P122" s="100">
        <v>46.028395000000003</v>
      </c>
      <c r="Q122" s="100">
        <v>64.121807000000004</v>
      </c>
      <c r="R122" s="100">
        <v>92.219677000000004</v>
      </c>
      <c r="S122" s="100">
        <v>188.92448999999999</v>
      </c>
      <c r="T122" s="100">
        <v>429.51015000000001</v>
      </c>
      <c r="U122" s="100">
        <v>23.908802999999999</v>
      </c>
      <c r="V122" s="100">
        <v>22.454267000000002</v>
      </c>
      <c r="X122" s="123">
        <v>2015</v>
      </c>
      <c r="Y122" s="100">
        <v>0.66073420000000005</v>
      </c>
      <c r="Z122" s="100">
        <v>0.13376830000000001</v>
      </c>
      <c r="AA122" s="100">
        <v>0</v>
      </c>
      <c r="AB122" s="100">
        <v>0.13924919999999999</v>
      </c>
      <c r="AC122" s="100">
        <v>0.36482189999999998</v>
      </c>
      <c r="AD122" s="100">
        <v>0.44678760000000001</v>
      </c>
      <c r="AE122" s="100">
        <v>1.478844</v>
      </c>
      <c r="AF122" s="100">
        <v>2.4065102</v>
      </c>
      <c r="AG122" s="100">
        <v>4.5373621999999996</v>
      </c>
      <c r="AH122" s="100">
        <v>7.1593470000000003</v>
      </c>
      <c r="AI122" s="100">
        <v>10.869483000000001</v>
      </c>
      <c r="AJ122" s="100">
        <v>14.795871</v>
      </c>
      <c r="AK122" s="100">
        <v>18.783643999999999</v>
      </c>
      <c r="AL122" s="100">
        <v>24.153886</v>
      </c>
      <c r="AM122" s="100">
        <v>42.831482999999999</v>
      </c>
      <c r="AN122" s="100">
        <v>80.310171999999994</v>
      </c>
      <c r="AO122" s="100">
        <v>153.71075999999999</v>
      </c>
      <c r="AP122" s="100">
        <v>470.18040000000002</v>
      </c>
      <c r="AQ122" s="100">
        <v>23.61374</v>
      </c>
      <c r="AR122" s="100">
        <v>16.998832</v>
      </c>
      <c r="AT122" s="123">
        <v>2015</v>
      </c>
      <c r="AU122" s="100">
        <v>0.64304499999999998</v>
      </c>
      <c r="AV122" s="100">
        <v>0.19530420000000001</v>
      </c>
      <c r="AW122" s="100">
        <v>0</v>
      </c>
      <c r="AX122" s="100">
        <v>0.33950019999999997</v>
      </c>
      <c r="AY122" s="100">
        <v>0.23779910000000001</v>
      </c>
      <c r="AZ122" s="100">
        <v>0.66913909999999999</v>
      </c>
      <c r="BA122" s="100">
        <v>1.6531206000000001</v>
      </c>
      <c r="BB122" s="100">
        <v>2.2855981999999999</v>
      </c>
      <c r="BC122" s="100">
        <v>6.5798886000000003</v>
      </c>
      <c r="BD122" s="100">
        <v>10.927293000000001</v>
      </c>
      <c r="BE122" s="100">
        <v>15.950189</v>
      </c>
      <c r="BF122" s="100">
        <v>23.973476000000002</v>
      </c>
      <c r="BG122" s="100">
        <v>30.993770999999999</v>
      </c>
      <c r="BH122" s="100">
        <v>34.994764000000004</v>
      </c>
      <c r="BI122" s="100">
        <v>53.253081000000002</v>
      </c>
      <c r="BJ122" s="100">
        <v>85.941439000000003</v>
      </c>
      <c r="BK122" s="100">
        <v>169.25667000000001</v>
      </c>
      <c r="BL122" s="100">
        <v>455.30419999999998</v>
      </c>
      <c r="BM122" s="100">
        <v>23.760224999999998</v>
      </c>
      <c r="BN122" s="100">
        <v>19.716595999999999</v>
      </c>
      <c r="BP122" s="123">
        <v>2015</v>
      </c>
    </row>
    <row r="123" spans="2:68">
      <c r="B123" s="123">
        <v>2016</v>
      </c>
      <c r="C123" s="100">
        <v>0.1237457</v>
      </c>
      <c r="D123" s="100">
        <v>0.12435350000000001</v>
      </c>
      <c r="E123" s="100">
        <v>0</v>
      </c>
      <c r="F123" s="100">
        <v>0.13228970000000001</v>
      </c>
      <c r="G123" s="100">
        <v>0.2309128</v>
      </c>
      <c r="H123" s="100">
        <v>0.21986330000000001</v>
      </c>
      <c r="I123" s="100">
        <v>2.2397594999999999</v>
      </c>
      <c r="J123" s="100">
        <v>3.7401819999999999</v>
      </c>
      <c r="K123" s="100">
        <v>6.6819360999999997</v>
      </c>
      <c r="L123" s="100">
        <v>11.193949</v>
      </c>
      <c r="M123" s="100">
        <v>18.593274999999998</v>
      </c>
      <c r="N123" s="100">
        <v>33.268774000000001</v>
      </c>
      <c r="O123" s="100">
        <v>36.191296999999999</v>
      </c>
      <c r="P123" s="100">
        <v>46.628504999999997</v>
      </c>
      <c r="Q123" s="100">
        <v>73.005730999999997</v>
      </c>
      <c r="R123" s="100">
        <v>98.301939000000004</v>
      </c>
      <c r="S123" s="100">
        <v>184.15387999999999</v>
      </c>
      <c r="T123" s="100">
        <v>453.02641</v>
      </c>
      <c r="U123" s="100">
        <v>24.101208</v>
      </c>
      <c r="V123" s="100">
        <v>22.304034999999999</v>
      </c>
      <c r="X123" s="123">
        <v>2016</v>
      </c>
      <c r="Y123" s="100">
        <v>0.13054930000000001</v>
      </c>
      <c r="Z123" s="100">
        <v>0.131074</v>
      </c>
      <c r="AA123" s="100">
        <v>0.14361109999999999</v>
      </c>
      <c r="AB123" s="100">
        <v>0.27774500000000002</v>
      </c>
      <c r="AC123" s="100">
        <v>0.24085999999999999</v>
      </c>
      <c r="AD123" s="100">
        <v>0.66015389999999996</v>
      </c>
      <c r="AE123" s="100">
        <v>0.66426130000000005</v>
      </c>
      <c r="AF123" s="100">
        <v>3.2256543999999998</v>
      </c>
      <c r="AG123" s="100">
        <v>4.9996280999999998</v>
      </c>
      <c r="AH123" s="100">
        <v>6.9494990999999997</v>
      </c>
      <c r="AI123" s="100">
        <v>10.037112</v>
      </c>
      <c r="AJ123" s="100">
        <v>14.605130000000001</v>
      </c>
      <c r="AK123" s="100">
        <v>18.717506</v>
      </c>
      <c r="AL123" s="100">
        <v>27.957913999999999</v>
      </c>
      <c r="AM123" s="100">
        <v>46.109484999999999</v>
      </c>
      <c r="AN123" s="100">
        <v>74.657334000000006</v>
      </c>
      <c r="AO123" s="100">
        <v>150.41820000000001</v>
      </c>
      <c r="AP123" s="100">
        <v>457.01369</v>
      </c>
      <c r="AQ123" s="100">
        <v>23.428221000000001</v>
      </c>
      <c r="AR123" s="100">
        <v>16.798344</v>
      </c>
      <c r="AT123" s="123">
        <v>2016</v>
      </c>
      <c r="AU123" s="100">
        <v>0.12705649999999999</v>
      </c>
      <c r="AV123" s="100">
        <v>0.1276253</v>
      </c>
      <c r="AW123" s="100">
        <v>6.98458E-2</v>
      </c>
      <c r="AX123" s="100">
        <v>0.20325180000000001</v>
      </c>
      <c r="AY123" s="100">
        <v>0.2357815</v>
      </c>
      <c r="AZ123" s="100">
        <v>0.43991449999999999</v>
      </c>
      <c r="BA123" s="100">
        <v>1.4474906000000001</v>
      </c>
      <c r="BB123" s="100">
        <v>3.4822882000000002</v>
      </c>
      <c r="BC123" s="100">
        <v>5.8346282</v>
      </c>
      <c r="BD123" s="100">
        <v>9.0267202999999991</v>
      </c>
      <c r="BE123" s="100">
        <v>14.250745999999999</v>
      </c>
      <c r="BF123" s="100">
        <v>23.755331999999999</v>
      </c>
      <c r="BG123" s="100">
        <v>27.256739</v>
      </c>
      <c r="BH123" s="100">
        <v>37.178207999999998</v>
      </c>
      <c r="BI123" s="100">
        <v>59.311115000000001</v>
      </c>
      <c r="BJ123" s="100">
        <v>85.850223999999997</v>
      </c>
      <c r="BK123" s="100">
        <v>165.43015</v>
      </c>
      <c r="BL123" s="100">
        <v>455.53321</v>
      </c>
      <c r="BM123" s="100">
        <v>23.762114</v>
      </c>
      <c r="BN123" s="100">
        <v>19.471240999999999</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All diseases of the digestive system (ICD-10 K00–K93), 1968–2016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[GRIM_output_1.xls]GRIM1100</v>
      </c>
      <c r="F5" s="137" t="s">
        <v>157</v>
      </c>
      <c r="G5" s="202">
        <f>$D$8</f>
        <v>2016</v>
      </c>
      <c r="J5" s="134"/>
    </row>
    <row r="6" spans="1:11" ht="28.9" customHeight="1">
      <c r="B6" s="276" t="s">
        <v>208</v>
      </c>
      <c r="C6" s="276" t="s">
        <v>209</v>
      </c>
      <c r="D6" s="276">
        <v>1968</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All diseases of the digestive system. Canberra: AIHW.</v>
      </c>
      <c r="H7" s="139"/>
      <c r="I7" s="139"/>
      <c r="J7" s="139"/>
      <c r="K7" s="139"/>
    </row>
    <row r="8" spans="1:11" ht="28.9" customHeight="1">
      <c r="B8" s="276" t="s">
        <v>208</v>
      </c>
      <c r="C8" s="276" t="s">
        <v>209</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24</v>
      </c>
      <c r="F16" s="150" t="s">
        <v>11</v>
      </c>
      <c r="G16" s="149">
        <v>6</v>
      </c>
    </row>
    <row r="17" spans="1:20">
      <c r="B17" s="142" t="s">
        <v>108</v>
      </c>
      <c r="C17" s="277" t="s">
        <v>24</v>
      </c>
      <c r="F17" s="150" t="s">
        <v>12</v>
      </c>
      <c r="G17" s="149">
        <v>7</v>
      </c>
    </row>
    <row r="18" spans="1:20">
      <c r="B18" s="142" t="s">
        <v>109</v>
      </c>
      <c r="C18" s="277" t="s">
        <v>210</v>
      </c>
      <c r="F18" s="150" t="s">
        <v>13</v>
      </c>
      <c r="G18" s="149">
        <v>8</v>
      </c>
    </row>
    <row r="19" spans="1:20">
      <c r="B19" s="142" t="s">
        <v>110</v>
      </c>
      <c r="C19" s="277" t="s">
        <v>210</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Admin!$B$118</v>
      </c>
      <c r="F22" s="150" t="s">
        <v>17</v>
      </c>
      <c r="G22" s="149">
        <v>12</v>
      </c>
    </row>
    <row r="23" spans="1:20">
      <c r="B23" s="276" t="s">
        <v>211</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Admin!$B$118:$B$166</v>
      </c>
      <c r="F24" s="150" t="s">
        <v>19</v>
      </c>
      <c r="G24" s="149">
        <v>14</v>
      </c>
    </row>
    <row r="25" spans="1:20">
      <c r="B25" s="277" t="s">
        <v>211</v>
      </c>
      <c r="C25" s="277">
        <v>1.05</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All diseases of the digestive system (ICD-10 K00–K93),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0.1237457</v>
      </c>
      <c r="D32" s="155">
        <f ca="1">INDIRECT("Rates!D"&amp;$E$8)</f>
        <v>0.12435350000000001</v>
      </c>
      <c r="E32" s="155">
        <f ca="1">INDIRECT("Rates!E"&amp;$E$8)</f>
        <v>0</v>
      </c>
      <c r="F32" s="155">
        <f ca="1">INDIRECT("Rates!F"&amp;$E$8)</f>
        <v>0.13228970000000001</v>
      </c>
      <c r="G32" s="155">
        <f ca="1">INDIRECT("Rates!G"&amp;$E$8)</f>
        <v>0.2309128</v>
      </c>
      <c r="H32" s="155">
        <f ca="1">INDIRECT("Rates!H"&amp;$E$8)</f>
        <v>0.21986330000000001</v>
      </c>
      <c r="I32" s="155">
        <f ca="1">INDIRECT("Rates!I"&amp;$E$8)</f>
        <v>2.2397594999999999</v>
      </c>
      <c r="J32" s="155">
        <f ca="1">INDIRECT("Rates!J"&amp;$E$8)</f>
        <v>3.7401819999999999</v>
      </c>
      <c r="K32" s="155">
        <f ca="1">INDIRECT("Rates!K"&amp;$E$8)</f>
        <v>6.6819360999999997</v>
      </c>
      <c r="L32" s="155">
        <f ca="1">INDIRECT("Rates!L"&amp;$E$8)</f>
        <v>11.193949</v>
      </c>
      <c r="M32" s="155">
        <f ca="1">INDIRECT("Rates!M"&amp;$E$8)</f>
        <v>18.593274999999998</v>
      </c>
      <c r="N32" s="155">
        <f ca="1">INDIRECT("Rates!N"&amp;$E$8)</f>
        <v>33.268774000000001</v>
      </c>
      <c r="O32" s="155">
        <f ca="1">INDIRECT("Rates!O"&amp;$E$8)</f>
        <v>36.191296999999999</v>
      </c>
      <c r="P32" s="155">
        <f ca="1">INDIRECT("Rates!P"&amp;$E$8)</f>
        <v>46.628504999999997</v>
      </c>
      <c r="Q32" s="155">
        <f ca="1">INDIRECT("Rates!Q"&amp;$E$8)</f>
        <v>73.005730999999997</v>
      </c>
      <c r="R32" s="155">
        <f ca="1">INDIRECT("Rates!R"&amp;$E$8)</f>
        <v>98.301939000000004</v>
      </c>
      <c r="S32" s="155">
        <f ca="1">INDIRECT("Rates!S"&amp;$E$8)</f>
        <v>184.15387999999999</v>
      </c>
      <c r="T32" s="155">
        <f ca="1">INDIRECT("Rates!T"&amp;$E$8)</f>
        <v>453.02641</v>
      </c>
    </row>
    <row r="33" spans="1:21">
      <c r="B33" s="143" t="s">
        <v>190</v>
      </c>
      <c r="C33" s="155">
        <f ca="1">INDIRECT("Rates!Y"&amp;$E$8)</f>
        <v>0.13054930000000001</v>
      </c>
      <c r="D33" s="155">
        <f ca="1">INDIRECT("Rates!Z"&amp;$E$8)</f>
        <v>0.131074</v>
      </c>
      <c r="E33" s="155">
        <f ca="1">INDIRECT("Rates!AA"&amp;$E$8)</f>
        <v>0.14361109999999999</v>
      </c>
      <c r="F33" s="155">
        <f ca="1">INDIRECT("Rates!AB"&amp;$E$8)</f>
        <v>0.27774500000000002</v>
      </c>
      <c r="G33" s="155">
        <f ca="1">INDIRECT("Rates!AC"&amp;$E$8)</f>
        <v>0.24085999999999999</v>
      </c>
      <c r="H33" s="155">
        <f ca="1">INDIRECT("Rates!AD"&amp;$E$8)</f>
        <v>0.66015389999999996</v>
      </c>
      <c r="I33" s="155">
        <f ca="1">INDIRECT("Rates!AE"&amp;$E$8)</f>
        <v>0.66426130000000005</v>
      </c>
      <c r="J33" s="155">
        <f ca="1">INDIRECT("Rates!AF"&amp;$E$8)</f>
        <v>3.2256543999999998</v>
      </c>
      <c r="K33" s="155">
        <f ca="1">INDIRECT("Rates!AG"&amp;$E$8)</f>
        <v>4.9996280999999998</v>
      </c>
      <c r="L33" s="155">
        <f ca="1">INDIRECT("Rates!AH"&amp;$E$8)</f>
        <v>6.9494990999999997</v>
      </c>
      <c r="M33" s="155">
        <f ca="1">INDIRECT("Rates!AI"&amp;$E$8)</f>
        <v>10.037112</v>
      </c>
      <c r="N33" s="155">
        <f ca="1">INDIRECT("Rates!AJ"&amp;$E$8)</f>
        <v>14.605130000000001</v>
      </c>
      <c r="O33" s="155">
        <f ca="1">INDIRECT("Rates!AK"&amp;$E$8)</f>
        <v>18.717506</v>
      </c>
      <c r="P33" s="155">
        <f ca="1">INDIRECT("Rates!AL"&amp;$E$8)</f>
        <v>27.957913999999999</v>
      </c>
      <c r="Q33" s="155">
        <f ca="1">INDIRECT("Rates!AM"&amp;$E$8)</f>
        <v>46.109484999999999</v>
      </c>
      <c r="R33" s="155">
        <f ca="1">INDIRECT("Rates!AN"&amp;$E$8)</f>
        <v>74.657334000000006</v>
      </c>
      <c r="S33" s="155">
        <f ca="1">INDIRECT("Rates!AO"&amp;$E$8)</f>
        <v>150.41820000000001</v>
      </c>
      <c r="T33" s="155">
        <f ca="1">INDIRECT("Rates!AP"&amp;$E$8)</f>
        <v>457.01369</v>
      </c>
    </row>
    <row r="35" spans="1:21">
      <c r="A35" s="86">
        <v>2</v>
      </c>
      <c r="B35" s="135" t="str">
        <f>"Number of deaths due to " &amp;Admin!B6&amp;" (ICD-10 "&amp;UPPER(Admin!C6)&amp;"), by sex and age group, " &amp;Admin!D8</f>
        <v>Number of deaths due to All diseases of the digestive system (ICD-10 K00–K93),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1</v>
      </c>
      <c r="D38" s="155">
        <f ca="1">INDIRECT("Deaths!D"&amp;$E$8)</f>
        <v>1</v>
      </c>
      <c r="E38" s="155">
        <f ca="1">INDIRECT("Deaths!E"&amp;$E$8)</f>
        <v>0</v>
      </c>
      <c r="F38" s="155">
        <f ca="1">INDIRECT("Deaths!F"&amp;$E$8)</f>
        <v>1</v>
      </c>
      <c r="G38" s="155">
        <f ca="1">INDIRECT("Deaths!G"&amp;$E$8)</f>
        <v>2</v>
      </c>
      <c r="H38" s="155">
        <f ca="1">INDIRECT("Deaths!H"&amp;$E$8)</f>
        <v>2</v>
      </c>
      <c r="I38" s="155">
        <f ca="1">INDIRECT("Deaths!I"&amp;$E$8)</f>
        <v>20</v>
      </c>
      <c r="J38" s="155">
        <f ca="1">INDIRECT("Deaths!J"&amp;$E$8)</f>
        <v>30</v>
      </c>
      <c r="K38" s="155">
        <f ca="1">INDIRECT("Deaths!K"&amp;$E$8)</f>
        <v>54</v>
      </c>
      <c r="L38" s="155">
        <f ca="1">INDIRECT("Deaths!L"&amp;$E$8)</f>
        <v>88</v>
      </c>
      <c r="M38" s="155">
        <f ca="1">INDIRECT("Deaths!M"&amp;$E$8)</f>
        <v>142</v>
      </c>
      <c r="N38" s="155">
        <f ca="1">INDIRECT("Deaths!N"&amp;$E$8)</f>
        <v>241</v>
      </c>
      <c r="O38" s="155">
        <f ca="1">INDIRECT("Deaths!O"&amp;$E$8)</f>
        <v>231</v>
      </c>
      <c r="P38" s="155">
        <f ca="1">INDIRECT("Deaths!P"&amp;$E$8)</f>
        <v>275</v>
      </c>
      <c r="Q38" s="155">
        <f ca="1">INDIRECT("Deaths!Q"&amp;$E$8)</f>
        <v>319</v>
      </c>
      <c r="R38" s="155">
        <f ca="1">INDIRECT("Deaths!R"&amp;$E$8)</f>
        <v>303</v>
      </c>
      <c r="S38" s="155">
        <f ca="1">INDIRECT("Deaths!S"&amp;$E$8)</f>
        <v>373</v>
      </c>
      <c r="T38" s="155">
        <f ca="1">INDIRECT("Deaths!T"&amp;$E$8)</f>
        <v>812</v>
      </c>
      <c r="U38" s="157">
        <f ca="1">SUM(C38:T38)</f>
        <v>2895</v>
      </c>
    </row>
    <row r="39" spans="1:21">
      <c r="B39" s="86" t="s">
        <v>63</v>
      </c>
      <c r="C39" s="155">
        <f ca="1">INDIRECT("Deaths!Y"&amp;$E$8)</f>
        <v>1</v>
      </c>
      <c r="D39" s="155">
        <f ca="1">INDIRECT("Deaths!Z"&amp;$E$8)</f>
        <v>1</v>
      </c>
      <c r="E39" s="155">
        <f ca="1">INDIRECT("Deaths!AA"&amp;$E$8)</f>
        <v>1</v>
      </c>
      <c r="F39" s="155">
        <f ca="1">INDIRECT("Deaths!AB"&amp;$E$8)</f>
        <v>2</v>
      </c>
      <c r="G39" s="155">
        <f ca="1">INDIRECT("Deaths!AC"&amp;$E$8)</f>
        <v>2</v>
      </c>
      <c r="H39" s="155">
        <f ca="1">INDIRECT("Deaths!AD"&amp;$E$8)</f>
        <v>6</v>
      </c>
      <c r="I39" s="155">
        <f ca="1">INDIRECT("Deaths!AE"&amp;$E$8)</f>
        <v>6</v>
      </c>
      <c r="J39" s="155">
        <f ca="1">INDIRECT("Deaths!AF"&amp;$E$8)</f>
        <v>26</v>
      </c>
      <c r="K39" s="155">
        <f ca="1">INDIRECT("Deaths!AG"&amp;$E$8)</f>
        <v>41</v>
      </c>
      <c r="L39" s="155">
        <f ca="1">INDIRECT("Deaths!AH"&amp;$E$8)</f>
        <v>57</v>
      </c>
      <c r="M39" s="155">
        <f ca="1">INDIRECT("Deaths!AI"&amp;$E$8)</f>
        <v>79</v>
      </c>
      <c r="N39" s="155">
        <f ca="1">INDIRECT("Deaths!AJ"&amp;$E$8)</f>
        <v>110</v>
      </c>
      <c r="O39" s="155">
        <f ca="1">INDIRECT("Deaths!AK"&amp;$E$8)</f>
        <v>125</v>
      </c>
      <c r="P39" s="155">
        <f ca="1">INDIRECT("Deaths!AL"&amp;$E$8)</f>
        <v>169</v>
      </c>
      <c r="Q39" s="155">
        <f ca="1">INDIRECT("Deaths!AM"&amp;$E$8)</f>
        <v>209</v>
      </c>
      <c r="R39" s="155">
        <f ca="1">INDIRECT("Deaths!AN"&amp;$E$8)</f>
        <v>256</v>
      </c>
      <c r="S39" s="155">
        <f ca="1">INDIRECT("Deaths!AO"&amp;$E$8)</f>
        <v>380</v>
      </c>
      <c r="T39" s="155">
        <f ca="1">INDIRECT("Deaths!AP"&amp;$E$8)</f>
        <v>1387</v>
      </c>
      <c r="U39" s="157">
        <f ca="1">SUM(C39:T39)</f>
        <v>2858</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-1</v>
      </c>
      <c r="D42" s="160">
        <f t="shared" ref="D42:T42" ca="1" si="0">-1*D38</f>
        <v>-1</v>
      </c>
      <c r="E42" s="160">
        <f t="shared" ca="1" si="0"/>
        <v>0</v>
      </c>
      <c r="F42" s="160">
        <f t="shared" ca="1" si="0"/>
        <v>-1</v>
      </c>
      <c r="G42" s="160">
        <f t="shared" ca="1" si="0"/>
        <v>-2</v>
      </c>
      <c r="H42" s="160">
        <f t="shared" ca="1" si="0"/>
        <v>-2</v>
      </c>
      <c r="I42" s="160">
        <f t="shared" ca="1" si="0"/>
        <v>-20</v>
      </c>
      <c r="J42" s="160">
        <f t="shared" ca="1" si="0"/>
        <v>-30</v>
      </c>
      <c r="K42" s="160">
        <f t="shared" ca="1" si="0"/>
        <v>-54</v>
      </c>
      <c r="L42" s="160">
        <f t="shared" ca="1" si="0"/>
        <v>-88</v>
      </c>
      <c r="M42" s="160">
        <f t="shared" ca="1" si="0"/>
        <v>-142</v>
      </c>
      <c r="N42" s="160">
        <f t="shared" ca="1" si="0"/>
        <v>-241</v>
      </c>
      <c r="O42" s="160">
        <f t="shared" ca="1" si="0"/>
        <v>-231</v>
      </c>
      <c r="P42" s="160">
        <f t="shared" ca="1" si="0"/>
        <v>-275</v>
      </c>
      <c r="Q42" s="160">
        <f t="shared" ca="1" si="0"/>
        <v>-319</v>
      </c>
      <c r="R42" s="160">
        <f t="shared" ca="1" si="0"/>
        <v>-303</v>
      </c>
      <c r="S42" s="160">
        <f t="shared" ca="1" si="0"/>
        <v>-373</v>
      </c>
      <c r="T42" s="160">
        <f t="shared" ca="1" si="0"/>
        <v>-812</v>
      </c>
      <c r="U42" s="159"/>
    </row>
    <row r="43" spans="1:21">
      <c r="B43" s="86" t="s">
        <v>63</v>
      </c>
      <c r="C43" s="160">
        <f ca="1">C39</f>
        <v>1</v>
      </c>
      <c r="D43" s="160">
        <f t="shared" ref="D43:T43" ca="1" si="1">D39</f>
        <v>1</v>
      </c>
      <c r="E43" s="160">
        <f t="shared" ca="1" si="1"/>
        <v>1</v>
      </c>
      <c r="F43" s="160">
        <f t="shared" ca="1" si="1"/>
        <v>2</v>
      </c>
      <c r="G43" s="160">
        <f t="shared" ca="1" si="1"/>
        <v>2</v>
      </c>
      <c r="H43" s="160">
        <f t="shared" ca="1" si="1"/>
        <v>6</v>
      </c>
      <c r="I43" s="160">
        <f t="shared" ca="1" si="1"/>
        <v>6</v>
      </c>
      <c r="J43" s="160">
        <f t="shared" ca="1" si="1"/>
        <v>26</v>
      </c>
      <c r="K43" s="160">
        <f t="shared" ca="1" si="1"/>
        <v>41</v>
      </c>
      <c r="L43" s="160">
        <f t="shared" ca="1" si="1"/>
        <v>57</v>
      </c>
      <c r="M43" s="160">
        <f t="shared" ca="1" si="1"/>
        <v>79</v>
      </c>
      <c r="N43" s="160">
        <f t="shared" ca="1" si="1"/>
        <v>110</v>
      </c>
      <c r="O43" s="160">
        <f t="shared" ca="1" si="1"/>
        <v>125</v>
      </c>
      <c r="P43" s="160">
        <f t="shared" ca="1" si="1"/>
        <v>169</v>
      </c>
      <c r="Q43" s="160">
        <f t="shared" ca="1" si="1"/>
        <v>209</v>
      </c>
      <c r="R43" s="160">
        <f t="shared" ca="1" si="1"/>
        <v>256</v>
      </c>
      <c r="S43" s="160">
        <f t="shared" ca="1" si="1"/>
        <v>380</v>
      </c>
      <c r="T43" s="160">
        <f t="shared" ca="1" si="1"/>
        <v>1387</v>
      </c>
      <c r="U43" s="159"/>
    </row>
    <row r="45" spans="1:21">
      <c r="A45" s="86">
        <v>3</v>
      </c>
      <c r="B45" s="135" t="str">
        <f>"Number of deaths due to " &amp;Admin!B6&amp;" (ICD-10 "&amp;UPPER(Admin!C6)&amp;"), by sex and year, " &amp;Admin!D6&amp;"–" &amp;Admin!D8</f>
        <v>Number of deaths due to All diseases of the digestive system (ICD-10 K00–K93), by sex and year, 1968–2016</v>
      </c>
      <c r="C45" s="139"/>
      <c r="D45" s="139"/>
      <c r="E45" s="139"/>
    </row>
    <row r="46" spans="1:21">
      <c r="A46" s="86">
        <v>4</v>
      </c>
      <c r="B46" s="135" t="str">
        <f>"Age-standardised death rates for " &amp;Admin!B6&amp;" (ICD-10 "&amp;UPPER(Admin!C6)&amp;"), by sex and year, " &amp;Admin!D6&amp;"–" &amp;Admin!D8</f>
        <v>Age-standardised death rates for All diseases of the digestive system (ICD-10 K00–K93), by sex and year, 1968–2016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t="str">
        <f>Deaths!V57</f>
        <v/>
      </c>
      <c r="D100" s="163" t="str">
        <f>Deaths!AR57</f>
        <v/>
      </c>
      <c r="E100" s="163" t="str">
        <f>Deaths!BN57</f>
        <v/>
      </c>
      <c r="F100" s="164" t="str">
        <f>Rates!V57</f>
        <v/>
      </c>
      <c r="G100" s="164" t="str">
        <f>Rates!AR57</f>
        <v/>
      </c>
      <c r="H100" s="164" t="str">
        <f>Rates!BN57</f>
        <v/>
      </c>
    </row>
    <row r="101" spans="2:8">
      <c r="B101" s="143">
        <v>1951</v>
      </c>
      <c r="C101" s="163" t="str">
        <f>Deaths!V58</f>
        <v/>
      </c>
      <c r="D101" s="163" t="str">
        <f>Deaths!AR58</f>
        <v/>
      </c>
      <c r="E101" s="163" t="str">
        <f>Deaths!BN58</f>
        <v/>
      </c>
      <c r="F101" s="164" t="str">
        <f>Rates!V58</f>
        <v/>
      </c>
      <c r="G101" s="164" t="str">
        <f>Rates!AR58</f>
        <v/>
      </c>
      <c r="H101" s="164" t="str">
        <f>Rates!BN58</f>
        <v/>
      </c>
    </row>
    <row r="102" spans="2:8">
      <c r="B102" s="143">
        <v>1952</v>
      </c>
      <c r="C102" s="163" t="str">
        <f>Deaths!V59</f>
        <v/>
      </c>
      <c r="D102" s="163" t="str">
        <f>Deaths!AR59</f>
        <v/>
      </c>
      <c r="E102" s="163" t="str">
        <f>Deaths!BN59</f>
        <v/>
      </c>
      <c r="F102" s="164" t="str">
        <f>Rates!V59</f>
        <v/>
      </c>
      <c r="G102" s="164" t="str">
        <f>Rates!AR59</f>
        <v/>
      </c>
      <c r="H102" s="164" t="str">
        <f>Rates!BN59</f>
        <v/>
      </c>
    </row>
    <row r="103" spans="2:8">
      <c r="B103" s="143">
        <v>1953</v>
      </c>
      <c r="C103" s="163" t="str">
        <f>Deaths!V60</f>
        <v/>
      </c>
      <c r="D103" s="163" t="str">
        <f>Deaths!AR60</f>
        <v/>
      </c>
      <c r="E103" s="163" t="str">
        <f>Deaths!BN60</f>
        <v/>
      </c>
      <c r="F103" s="164" t="str">
        <f>Rates!V60</f>
        <v/>
      </c>
      <c r="G103" s="164" t="str">
        <f>Rates!AR60</f>
        <v/>
      </c>
      <c r="H103" s="164" t="str">
        <f>Rates!BN60</f>
        <v/>
      </c>
    </row>
    <row r="104" spans="2:8">
      <c r="B104" s="143">
        <v>1954</v>
      </c>
      <c r="C104" s="163" t="str">
        <f>Deaths!V61</f>
        <v/>
      </c>
      <c r="D104" s="163" t="str">
        <f>Deaths!AR61</f>
        <v/>
      </c>
      <c r="E104" s="163" t="str">
        <f>Deaths!BN61</f>
        <v/>
      </c>
      <c r="F104" s="164" t="str">
        <f>Rates!V61</f>
        <v/>
      </c>
      <c r="G104" s="164" t="str">
        <f>Rates!AR61</f>
        <v/>
      </c>
      <c r="H104" s="164" t="str">
        <f>Rates!BN61</f>
        <v/>
      </c>
    </row>
    <row r="105" spans="2:8">
      <c r="B105" s="143">
        <v>1955</v>
      </c>
      <c r="C105" s="163" t="str">
        <f>Deaths!V62</f>
        <v/>
      </c>
      <c r="D105" s="163" t="str">
        <f>Deaths!AR62</f>
        <v/>
      </c>
      <c r="E105" s="163" t="str">
        <f>Deaths!BN62</f>
        <v/>
      </c>
      <c r="F105" s="164" t="str">
        <f>Rates!V62</f>
        <v/>
      </c>
      <c r="G105" s="164" t="str">
        <f>Rates!AR62</f>
        <v/>
      </c>
      <c r="H105" s="164" t="str">
        <f>Rates!BN62</f>
        <v/>
      </c>
    </row>
    <row r="106" spans="2:8">
      <c r="B106" s="143">
        <v>1956</v>
      </c>
      <c r="C106" s="163" t="str">
        <f>Deaths!V63</f>
        <v/>
      </c>
      <c r="D106" s="163" t="str">
        <f>Deaths!AR63</f>
        <v/>
      </c>
      <c r="E106" s="163" t="str">
        <f>Deaths!BN63</f>
        <v/>
      </c>
      <c r="F106" s="164" t="str">
        <f>Rates!V63</f>
        <v/>
      </c>
      <c r="G106" s="164" t="str">
        <f>Rates!AR63</f>
        <v/>
      </c>
      <c r="H106" s="164" t="str">
        <f>Rates!BN63</f>
        <v/>
      </c>
    </row>
    <row r="107" spans="2:8">
      <c r="B107" s="143">
        <v>1957</v>
      </c>
      <c r="C107" s="163" t="str">
        <f>Deaths!V64</f>
        <v/>
      </c>
      <c r="D107" s="163" t="str">
        <f>Deaths!AR64</f>
        <v/>
      </c>
      <c r="E107" s="163" t="str">
        <f>Deaths!BN64</f>
        <v/>
      </c>
      <c r="F107" s="164" t="str">
        <f>Rates!V64</f>
        <v/>
      </c>
      <c r="G107" s="164" t="str">
        <f>Rates!AR64</f>
        <v/>
      </c>
      <c r="H107" s="164" t="str">
        <f>Rates!BN64</f>
        <v/>
      </c>
    </row>
    <row r="108" spans="2:8">
      <c r="B108" s="143">
        <v>1958</v>
      </c>
      <c r="C108" s="163" t="str">
        <f>Deaths!V65</f>
        <v/>
      </c>
      <c r="D108" s="163" t="str">
        <f>Deaths!AR65</f>
        <v/>
      </c>
      <c r="E108" s="163" t="str">
        <f>Deaths!BN65</f>
        <v/>
      </c>
      <c r="F108" s="164" t="str">
        <f>Rates!V65</f>
        <v/>
      </c>
      <c r="G108" s="164" t="str">
        <f>Rates!AR65</f>
        <v/>
      </c>
      <c r="H108" s="164" t="str">
        <f>Rates!BN65</f>
        <v/>
      </c>
    </row>
    <row r="109" spans="2:8">
      <c r="B109" s="143">
        <v>1959</v>
      </c>
      <c r="C109" s="163" t="str">
        <f>Deaths!V66</f>
        <v/>
      </c>
      <c r="D109" s="163" t="str">
        <f>Deaths!AR66</f>
        <v/>
      </c>
      <c r="E109" s="163" t="str">
        <f>Deaths!BN66</f>
        <v/>
      </c>
      <c r="F109" s="164" t="str">
        <f>Rates!V66</f>
        <v/>
      </c>
      <c r="G109" s="164" t="str">
        <f>Rates!AR66</f>
        <v/>
      </c>
      <c r="H109" s="164" t="str">
        <f>Rates!BN66</f>
        <v/>
      </c>
    </row>
    <row r="110" spans="2:8">
      <c r="B110" s="143">
        <v>1960</v>
      </c>
      <c r="C110" s="163" t="str">
        <f>Deaths!V67</f>
        <v/>
      </c>
      <c r="D110" s="163" t="str">
        <f>Deaths!AR67</f>
        <v/>
      </c>
      <c r="E110" s="163" t="str">
        <f>Deaths!BN67</f>
        <v/>
      </c>
      <c r="F110" s="164" t="str">
        <f>Rates!V67</f>
        <v/>
      </c>
      <c r="G110" s="164" t="str">
        <f>Rates!AR67</f>
        <v/>
      </c>
      <c r="H110" s="164" t="str">
        <f>Rates!BN67</f>
        <v/>
      </c>
    </row>
    <row r="111" spans="2:8">
      <c r="B111" s="143">
        <v>1961</v>
      </c>
      <c r="C111" s="163" t="str">
        <f>Deaths!V68</f>
        <v/>
      </c>
      <c r="D111" s="163" t="str">
        <f>Deaths!AR68</f>
        <v/>
      </c>
      <c r="E111" s="163" t="str">
        <f>Deaths!BN68</f>
        <v/>
      </c>
      <c r="F111" s="164" t="str">
        <f>Rates!V68</f>
        <v/>
      </c>
      <c r="G111" s="164" t="str">
        <f>Rates!AR68</f>
        <v/>
      </c>
      <c r="H111" s="164" t="str">
        <f>Rates!BN68</f>
        <v/>
      </c>
    </row>
    <row r="112" spans="2:8">
      <c r="B112" s="143">
        <v>1962</v>
      </c>
      <c r="C112" s="163" t="str">
        <f>Deaths!V69</f>
        <v/>
      </c>
      <c r="D112" s="163" t="str">
        <f>Deaths!AR69</f>
        <v/>
      </c>
      <c r="E112" s="163" t="str">
        <f>Deaths!BN69</f>
        <v/>
      </c>
      <c r="F112" s="164" t="str">
        <f>Rates!V69</f>
        <v/>
      </c>
      <c r="G112" s="164" t="str">
        <f>Rates!AR69</f>
        <v/>
      </c>
      <c r="H112" s="164" t="str">
        <f>Rates!BN69</f>
        <v/>
      </c>
    </row>
    <row r="113" spans="2:8">
      <c r="B113" s="143">
        <v>1963</v>
      </c>
      <c r="C113" s="163" t="str">
        <f>Deaths!V70</f>
        <v/>
      </c>
      <c r="D113" s="163" t="str">
        <f>Deaths!AR70</f>
        <v/>
      </c>
      <c r="E113" s="163" t="str">
        <f>Deaths!BN70</f>
        <v/>
      </c>
      <c r="F113" s="164" t="str">
        <f>Rates!V70</f>
        <v/>
      </c>
      <c r="G113" s="164" t="str">
        <f>Rates!AR70</f>
        <v/>
      </c>
      <c r="H113" s="164" t="str">
        <f>Rates!BN70</f>
        <v/>
      </c>
    </row>
    <row r="114" spans="2:8">
      <c r="B114" s="143">
        <v>1964</v>
      </c>
      <c r="C114" s="163" t="str">
        <f>Deaths!V71</f>
        <v/>
      </c>
      <c r="D114" s="163" t="str">
        <f>Deaths!AR71</f>
        <v/>
      </c>
      <c r="E114" s="163" t="str">
        <f>Deaths!BN71</f>
        <v/>
      </c>
      <c r="F114" s="164" t="str">
        <f>Rates!V71</f>
        <v/>
      </c>
      <c r="G114" s="164" t="str">
        <f>Rates!AR71</f>
        <v/>
      </c>
      <c r="H114" s="164" t="str">
        <f>Rates!BN71</f>
        <v/>
      </c>
    </row>
    <row r="115" spans="2:8">
      <c r="B115" s="143">
        <v>1965</v>
      </c>
      <c r="C115" s="163" t="str">
        <f>Deaths!V72</f>
        <v/>
      </c>
      <c r="D115" s="163" t="str">
        <f>Deaths!AR72</f>
        <v/>
      </c>
      <c r="E115" s="163" t="str">
        <f>Deaths!BN72</f>
        <v/>
      </c>
      <c r="F115" s="164" t="str">
        <f>Rates!V72</f>
        <v/>
      </c>
      <c r="G115" s="164" t="str">
        <f>Rates!AR72</f>
        <v/>
      </c>
      <c r="H115" s="164" t="str">
        <f>Rates!BN72</f>
        <v/>
      </c>
    </row>
    <row r="116" spans="2:8">
      <c r="B116" s="143">
        <v>1966</v>
      </c>
      <c r="C116" s="163" t="str">
        <f>Deaths!V73</f>
        <v/>
      </c>
      <c r="D116" s="163" t="str">
        <f>Deaths!AR73</f>
        <v/>
      </c>
      <c r="E116" s="163" t="str">
        <f>Deaths!BN73</f>
        <v/>
      </c>
      <c r="F116" s="164" t="str">
        <f>Rates!V73</f>
        <v/>
      </c>
      <c r="G116" s="164" t="str">
        <f>Rates!AR73</f>
        <v/>
      </c>
      <c r="H116" s="164" t="str">
        <f>Rates!BN73</f>
        <v/>
      </c>
    </row>
    <row r="117" spans="2:8">
      <c r="B117" s="143">
        <v>1967</v>
      </c>
      <c r="C117" s="163" t="str">
        <f>Deaths!V74</f>
        <v/>
      </c>
      <c r="D117" s="163" t="str">
        <f>Deaths!AR74</f>
        <v/>
      </c>
      <c r="E117" s="163" t="str">
        <f>Deaths!BN74</f>
        <v/>
      </c>
      <c r="F117" s="164" t="str">
        <f>Rates!V74</f>
        <v/>
      </c>
      <c r="G117" s="164" t="str">
        <f>Rates!AR74</f>
        <v/>
      </c>
      <c r="H117" s="164" t="str">
        <f>Rates!BN74</f>
        <v/>
      </c>
    </row>
    <row r="118" spans="2:8">
      <c r="B118" s="143">
        <v>1968</v>
      </c>
      <c r="C118" s="163">
        <f>Deaths!V75</f>
        <v>1548</v>
      </c>
      <c r="D118" s="163">
        <f>Deaths!AR75</f>
        <v>1034</v>
      </c>
      <c r="E118" s="163">
        <f>Deaths!BN75</f>
        <v>2582</v>
      </c>
      <c r="F118" s="164">
        <f>Rates!V75</f>
        <v>41.150243000000003</v>
      </c>
      <c r="G118" s="164">
        <f>Rates!AR75</f>
        <v>22.750330999999999</v>
      </c>
      <c r="H118" s="164">
        <f>Rates!BN75</f>
        <v>30.826751999999999</v>
      </c>
    </row>
    <row r="119" spans="2:8">
      <c r="B119" s="143">
        <v>1969</v>
      </c>
      <c r="C119" s="163">
        <f>Deaths!V76</f>
        <v>1422</v>
      </c>
      <c r="D119" s="163">
        <f>Deaths!AR76</f>
        <v>1066</v>
      </c>
      <c r="E119" s="163">
        <f>Deaths!BN76</f>
        <v>2488</v>
      </c>
      <c r="F119" s="164">
        <f>Rates!V76</f>
        <v>36.875248999999997</v>
      </c>
      <c r="G119" s="164">
        <f>Rates!AR76</f>
        <v>22.916539</v>
      </c>
      <c r="H119" s="164">
        <f>Rates!BN76</f>
        <v>29.162092000000001</v>
      </c>
    </row>
    <row r="120" spans="2:8">
      <c r="B120" s="143">
        <v>1970</v>
      </c>
      <c r="C120" s="163">
        <f>Deaths!V77</f>
        <v>1487</v>
      </c>
      <c r="D120" s="163">
        <f>Deaths!AR77</f>
        <v>1160</v>
      </c>
      <c r="E120" s="163">
        <f>Deaths!BN77</f>
        <v>2647</v>
      </c>
      <c r="F120" s="164">
        <f>Rates!V77</f>
        <v>38.682820999999997</v>
      </c>
      <c r="G120" s="164">
        <f>Rates!AR77</f>
        <v>24.667693</v>
      </c>
      <c r="H120" s="164">
        <f>Rates!BN77</f>
        <v>30.876346000000002</v>
      </c>
    </row>
    <row r="121" spans="2:8">
      <c r="B121" s="143">
        <v>1971</v>
      </c>
      <c r="C121" s="163">
        <f>Deaths!V78</f>
        <v>1467</v>
      </c>
      <c r="D121" s="163">
        <f>Deaths!AR78</f>
        <v>1075</v>
      </c>
      <c r="E121" s="163">
        <f>Deaths!BN78</f>
        <v>2542</v>
      </c>
      <c r="F121" s="164">
        <f>Rates!V78</f>
        <v>36.461629000000002</v>
      </c>
      <c r="G121" s="164">
        <f>Rates!AR78</f>
        <v>21.82114</v>
      </c>
      <c r="H121" s="164">
        <f>Rates!BN78</f>
        <v>28.285350999999999</v>
      </c>
    </row>
    <row r="122" spans="2:8">
      <c r="B122" s="143">
        <v>1972</v>
      </c>
      <c r="C122" s="163">
        <f>Deaths!V79</f>
        <v>1560</v>
      </c>
      <c r="D122" s="163">
        <f>Deaths!AR79</f>
        <v>1123</v>
      </c>
      <c r="E122" s="163">
        <f>Deaths!BN79</f>
        <v>2683</v>
      </c>
      <c r="F122" s="164">
        <f>Rates!V79</f>
        <v>37.748165999999998</v>
      </c>
      <c r="G122" s="164">
        <f>Rates!AR79</f>
        <v>21.992360000000001</v>
      </c>
      <c r="H122" s="164">
        <f>Rates!BN79</f>
        <v>28.891012</v>
      </c>
    </row>
    <row r="123" spans="2:8">
      <c r="B123" s="143">
        <v>1973</v>
      </c>
      <c r="C123" s="163">
        <f>Deaths!V80</f>
        <v>1736</v>
      </c>
      <c r="D123" s="163">
        <f>Deaths!AR80</f>
        <v>1167</v>
      </c>
      <c r="E123" s="163">
        <f>Deaths!BN80</f>
        <v>2903</v>
      </c>
      <c r="F123" s="164">
        <f>Rates!V80</f>
        <v>40.810848999999997</v>
      </c>
      <c r="G123" s="164">
        <f>Rates!AR80</f>
        <v>22.389043000000001</v>
      </c>
      <c r="H123" s="164">
        <f>Rates!BN80</f>
        <v>30.412648999999998</v>
      </c>
    </row>
    <row r="124" spans="2:8">
      <c r="B124" s="143">
        <v>1974</v>
      </c>
      <c r="C124" s="163">
        <f>Deaths!V81</f>
        <v>1801</v>
      </c>
      <c r="D124" s="163">
        <f>Deaths!AR81</f>
        <v>1209</v>
      </c>
      <c r="E124" s="163">
        <f>Deaths!BN81</f>
        <v>3010</v>
      </c>
      <c r="F124" s="164">
        <f>Rates!V81</f>
        <v>40.333542000000001</v>
      </c>
      <c r="G124" s="164">
        <f>Rates!AR81</f>
        <v>22.639882</v>
      </c>
      <c r="H124" s="164">
        <f>Rates!BN81</f>
        <v>30.595856999999999</v>
      </c>
    </row>
    <row r="125" spans="2:8">
      <c r="B125" s="143">
        <v>1975</v>
      </c>
      <c r="C125" s="163">
        <f>Deaths!V82</f>
        <v>1777</v>
      </c>
      <c r="D125" s="163">
        <f>Deaths!AR82</f>
        <v>1191</v>
      </c>
      <c r="E125" s="163">
        <f>Deaths!BN82</f>
        <v>2968</v>
      </c>
      <c r="F125" s="164">
        <f>Rates!V82</f>
        <v>39.390503000000002</v>
      </c>
      <c r="G125" s="164">
        <f>Rates!AR82</f>
        <v>21.892268999999999</v>
      </c>
      <c r="H125" s="164">
        <f>Rates!BN82</f>
        <v>29.832395999999999</v>
      </c>
    </row>
    <row r="126" spans="2:8">
      <c r="B126" s="143">
        <v>1976</v>
      </c>
      <c r="C126" s="163">
        <f>Deaths!V83</f>
        <v>1826</v>
      </c>
      <c r="D126" s="163">
        <f>Deaths!AR83</f>
        <v>1258</v>
      </c>
      <c r="E126" s="163">
        <f>Deaths!BN83</f>
        <v>3084</v>
      </c>
      <c r="F126" s="164">
        <f>Rates!V83</f>
        <v>39.158591000000001</v>
      </c>
      <c r="G126" s="164">
        <f>Rates!AR83</f>
        <v>22.452047</v>
      </c>
      <c r="H126" s="164">
        <f>Rates!BN83</f>
        <v>30.148633</v>
      </c>
    </row>
    <row r="127" spans="2:8">
      <c r="B127" s="143">
        <v>1977</v>
      </c>
      <c r="C127" s="163">
        <f>Deaths!V84</f>
        <v>1867</v>
      </c>
      <c r="D127" s="163">
        <f>Deaths!AR84</f>
        <v>1235</v>
      </c>
      <c r="E127" s="163">
        <f>Deaths!BN84</f>
        <v>3102</v>
      </c>
      <c r="F127" s="164">
        <f>Rates!V84</f>
        <v>39.765706999999999</v>
      </c>
      <c r="G127" s="164">
        <f>Rates!AR84</f>
        <v>21.689879999999999</v>
      </c>
      <c r="H127" s="164">
        <f>Rates!BN84</f>
        <v>29.941604000000002</v>
      </c>
    </row>
    <row r="128" spans="2:8">
      <c r="B128" s="143">
        <v>1978</v>
      </c>
      <c r="C128" s="163">
        <f>Deaths!V85</f>
        <v>1859</v>
      </c>
      <c r="D128" s="163">
        <f>Deaths!AR85</f>
        <v>1151</v>
      </c>
      <c r="E128" s="163">
        <f>Deaths!BN85</f>
        <v>3010</v>
      </c>
      <c r="F128" s="164">
        <f>Rates!V85</f>
        <v>39.383063</v>
      </c>
      <c r="G128" s="164">
        <f>Rates!AR85</f>
        <v>19.724029000000002</v>
      </c>
      <c r="H128" s="164">
        <f>Rates!BN85</f>
        <v>28.501912999999998</v>
      </c>
    </row>
    <row r="129" spans="2:8">
      <c r="B129" s="143">
        <v>1979</v>
      </c>
      <c r="C129" s="163">
        <f>Deaths!V86</f>
        <v>1884</v>
      </c>
      <c r="D129" s="163">
        <f>Deaths!AR86</f>
        <v>1422</v>
      </c>
      <c r="E129" s="163">
        <f>Deaths!BN86</f>
        <v>3306</v>
      </c>
      <c r="F129" s="164">
        <f>Rates!V86</f>
        <v>40.076065999999997</v>
      </c>
      <c r="G129" s="164">
        <f>Rates!AR86</f>
        <v>24.170126</v>
      </c>
      <c r="H129" s="164">
        <f>Rates!BN86</f>
        <v>31.521574000000001</v>
      </c>
    </row>
    <row r="130" spans="2:8">
      <c r="B130" s="143">
        <v>1980</v>
      </c>
      <c r="C130" s="163">
        <f>Deaths!V87</f>
        <v>2087</v>
      </c>
      <c r="D130" s="163">
        <f>Deaths!AR87</f>
        <v>1518</v>
      </c>
      <c r="E130" s="163">
        <f>Deaths!BN87</f>
        <v>3605</v>
      </c>
      <c r="F130" s="164">
        <f>Rates!V87</f>
        <v>42.491571</v>
      </c>
      <c r="G130" s="164">
        <f>Rates!AR87</f>
        <v>25.163442</v>
      </c>
      <c r="H130" s="164">
        <f>Rates!BN87</f>
        <v>33.348757999999997</v>
      </c>
    </row>
    <row r="131" spans="2:8">
      <c r="B131" s="143">
        <v>1981</v>
      </c>
      <c r="C131" s="163">
        <f>Deaths!V88</f>
        <v>2054</v>
      </c>
      <c r="D131" s="163">
        <f>Deaths!AR88</f>
        <v>1516</v>
      </c>
      <c r="E131" s="163">
        <f>Deaths!BN88</f>
        <v>3570</v>
      </c>
      <c r="F131" s="164">
        <f>Rates!V88</f>
        <v>42.540844</v>
      </c>
      <c r="G131" s="164">
        <f>Rates!AR88</f>
        <v>24.411760000000001</v>
      </c>
      <c r="H131" s="164">
        <f>Rates!BN88</f>
        <v>32.656593999999998</v>
      </c>
    </row>
    <row r="132" spans="2:8">
      <c r="B132" s="143">
        <v>1982</v>
      </c>
      <c r="C132" s="163">
        <f>Deaths!V89</f>
        <v>2141</v>
      </c>
      <c r="D132" s="163">
        <f>Deaths!AR89</f>
        <v>1768</v>
      </c>
      <c r="E132" s="163">
        <f>Deaths!BN89</f>
        <v>3909</v>
      </c>
      <c r="F132" s="164">
        <f>Rates!V89</f>
        <v>43.412139000000003</v>
      </c>
      <c r="G132" s="164">
        <f>Rates!AR89</f>
        <v>27.772470999999999</v>
      </c>
      <c r="H132" s="164">
        <f>Rates!BN89</f>
        <v>35.016396</v>
      </c>
    </row>
    <row r="133" spans="2:8">
      <c r="B133" s="143">
        <v>1983</v>
      </c>
      <c r="C133" s="163">
        <f>Deaths!V90</f>
        <v>2032</v>
      </c>
      <c r="D133" s="163">
        <f>Deaths!AR90</f>
        <v>1615</v>
      </c>
      <c r="E133" s="163">
        <f>Deaths!BN90</f>
        <v>3647</v>
      </c>
      <c r="F133" s="164">
        <f>Rates!V90</f>
        <v>41.713648999999997</v>
      </c>
      <c r="G133" s="164">
        <f>Rates!AR90</f>
        <v>24.655398000000002</v>
      </c>
      <c r="H133" s="164">
        <f>Rates!BN90</f>
        <v>32.070864999999998</v>
      </c>
    </row>
    <row r="134" spans="2:8">
      <c r="B134" s="143">
        <v>1984</v>
      </c>
      <c r="C134" s="163">
        <f>Deaths!V91</f>
        <v>1998</v>
      </c>
      <c r="D134" s="163">
        <f>Deaths!AR91</f>
        <v>1664</v>
      </c>
      <c r="E134" s="163">
        <f>Deaths!BN91</f>
        <v>3662</v>
      </c>
      <c r="F134" s="164">
        <f>Rates!V91</f>
        <v>38.837102000000002</v>
      </c>
      <c r="G134" s="164">
        <f>Rates!AR91</f>
        <v>24.779672999999999</v>
      </c>
      <c r="H134" s="164">
        <f>Rates!BN91</f>
        <v>31.421713</v>
      </c>
    </row>
    <row r="135" spans="2:8">
      <c r="B135" s="143">
        <v>1985</v>
      </c>
      <c r="C135" s="163">
        <f>Deaths!V92</f>
        <v>2080</v>
      </c>
      <c r="D135" s="163">
        <f>Deaths!AR92</f>
        <v>1918</v>
      </c>
      <c r="E135" s="163">
        <f>Deaths!BN92</f>
        <v>3998</v>
      </c>
      <c r="F135" s="164">
        <f>Rates!V92</f>
        <v>40.279542999999997</v>
      </c>
      <c r="G135" s="164">
        <f>Rates!AR92</f>
        <v>27.588771000000001</v>
      </c>
      <c r="H135" s="164">
        <f>Rates!BN92</f>
        <v>33.522754999999997</v>
      </c>
    </row>
    <row r="136" spans="2:8">
      <c r="B136" s="143">
        <v>1986</v>
      </c>
      <c r="C136" s="163">
        <f>Deaths!V93</f>
        <v>2067</v>
      </c>
      <c r="D136" s="163">
        <f>Deaths!AR93</f>
        <v>1864</v>
      </c>
      <c r="E136" s="163">
        <f>Deaths!BN93</f>
        <v>3931</v>
      </c>
      <c r="F136" s="164">
        <f>Rates!V93</f>
        <v>38.386200000000002</v>
      </c>
      <c r="G136" s="164">
        <f>Rates!AR93</f>
        <v>25.840253000000001</v>
      </c>
      <c r="H136" s="164">
        <f>Rates!BN93</f>
        <v>31.787514000000002</v>
      </c>
    </row>
    <row r="137" spans="2:8">
      <c r="B137" s="143">
        <v>1987</v>
      </c>
      <c r="C137" s="163">
        <f>Deaths!V94</f>
        <v>2081</v>
      </c>
      <c r="D137" s="163">
        <f>Deaths!AR94</f>
        <v>1932</v>
      </c>
      <c r="E137" s="163">
        <f>Deaths!BN94</f>
        <v>4013</v>
      </c>
      <c r="F137" s="164">
        <f>Rates!V94</f>
        <v>38.283127</v>
      </c>
      <c r="G137" s="164">
        <f>Rates!AR94</f>
        <v>25.927614999999999</v>
      </c>
      <c r="H137" s="164">
        <f>Rates!BN94</f>
        <v>31.721433000000001</v>
      </c>
    </row>
    <row r="138" spans="2:8">
      <c r="B138" s="143">
        <v>1988</v>
      </c>
      <c r="C138" s="163">
        <f>Deaths!V95</f>
        <v>2171</v>
      </c>
      <c r="D138" s="163">
        <f>Deaths!AR95</f>
        <v>1982</v>
      </c>
      <c r="E138" s="163">
        <f>Deaths!BN95</f>
        <v>4153</v>
      </c>
      <c r="F138" s="164">
        <f>Rates!V95</f>
        <v>38.930810999999999</v>
      </c>
      <c r="G138" s="164">
        <f>Rates!AR95</f>
        <v>25.938907</v>
      </c>
      <c r="H138" s="164">
        <f>Rates!BN95</f>
        <v>31.873341</v>
      </c>
    </row>
    <row r="139" spans="2:8">
      <c r="B139" s="143">
        <v>1989</v>
      </c>
      <c r="C139" s="163">
        <f>Deaths!V96</f>
        <v>2299</v>
      </c>
      <c r="D139" s="163">
        <f>Deaths!AR96</f>
        <v>1945</v>
      </c>
      <c r="E139" s="163">
        <f>Deaths!BN96</f>
        <v>4244</v>
      </c>
      <c r="F139" s="164">
        <f>Rates!V96</f>
        <v>40.764696000000001</v>
      </c>
      <c r="G139" s="164">
        <f>Rates!AR96</f>
        <v>24.783238999999998</v>
      </c>
      <c r="H139" s="164">
        <f>Rates!BN96</f>
        <v>31.859711000000001</v>
      </c>
    </row>
    <row r="140" spans="2:8">
      <c r="B140" s="143">
        <v>1990</v>
      </c>
      <c r="C140" s="163">
        <f>Deaths!V97</f>
        <v>2107</v>
      </c>
      <c r="D140" s="163">
        <f>Deaths!AR97</f>
        <v>1987</v>
      </c>
      <c r="E140" s="163">
        <f>Deaths!BN97</f>
        <v>4094</v>
      </c>
      <c r="F140" s="164">
        <f>Rates!V97</f>
        <v>35.656362000000001</v>
      </c>
      <c r="G140" s="164">
        <f>Rates!AR97</f>
        <v>24.692796000000001</v>
      </c>
      <c r="H140" s="164">
        <f>Rates!BN97</f>
        <v>29.874692</v>
      </c>
    </row>
    <row r="141" spans="2:8">
      <c r="B141" s="143">
        <v>1991</v>
      </c>
      <c r="C141" s="163">
        <f>Deaths!V98</f>
        <v>2092</v>
      </c>
      <c r="D141" s="163">
        <f>Deaths!AR98</f>
        <v>1971</v>
      </c>
      <c r="E141" s="163">
        <f>Deaths!BN98</f>
        <v>4063</v>
      </c>
      <c r="F141" s="164">
        <f>Rates!V98</f>
        <v>35.032038</v>
      </c>
      <c r="G141" s="164">
        <f>Rates!AR98</f>
        <v>23.648402000000001</v>
      </c>
      <c r="H141" s="164">
        <f>Rates!BN98</f>
        <v>28.824738</v>
      </c>
    </row>
    <row r="142" spans="2:8">
      <c r="B142" s="143">
        <v>1992</v>
      </c>
      <c r="C142" s="163">
        <f>Deaths!V99</f>
        <v>2058</v>
      </c>
      <c r="D142" s="163">
        <f>Deaths!AR99</f>
        <v>1904</v>
      </c>
      <c r="E142" s="163">
        <f>Deaths!BN99</f>
        <v>3962</v>
      </c>
      <c r="F142" s="164">
        <f>Rates!V99</f>
        <v>33.044592999999999</v>
      </c>
      <c r="G142" s="164">
        <f>Rates!AR99</f>
        <v>22.150217000000001</v>
      </c>
      <c r="H142" s="164">
        <f>Rates!BN99</f>
        <v>27.236998</v>
      </c>
    </row>
    <row r="143" spans="2:8">
      <c r="B143" s="143">
        <v>1993</v>
      </c>
      <c r="C143" s="163">
        <f>Deaths!V100</f>
        <v>1938</v>
      </c>
      <c r="D143" s="163">
        <f>Deaths!AR100</f>
        <v>1821</v>
      </c>
      <c r="E143" s="163">
        <f>Deaths!BN100</f>
        <v>3759</v>
      </c>
      <c r="F143" s="164">
        <f>Rates!V100</f>
        <v>30.240199</v>
      </c>
      <c r="G143" s="164">
        <f>Rates!AR100</f>
        <v>20.592777999999999</v>
      </c>
      <c r="H143" s="164">
        <f>Rates!BN100</f>
        <v>25.115402</v>
      </c>
    </row>
    <row r="144" spans="2:8">
      <c r="B144" s="143">
        <v>1994</v>
      </c>
      <c r="C144" s="163">
        <f>Deaths!V101</f>
        <v>1962</v>
      </c>
      <c r="D144" s="163">
        <f>Deaths!AR101</f>
        <v>1897</v>
      </c>
      <c r="E144" s="163">
        <f>Deaths!BN101</f>
        <v>3859</v>
      </c>
      <c r="F144" s="164">
        <f>Rates!V101</f>
        <v>29.980957</v>
      </c>
      <c r="G144" s="164">
        <f>Rates!AR101</f>
        <v>20.801876</v>
      </c>
      <c r="H144" s="164">
        <f>Rates!BN101</f>
        <v>25.074774999999999</v>
      </c>
    </row>
    <row r="145" spans="2:8">
      <c r="B145" s="143">
        <v>1995</v>
      </c>
      <c r="C145" s="163">
        <f>Deaths!V102</f>
        <v>1961</v>
      </c>
      <c r="D145" s="163">
        <f>Deaths!AR102</f>
        <v>1910</v>
      </c>
      <c r="E145" s="163">
        <f>Deaths!BN102</f>
        <v>3871</v>
      </c>
      <c r="F145" s="164">
        <f>Rates!V102</f>
        <v>29.262967</v>
      </c>
      <c r="G145" s="164">
        <f>Rates!AR102</f>
        <v>20.323096</v>
      </c>
      <c r="H145" s="164">
        <f>Rates!BN102</f>
        <v>24.417836000000001</v>
      </c>
    </row>
    <row r="146" spans="2:8">
      <c r="B146" s="143">
        <v>1996</v>
      </c>
      <c r="C146" s="163">
        <f>Deaths!V103</f>
        <v>2022</v>
      </c>
      <c r="D146" s="163">
        <f>Deaths!AR103</f>
        <v>1871</v>
      </c>
      <c r="E146" s="163">
        <f>Deaths!BN103</f>
        <v>3893</v>
      </c>
      <c r="F146" s="164">
        <f>Rates!V103</f>
        <v>29.308952000000001</v>
      </c>
      <c r="G146" s="164">
        <f>Rates!AR103</f>
        <v>19.26389</v>
      </c>
      <c r="H146" s="164">
        <f>Rates!BN103</f>
        <v>23.843579999999999</v>
      </c>
    </row>
    <row r="147" spans="2:8">
      <c r="B147" s="143">
        <v>1997</v>
      </c>
      <c r="C147" s="163">
        <f>Deaths!V104</f>
        <v>2092</v>
      </c>
      <c r="D147" s="163">
        <f>Deaths!AR104</f>
        <v>1966</v>
      </c>
      <c r="E147" s="163">
        <f>Deaths!BN104</f>
        <v>4058</v>
      </c>
      <c r="F147" s="164">
        <f>Rates!V104</f>
        <v>28.901402000000001</v>
      </c>
      <c r="G147" s="164">
        <f>Rates!AR104</f>
        <v>19.599444999999999</v>
      </c>
      <c r="H147" s="164">
        <f>Rates!BN104</f>
        <v>23.937777000000001</v>
      </c>
    </row>
    <row r="148" spans="2:8">
      <c r="B148" s="143">
        <v>1998</v>
      </c>
      <c r="C148" s="163">
        <f>Deaths!V105</f>
        <v>2013</v>
      </c>
      <c r="D148" s="163">
        <f>Deaths!AR105</f>
        <v>1954</v>
      </c>
      <c r="E148" s="163">
        <f>Deaths!BN105</f>
        <v>3967</v>
      </c>
      <c r="F148" s="164">
        <f>Rates!V105</f>
        <v>27.318345000000001</v>
      </c>
      <c r="G148" s="164">
        <f>Rates!AR105</f>
        <v>18.849764</v>
      </c>
      <c r="H148" s="164">
        <f>Rates!BN105</f>
        <v>22.762912</v>
      </c>
    </row>
    <row r="149" spans="2:8">
      <c r="B149" s="143">
        <v>1999</v>
      </c>
      <c r="C149" s="163">
        <f>Deaths!V106</f>
        <v>2111</v>
      </c>
      <c r="D149" s="163">
        <f>Deaths!AR106</f>
        <v>2110</v>
      </c>
      <c r="E149" s="163">
        <f>Deaths!BN106</f>
        <v>4221</v>
      </c>
      <c r="F149" s="164">
        <f>Rates!V106</f>
        <v>27.608187000000001</v>
      </c>
      <c r="G149" s="164">
        <f>Rates!AR106</f>
        <v>19.612521000000001</v>
      </c>
      <c r="H149" s="164">
        <f>Rates!BN106</f>
        <v>23.425967</v>
      </c>
    </row>
    <row r="150" spans="2:8">
      <c r="B150" s="143">
        <v>2000</v>
      </c>
      <c r="C150" s="163">
        <f>Deaths!V107</f>
        <v>2063</v>
      </c>
      <c r="D150" s="163">
        <f>Deaths!AR107</f>
        <v>2078</v>
      </c>
      <c r="E150" s="163">
        <f>Deaths!BN107</f>
        <v>4141</v>
      </c>
      <c r="F150" s="164">
        <f>Rates!V107</f>
        <v>26.320163999999998</v>
      </c>
      <c r="G150" s="164">
        <f>Rates!AR107</f>
        <v>18.596173</v>
      </c>
      <c r="H150" s="164">
        <f>Rates!BN107</f>
        <v>22.238088999999999</v>
      </c>
    </row>
    <row r="151" spans="2:8">
      <c r="B151" s="143">
        <v>2001</v>
      </c>
      <c r="C151" s="163">
        <f>Deaths!V108</f>
        <v>2036</v>
      </c>
      <c r="D151" s="163">
        <f>Deaths!AR108</f>
        <v>2053</v>
      </c>
      <c r="E151" s="163">
        <f>Deaths!BN108</f>
        <v>4089</v>
      </c>
      <c r="F151" s="164">
        <f>Rates!V108</f>
        <v>24.875228</v>
      </c>
      <c r="G151" s="164">
        <f>Rates!AR108</f>
        <v>17.760954999999999</v>
      </c>
      <c r="H151" s="164">
        <f>Rates!BN108</f>
        <v>21.200310000000002</v>
      </c>
    </row>
    <row r="152" spans="2:8">
      <c r="B152" s="143">
        <v>2002</v>
      </c>
      <c r="C152" s="163">
        <f>Deaths!V109</f>
        <v>2217</v>
      </c>
      <c r="D152" s="163">
        <f>Deaths!AR109</f>
        <v>2242</v>
      </c>
      <c r="E152" s="163">
        <f>Deaths!BN109</f>
        <v>4459</v>
      </c>
      <c r="F152" s="164">
        <f>Rates!V109</f>
        <v>26.354099999999999</v>
      </c>
      <c r="G152" s="164">
        <f>Rates!AR109</f>
        <v>18.890968999999998</v>
      </c>
      <c r="H152" s="164">
        <f>Rates!BN109</f>
        <v>22.454526999999999</v>
      </c>
    </row>
    <row r="153" spans="2:8">
      <c r="B153" s="143">
        <v>2003</v>
      </c>
      <c r="C153" s="163">
        <f>Deaths!V110</f>
        <v>2289</v>
      </c>
      <c r="D153" s="163">
        <f>Deaths!AR110</f>
        <v>2212</v>
      </c>
      <c r="E153" s="163">
        <f>Deaths!BN110</f>
        <v>4501</v>
      </c>
      <c r="F153" s="164">
        <f>Rates!V110</f>
        <v>26.410699000000001</v>
      </c>
      <c r="G153" s="164">
        <f>Rates!AR110</f>
        <v>18.296703999999998</v>
      </c>
      <c r="H153" s="164">
        <f>Rates!BN110</f>
        <v>22.155041000000001</v>
      </c>
    </row>
    <row r="154" spans="2:8">
      <c r="B154" s="143">
        <v>2004</v>
      </c>
      <c r="C154" s="163">
        <f>Deaths!V111</f>
        <v>2298</v>
      </c>
      <c r="D154" s="163">
        <f>Deaths!AR111</f>
        <v>2255</v>
      </c>
      <c r="E154" s="163">
        <f>Deaths!BN111</f>
        <v>4553</v>
      </c>
      <c r="F154" s="164">
        <f>Rates!V111</f>
        <v>25.843136999999999</v>
      </c>
      <c r="G154" s="164">
        <f>Rates!AR111</f>
        <v>18.215892</v>
      </c>
      <c r="H154" s="164">
        <f>Rates!BN111</f>
        <v>21.909642000000002</v>
      </c>
    </row>
    <row r="155" spans="2:8">
      <c r="B155" s="143">
        <v>2005</v>
      </c>
      <c r="C155" s="163">
        <f>Deaths!V112</f>
        <v>2281</v>
      </c>
      <c r="D155" s="163">
        <f>Deaths!AR112</f>
        <v>2259</v>
      </c>
      <c r="E155" s="163">
        <f>Deaths!BN112</f>
        <v>4540</v>
      </c>
      <c r="F155" s="164">
        <f>Rates!V112</f>
        <v>24.788167999999999</v>
      </c>
      <c r="G155" s="164">
        <f>Rates!AR112</f>
        <v>17.655625000000001</v>
      </c>
      <c r="H155" s="164">
        <f>Rates!BN112</f>
        <v>21.176666000000001</v>
      </c>
    </row>
    <row r="156" spans="2:8">
      <c r="B156" s="143">
        <v>2006</v>
      </c>
      <c r="C156" s="163">
        <f>Deaths!V113</f>
        <v>2324</v>
      </c>
      <c r="D156" s="163">
        <f>Deaths!AR113</f>
        <v>2210</v>
      </c>
      <c r="E156" s="163">
        <f>Deaths!BN113</f>
        <v>4534</v>
      </c>
      <c r="F156" s="164">
        <f>Rates!V113</f>
        <v>24.597895000000001</v>
      </c>
      <c r="G156" s="164">
        <f>Rates!AR113</f>
        <v>16.869648999999999</v>
      </c>
      <c r="H156" s="164">
        <f>Rates!BN113</f>
        <v>20.564948000000001</v>
      </c>
    </row>
    <row r="157" spans="2:8">
      <c r="B157" s="143">
        <v>2007</v>
      </c>
      <c r="C157" s="163">
        <f>Deaths!V114</f>
        <v>2431</v>
      </c>
      <c r="D157" s="163">
        <f>Deaths!AR114</f>
        <v>2373</v>
      </c>
      <c r="E157" s="163">
        <f>Deaths!BN114</f>
        <v>4804</v>
      </c>
      <c r="F157" s="164">
        <f>Rates!V114</f>
        <v>24.691759000000001</v>
      </c>
      <c r="G157" s="164">
        <f>Rates!AR114</f>
        <v>17.524884</v>
      </c>
      <c r="H157" s="164">
        <f>Rates!BN114</f>
        <v>21.056864000000001</v>
      </c>
    </row>
    <row r="158" spans="2:8">
      <c r="B158" s="143">
        <v>2008</v>
      </c>
      <c r="C158" s="163">
        <f>Deaths!V115</f>
        <v>2442</v>
      </c>
      <c r="D158" s="163">
        <f>Deaths!AR115</f>
        <v>2528</v>
      </c>
      <c r="E158" s="163">
        <f>Deaths!BN115</f>
        <v>4970</v>
      </c>
      <c r="F158" s="164">
        <f>Rates!V115</f>
        <v>24.211278</v>
      </c>
      <c r="G158" s="164">
        <f>Rates!AR115</f>
        <v>18.038474000000001</v>
      </c>
      <c r="H158" s="164">
        <f>Rates!BN115</f>
        <v>21.122519</v>
      </c>
    </row>
    <row r="159" spans="2:8">
      <c r="B159" s="143">
        <v>2009</v>
      </c>
      <c r="C159" s="163">
        <f>Deaths!V116</f>
        <v>2498</v>
      </c>
      <c r="D159" s="163">
        <f>Deaths!AR116</f>
        <v>2516</v>
      </c>
      <c r="E159" s="163">
        <f>Deaths!BN116</f>
        <v>5014</v>
      </c>
      <c r="F159" s="164">
        <f>Rates!V116</f>
        <v>23.939126000000002</v>
      </c>
      <c r="G159" s="164">
        <f>Rates!AR116</f>
        <v>17.553281999999999</v>
      </c>
      <c r="H159" s="164">
        <f>Rates!BN116</f>
        <v>20.734555</v>
      </c>
    </row>
    <row r="160" spans="2:8">
      <c r="B160" s="143">
        <v>2010</v>
      </c>
      <c r="C160" s="163">
        <f>Deaths!V117</f>
        <v>2537</v>
      </c>
      <c r="D160" s="163">
        <f>Deaths!AR117</f>
        <v>2578</v>
      </c>
      <c r="E160" s="163">
        <f>Deaths!BN117</f>
        <v>5115</v>
      </c>
      <c r="F160" s="164">
        <f>Rates!V117</f>
        <v>23.606891000000001</v>
      </c>
      <c r="G160" s="164">
        <f>Rates!AR117</f>
        <v>17.450645000000002</v>
      </c>
      <c r="H160" s="164">
        <f>Rates!BN117</f>
        <v>20.499438000000001</v>
      </c>
    </row>
    <row r="161" spans="2:8">
      <c r="B161" s="143">
        <v>2011</v>
      </c>
      <c r="C161" s="163">
        <f>Deaths!V118</f>
        <v>2594</v>
      </c>
      <c r="D161" s="163">
        <f>Deaths!AR118</f>
        <v>2616</v>
      </c>
      <c r="E161" s="163">
        <f>Deaths!BN118</f>
        <v>5210</v>
      </c>
      <c r="F161" s="164">
        <f>Rates!V118</f>
        <v>23.398351999999999</v>
      </c>
      <c r="G161" s="164">
        <f>Rates!AR118</f>
        <v>17.107586999999999</v>
      </c>
      <c r="H161" s="164">
        <f>Rates!BN118</f>
        <v>20.213881000000001</v>
      </c>
    </row>
    <row r="162" spans="2:8">
      <c r="B162" s="154">
        <f>IF($D$8&gt;=2012,2012,"")</f>
        <v>2012</v>
      </c>
      <c r="C162" s="163">
        <f>Deaths!V119</f>
        <v>2587</v>
      </c>
      <c r="D162" s="163">
        <f>Deaths!AR119</f>
        <v>2668</v>
      </c>
      <c r="E162" s="163">
        <f>Deaths!BN119</f>
        <v>5255</v>
      </c>
      <c r="F162" s="164">
        <f>Rates!V119</f>
        <v>22.597401000000001</v>
      </c>
      <c r="G162" s="164">
        <f>Rates!AR119</f>
        <v>16.912959000000001</v>
      </c>
      <c r="H162" s="164">
        <f>Rates!BN119</f>
        <v>19.739387000000001</v>
      </c>
    </row>
    <row r="163" spans="2:8">
      <c r="B163" s="154">
        <f>IF($D$8&gt;=2013,2013,"")</f>
        <v>2013</v>
      </c>
      <c r="C163" s="165">
        <f>Deaths!V120</f>
        <v>2766</v>
      </c>
      <c r="D163" s="163">
        <f>Deaths!AR120</f>
        <v>2656</v>
      </c>
      <c r="E163" s="163">
        <f>Deaths!BN120</f>
        <v>5422</v>
      </c>
      <c r="F163" s="164">
        <f>Rates!V120</f>
        <v>23.370622999999998</v>
      </c>
      <c r="G163" s="164">
        <f>Rates!AR120</f>
        <v>16.643979999999999</v>
      </c>
      <c r="H163" s="164">
        <f>Rates!BN120</f>
        <v>19.925191000000002</v>
      </c>
    </row>
    <row r="164" spans="2:8">
      <c r="B164" s="154">
        <f>IF($D$8&gt;=2014,2014,"")</f>
        <v>2014</v>
      </c>
      <c r="C164" s="165">
        <f>Deaths!V121</f>
        <v>2815</v>
      </c>
      <c r="D164" s="163">
        <f>Deaths!AR121</f>
        <v>2670</v>
      </c>
      <c r="E164" s="163">
        <f>Deaths!BN121</f>
        <v>5485</v>
      </c>
      <c r="F164" s="164">
        <f>Rates!V121</f>
        <v>23.017516000000001</v>
      </c>
      <c r="G164" s="164">
        <f>Rates!AR121</f>
        <v>16.306467999999999</v>
      </c>
      <c r="H164" s="164">
        <f>Rates!BN121</f>
        <v>19.615977999999998</v>
      </c>
    </row>
    <row r="165" spans="2:8">
      <c r="B165" s="154">
        <f>IF($D$8&gt;=2015,2015,"")</f>
        <v>2015</v>
      </c>
      <c r="C165" s="165">
        <f>Deaths!V122</f>
        <v>2831</v>
      </c>
      <c r="D165" s="163">
        <f>Deaths!AR122</f>
        <v>2836</v>
      </c>
      <c r="E165" s="163">
        <f>Deaths!BN122</f>
        <v>5667</v>
      </c>
      <c r="F165" s="164">
        <f>Rates!V122</f>
        <v>22.454267000000002</v>
      </c>
      <c r="G165" s="164">
        <f>Rates!AR122</f>
        <v>16.998832</v>
      </c>
      <c r="H165" s="164">
        <f>Rates!BN122</f>
        <v>19.716595999999999</v>
      </c>
    </row>
    <row r="166" spans="2:8">
      <c r="B166" s="154">
        <f>IF($D$8&gt;=2016,2016,"")</f>
        <v>2016</v>
      </c>
      <c r="C166" s="165">
        <f>Deaths!V123</f>
        <v>2895</v>
      </c>
      <c r="D166" s="163">
        <f>Deaths!AR123</f>
        <v>2858</v>
      </c>
      <c r="E166" s="163">
        <f>Deaths!BN123</f>
        <v>5753</v>
      </c>
      <c r="F166" s="164">
        <f>Rates!V123</f>
        <v>22.304034999999999</v>
      </c>
      <c r="G166" s="164">
        <f>Rates!AR123</f>
        <v>16.798344</v>
      </c>
      <c r="H166" s="164">
        <f>Rates!BN123</f>
        <v>19.471240999999999</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1968</v>
      </c>
      <c r="D184" s="170"/>
      <c r="E184" s="172" t="s">
        <v>71</v>
      </c>
      <c r="F184" s="174">
        <f>INDEX($B$57:$H$175,MATCH($C$184,$B$57:$B$175,0),5)</f>
        <v>41.150243000000003</v>
      </c>
      <c r="G184" s="174">
        <f>INDEX($B$57:$H$175,MATCH($C$184,$B$57:$B$175,0),6)</f>
        <v>22.750330999999999</v>
      </c>
      <c r="H184" s="174">
        <f>INDEX($B$57:$H$175,MATCH($C$184,$B$57:$B$175,0),7)</f>
        <v>30.826751999999999</v>
      </c>
    </row>
    <row r="185" spans="2:8">
      <c r="B185" s="172" t="s">
        <v>67</v>
      </c>
      <c r="C185" s="173">
        <f>'Interactive summary tables'!$G$10</f>
        <v>2016</v>
      </c>
      <c r="D185" s="170"/>
      <c r="E185" s="172" t="s">
        <v>72</v>
      </c>
      <c r="F185" s="174">
        <f>INDEX($B$57:$H$175,MATCH($C$185,$B$57:$B$175,0),5)</f>
        <v>22.304034999999999</v>
      </c>
      <c r="G185" s="174">
        <f>INDEX($B$57:$H$175,MATCH($C$185,$B$57:$B$175,0),6)</f>
        <v>16.798344</v>
      </c>
      <c r="H185" s="174">
        <f>INDEX($B$57:$H$175,MATCH($C$185,$B$57:$B$175,0),7)</f>
        <v>19.471240999999999</v>
      </c>
    </row>
    <row r="186" spans="2:8">
      <c r="B186" s="175"/>
      <c r="C186" s="173"/>
      <c r="D186" s="170"/>
      <c r="E186" s="172" t="s">
        <v>74</v>
      </c>
      <c r="F186" s="176">
        <f>IF($C$185&lt;=$C$184,"-",(F$185-F$184)/F$184)</f>
        <v>-0.45798533923602841</v>
      </c>
      <c r="G186" s="176">
        <f t="shared" ref="G186:H186" si="2">IF($C$185&lt;=$C$184,"-",(G$185-G$184)/G$184)</f>
        <v>-0.26162199574151246</v>
      </c>
      <c r="H186" s="176">
        <f t="shared" si="2"/>
        <v>-0.36836547035509937</v>
      </c>
    </row>
    <row r="187" spans="2:8">
      <c r="B187" s="172" t="s">
        <v>77</v>
      </c>
      <c r="C187" s="173">
        <f>$C$185-$C$184</f>
        <v>48</v>
      </c>
      <c r="D187" s="170"/>
      <c r="E187" s="172" t="s">
        <v>73</v>
      </c>
      <c r="F187" s="176">
        <f>IF($C$185&lt;=$C$184,"-",((F$185/F$184)^(1/($C$185-$C$184))-1))</f>
        <v>-1.2678570812185264E-2</v>
      </c>
      <c r="G187" s="176">
        <f t="shared" ref="G187:H187" si="3">IF($C$185&lt;=$C$184,"-",((G$185/G$184)^(1/($C$185-$C$184))-1))</f>
        <v>-6.2988159409093081E-3</v>
      </c>
      <c r="H187" s="176">
        <f t="shared" si="3"/>
        <v>-9.526093377774103E-3</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1968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All diseases of the digestive system (ICD-10 K00–K93) in Australia, 1968–2016.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All diseases of the digestive system (ICD-10 K00–K93) in Australia, 1968–2016.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1968</v>
      </c>
      <c r="D207" s="185" t="s">
        <v>26</v>
      </c>
      <c r="E207" s="185" t="s">
        <v>88</v>
      </c>
      <c r="F207" s="189" t="str">
        <f ca="1">CELL("address",INDEX(Deaths!$C$7:$T$132,MATCH($C$207,Deaths!$B$7:$B$132,0),MATCH($C$210,Deaths!$C$6:$T$6,0)))</f>
        <v>'[grim-all-diseases-of-the-digestive-system-2017.xlsx]Deaths'!$C$75</v>
      </c>
      <c r="G207" s="189" t="str">
        <f ca="1">CELL("address",INDEX(Deaths!$Y$7:$AP$132,MATCH($C$207,Deaths!$B$7:$B$132,0),MATCH($C$210,Deaths!$Y$6:$AP$6,0)))</f>
        <v>'[grim-all-diseases-of-the-digestive-system-2017.xlsx]Deaths'!$Y$75</v>
      </c>
      <c r="H207" s="189" t="str">
        <f ca="1">CELL("address",INDEX(Deaths!$AU$7:$BL$132,MATCH($C$207,Deaths!$B$7:$B$132,0),MATCH($C$210,Deaths!$AU$6:$BL$6,0)))</f>
        <v>'[grim-all-diseases-of-the-digestive-system-2017.xlsx]Deaths'!$AU$75</v>
      </c>
    </row>
    <row r="208" spans="2:8">
      <c r="B208" s="187" t="s">
        <v>67</v>
      </c>
      <c r="C208" s="188">
        <f>'Interactive summary tables'!$E$34</f>
        <v>2016</v>
      </c>
      <c r="D208" s="185"/>
      <c r="E208" s="185" t="s">
        <v>89</v>
      </c>
      <c r="F208" s="189" t="str">
        <f ca="1">CELL("address",INDEX(Deaths!$C$7:$T$132,MATCH($C$208,Deaths!$B$7:$B$132,0),MATCH($C$211,Deaths!$C$6:$T$6,0)))</f>
        <v>'[grim-all-diseases-of-the-digestive-system-2017.xlsx]Deaths'!$T$123</v>
      </c>
      <c r="G208" s="189" t="str">
        <f ca="1">CELL("address",INDEX(Deaths!$Y$7:$AP$132,MATCH($C$208,Deaths!$B$7:$B$132,0),MATCH($C$211,Deaths!$Y$6:$AP$6,0)))</f>
        <v>'[grim-all-diseases-of-the-digestive-system-2017.xlsx]Deaths'!$AP$123</v>
      </c>
      <c r="H208" s="189" t="str">
        <f ca="1">CELL("address",INDEX(Deaths!$AU$7:$BL$132,MATCH($C$208,Deaths!$B$7:$B$132,0),MATCH($C$211,Deaths!$AU$6:$BL$6,0)))</f>
        <v>'[grim-all-diseases-of-the-digestive-system-2017.xlsx]Deaths'!$BL$123</v>
      </c>
    </row>
    <row r="209" spans="2:8">
      <c r="B209" s="187"/>
      <c r="C209" s="188"/>
      <c r="D209" s="185"/>
      <c r="E209" s="185" t="s">
        <v>95</v>
      </c>
      <c r="F209" s="190">
        <f ca="1">SUM(INDIRECT(F$207,1):INDIRECT(F$208,1))</f>
        <v>103476</v>
      </c>
      <c r="G209" s="191">
        <f ca="1">SUM(INDIRECT(G$207,1):INDIRECT(G$208,1))</f>
        <v>92798</v>
      </c>
      <c r="H209" s="191">
        <f ca="1">SUM(INDIRECT(H$207,1):INDIRECT(H$208,1))</f>
        <v>196274</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'[grim-all-diseases-of-the-digestive-system-2017.xlsx]Populations'!$D$84</v>
      </c>
      <c r="G211" s="189" t="str">
        <f ca="1">CELL("address",INDEX(Populations!$Y$16:$AP$141,MATCH($C$207,Populations!$C$16:$C$141,0),MATCH($C$210,Populations!$Y$15:$AP$15,0)))</f>
        <v>'[grim-all-diseases-of-the-digestive-system-2017.xlsx]Populations'!$Y$84</v>
      </c>
      <c r="H211" s="189" t="str">
        <f ca="1">CELL("address",INDEX(Populations!$AT$16:$BK$141,MATCH($C$207,Populations!$C$16:$C$141,0),MATCH($C$210,Populations!$AT$15:$BK$15,0)))</f>
        <v>'[grim-all-diseases-of-the-digestive-system-2017.xlsx]Populations'!$AT$84</v>
      </c>
    </row>
    <row r="212" spans="2:8">
      <c r="B212" s="187"/>
      <c r="C212" s="185"/>
      <c r="D212" s="185"/>
      <c r="E212" s="185" t="s">
        <v>89</v>
      </c>
      <c r="F212" s="189" t="str">
        <f ca="1">CELL("address",INDEX(Populations!$D$16:$U$141,MATCH($C$208,Populations!$C$16:$C$141,0),MATCH($C$211,Populations!$D$15:$U$15,0)))</f>
        <v>'[grim-all-diseases-of-the-digestive-system-2017.xlsx]Populations'!$U$132</v>
      </c>
      <c r="G212" s="189" t="str">
        <f ca="1">CELL("address",INDEX(Populations!$Y$16:$AP$141,MATCH($C$208,Populations!$C$16:$C$141,0),MATCH($C$211,Populations!$Y$15:$AP$15,0)))</f>
        <v>'[grim-all-diseases-of-the-digestive-system-2017.xlsx]Populations'!$AP$132</v>
      </c>
      <c r="H212" s="189" t="str">
        <f ca="1">CELL("address",INDEX(Populations!$AT$16:$BK$141,MATCH($C$208,Populations!$C$16:$C$141,0),MATCH($C$211,Populations!$AT$15:$BK$15,0)))</f>
        <v>'[grim-all-diseases-of-the-digestive-system-2017.xlsx]Populations'!$BK$132</v>
      </c>
    </row>
    <row r="213" spans="2:8">
      <c r="B213" s="187" t="s">
        <v>93</v>
      </c>
      <c r="C213" s="188">
        <f>INDEX($G$11:$G$28,MATCH($C$210,$F$11:$F$28,0))</f>
        <v>1</v>
      </c>
      <c r="D213" s="185"/>
      <c r="E213" s="185" t="s">
        <v>96</v>
      </c>
      <c r="F213" s="190">
        <f ca="1">SUM(INDIRECT(F$211,1):INDIRECT(F$212,1))</f>
        <v>429404319</v>
      </c>
      <c r="G213" s="191">
        <f ca="1">SUM(INDIRECT(G$211,1):INDIRECT(G$212,1))</f>
        <v>432173801</v>
      </c>
      <c r="H213" s="191">
        <f ca="1">SUM(INDIRECT(H$211,1):INDIRECT(H$212,1))</f>
        <v>861578120</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24.097568520264463</v>
      </c>
      <c r="G215" s="193">
        <f t="shared" ref="G215:H215" ca="1" si="4">IF($C$208&lt;$C$207,"-",IF($C$214&lt;$C$213,"-",G$209/G$213*100000))</f>
        <v>21.472379812306116</v>
      </c>
      <c r="H215" s="193">
        <f t="shared" ca="1" si="4"/>
        <v>22.780754924463494</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1968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All diseases of the digestive system (ICD-10 K00–K93) in Australia, 1968–2016,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All diseases of the digestive system (ICD-10 K00–K93) in Australia, 1968,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All diseases of the digestive system (ICD-10 K00–K93) in Australia, 1968–2016,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All diseases of the digestive system (ICD-10 K00–K93) in Australia, 1968,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All diseases of the digestive system (ICD-10 K00–K93) in Australia, 1968–2016,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4956B8C0-D33E-4594-89D4-90FA810488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39aaac7e-fa47-45c8-98ee-9850774078c3"/>
    <ds:schemaRef ds:uri="http://purl.org/dc/term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diseases of the digestive system (ICD-10 K00–K93), 1968–2016 (GRIM Books 2016; 6 June 2016 edition) AIHW</dc:title>
  <dc:creator>AIHW</dc:creator>
  <cp:lastModifiedBy>James</cp:lastModifiedBy>
  <cp:lastPrinted>2014-12-22T03:15:21Z</cp:lastPrinted>
  <dcterms:created xsi:type="dcterms:W3CDTF">2013-06-20T00:40:38Z</dcterms:created>
  <dcterms:modified xsi:type="dcterms:W3CDTF">2018-08-10T03:26:30Z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