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C131" i="7" l="1"/>
  <c r="C142" i="7"/>
  <c r="D151" i="7"/>
  <c r="D137" i="7"/>
  <c r="E101" i="7"/>
  <c r="E59" i="7"/>
  <c r="C164" i="7"/>
  <c r="C104" i="7"/>
  <c r="D128" i="7"/>
  <c r="C172" i="7"/>
  <c r="D160" i="7"/>
  <c r="C102" i="7"/>
  <c r="E94" i="7"/>
  <c r="C109" i="7"/>
  <c r="C60" i="7"/>
  <c r="D173" i="7"/>
  <c r="D166" i="7"/>
  <c r="D140" i="7"/>
  <c r="D159" i="7"/>
  <c r="D78" i="7"/>
  <c r="C157" i="7"/>
  <c r="C87" i="7"/>
  <c r="C144" i="7"/>
  <c r="D131" i="7"/>
  <c r="D112" i="7"/>
  <c r="D158" i="7"/>
  <c r="E109" i="7"/>
  <c r="D102" i="7"/>
  <c r="D138" i="7"/>
  <c r="E158" i="7"/>
  <c r="D72" i="7"/>
  <c r="D90" i="7"/>
  <c r="D155" i="7"/>
  <c r="C66" i="7"/>
  <c r="D70" i="7"/>
  <c r="D111" i="7"/>
  <c r="D89" i="7"/>
  <c r="D157" i="7"/>
  <c r="E135" i="7"/>
  <c r="D136" i="7"/>
  <c r="D80" i="7"/>
  <c r="D170" i="7"/>
  <c r="E137" i="7"/>
  <c r="E143" i="7"/>
  <c r="C162" i="7"/>
  <c r="C99" i="7"/>
  <c r="C75" i="7"/>
  <c r="E82" i="7"/>
  <c r="D135" i="7"/>
  <c r="C101" i="7"/>
  <c r="C84" i="7"/>
  <c r="E173" i="7"/>
  <c r="D59" i="7"/>
  <c r="D60" i="7"/>
  <c r="D100" i="7"/>
  <c r="C78" i="7"/>
  <c r="E122" i="7"/>
  <c r="C149" i="7"/>
  <c r="E108" i="7"/>
  <c r="E58" i="7"/>
  <c r="D81" i="7"/>
  <c r="E151" i="7"/>
  <c r="E96" i="7"/>
  <c r="C152" i="7"/>
  <c r="D171" i="7"/>
  <c r="D67" i="7"/>
  <c r="C106" i="7"/>
  <c r="C97" i="7"/>
  <c r="E102" i="7"/>
  <c r="E106" i="7"/>
  <c r="C165" i="7"/>
  <c r="E85" i="7"/>
  <c r="C156" i="7"/>
  <c r="E100" i="7"/>
  <c r="E138" i="7"/>
  <c r="C170" i="7"/>
  <c r="D130" i="7"/>
  <c r="D101" i="7"/>
  <c r="D66" i="7"/>
  <c r="D110" i="7"/>
  <c r="E139" i="7"/>
  <c r="D58" i="7"/>
  <c r="E119" i="7"/>
  <c r="C88" i="7"/>
  <c r="E116" i="7"/>
  <c r="C168" i="7"/>
  <c r="D103" i="7"/>
  <c r="C107" i="7"/>
  <c r="C132" i="7"/>
  <c r="C133" i="7"/>
  <c r="C103" i="7"/>
  <c r="E73" i="7"/>
  <c r="E72" i="7"/>
  <c r="E123" i="7"/>
  <c r="E113" i="7"/>
  <c r="D120" i="7"/>
  <c r="D175" i="7"/>
  <c r="E112" i="7"/>
  <c r="D144" i="7"/>
  <c r="E99" i="7"/>
  <c r="E154" i="7"/>
  <c r="C174" i="7"/>
  <c r="E172" i="7"/>
  <c r="E141" i="7"/>
  <c r="C123" i="7"/>
  <c r="D124" i="7"/>
  <c r="E81" i="7"/>
  <c r="C159" i="7"/>
  <c r="D75" i="7"/>
  <c r="E125" i="7"/>
  <c r="D83" i="7"/>
  <c r="C98" i="7"/>
  <c r="C100" i="7"/>
  <c r="E155" i="7"/>
  <c r="E142" i="7"/>
  <c r="D139" i="7"/>
  <c r="C122" i="7"/>
  <c r="E78" i="7"/>
  <c r="E62" i="7"/>
  <c r="E67" i="7"/>
  <c r="D108" i="7"/>
  <c r="D86" i="7"/>
  <c r="C64" i="7"/>
  <c r="D73" i="7"/>
  <c r="E80" i="7"/>
  <c r="D74" i="7"/>
  <c r="E146" i="7"/>
  <c r="D121" i="7"/>
  <c r="E126" i="7"/>
  <c r="D145" i="7"/>
  <c r="E156" i="7"/>
  <c r="C171" i="7"/>
  <c r="E147" i="7"/>
  <c r="C74" i="7"/>
  <c r="C79" i="7"/>
  <c r="E57" i="7"/>
  <c r="C145" i="7"/>
  <c r="C85" i="7"/>
  <c r="D84" i="7"/>
  <c r="D57" i="7"/>
  <c r="E70" i="7"/>
  <c r="E111" i="7"/>
  <c r="D71" i="7"/>
  <c r="D153" i="7"/>
  <c r="E115" i="7"/>
  <c r="C92" i="7"/>
  <c r="E166" i="7"/>
  <c r="E124" i="7"/>
  <c r="C111" i="7"/>
  <c r="E68" i="7"/>
  <c r="E132" i="7"/>
  <c r="E61" i="7"/>
  <c r="E133" i="7"/>
  <c r="E66" i="7"/>
  <c r="D147" i="7"/>
  <c r="D134" i="7"/>
  <c r="C110" i="7"/>
  <c r="E71" i="7"/>
  <c r="C105" i="7"/>
  <c r="C126" i="7"/>
  <c r="D152" i="7"/>
  <c r="E168" i="7"/>
  <c r="C155" i="7"/>
  <c r="E127" i="7"/>
  <c r="C82" i="7"/>
  <c r="C95" i="7"/>
  <c r="D149" i="7"/>
  <c r="D161" i="7"/>
  <c r="E117" i="7"/>
  <c r="D99" i="7"/>
  <c r="E121" i="7"/>
  <c r="E65" i="7"/>
  <c r="E93" i="7"/>
  <c r="C135" i="7"/>
  <c r="C108" i="7"/>
  <c r="C58" i="7"/>
  <c r="E118" i="7"/>
  <c r="D148" i="7"/>
  <c r="D87" i="7"/>
  <c r="E152" i="7"/>
  <c r="E169" i="7"/>
  <c r="E163" i="7"/>
  <c r="E83" i="7"/>
  <c r="E171" i="7"/>
  <c r="E77" i="7"/>
  <c r="D118" i="7"/>
  <c r="E145" i="7"/>
  <c r="E110" i="7"/>
  <c r="D77" i="7"/>
  <c r="C147" i="7"/>
  <c r="E88" i="7"/>
  <c r="D129" i="7"/>
  <c r="E91" i="7"/>
  <c r="D169" i="7"/>
  <c r="D107" i="7"/>
  <c r="D76" i="7"/>
  <c r="E105" i="7"/>
  <c r="D141" i="7"/>
  <c r="C124" i="7"/>
  <c r="D69" i="7"/>
  <c r="E74" i="7"/>
  <c r="D95" i="7"/>
  <c r="D61" i="7"/>
  <c r="C127" i="7"/>
  <c r="C139" i="7"/>
  <c r="C81" i="7"/>
  <c r="D96" i="7"/>
  <c r="D106" i="7"/>
  <c r="C112" i="7"/>
  <c r="D104" i="7"/>
  <c r="E136" i="7"/>
  <c r="D105" i="7"/>
  <c r="D146" i="7"/>
  <c r="E86" i="7"/>
  <c r="D64" i="7"/>
  <c r="C86" i="7"/>
  <c r="D122" i="7"/>
  <c r="E164" i="7"/>
  <c r="D79" i="7"/>
  <c r="C65" i="7"/>
  <c r="C137" i="7"/>
  <c r="D98" i="7"/>
  <c r="C77" i="7"/>
  <c r="C125" i="7"/>
  <c r="C121" i="7"/>
  <c r="E98" i="7"/>
  <c r="E175" i="7"/>
  <c r="C61" i="7"/>
  <c r="C140" i="7"/>
  <c r="D114" i="7"/>
  <c r="C73" i="7"/>
  <c r="D154" i="7"/>
  <c r="C91" i="7"/>
  <c r="E157" i="7"/>
  <c r="E162" i="7"/>
  <c r="C119" i="7"/>
  <c r="D156" i="7"/>
  <c r="C115" i="7"/>
  <c r="E97" i="7"/>
  <c r="E114" i="7"/>
  <c r="C72" i="7"/>
  <c r="D116" i="7"/>
  <c r="D92" i="7"/>
  <c r="E95" i="7"/>
  <c r="E148" i="7"/>
  <c r="E144" i="7"/>
  <c r="C83" i="7"/>
  <c r="C136" i="7"/>
  <c r="E149" i="7"/>
  <c r="C161" i="7"/>
  <c r="E69" i="7"/>
  <c r="C169" i="7"/>
  <c r="D109" i="7"/>
  <c r="C163" i="7"/>
  <c r="E165" i="7"/>
  <c r="D119" i="7"/>
  <c r="E131" i="7"/>
  <c r="E75" i="7"/>
  <c r="E150" i="7"/>
  <c r="E103" i="7"/>
  <c r="C70" i="7"/>
  <c r="E159" i="7"/>
  <c r="D143" i="7"/>
  <c r="D94" i="7"/>
  <c r="E120" i="7"/>
  <c r="D163" i="7"/>
  <c r="D164" i="7"/>
  <c r="C89" i="7"/>
  <c r="C166" i="7"/>
  <c r="D88" i="7"/>
  <c r="C134" i="7"/>
  <c r="D63" i="7"/>
  <c r="D168" i="7"/>
  <c r="D174" i="7"/>
  <c r="D150" i="7"/>
  <c r="E60" i="7"/>
  <c r="C96" i="7"/>
  <c r="C63" i="7"/>
  <c r="C173" i="7"/>
  <c r="D85" i="7"/>
  <c r="C69" i="7"/>
  <c r="E170" i="7"/>
  <c r="E140" i="7"/>
  <c r="E63" i="7"/>
  <c r="C76" i="7"/>
  <c r="D123" i="7"/>
  <c r="E104" i="7"/>
  <c r="E76" i="7"/>
  <c r="D165" i="7"/>
  <c r="E167" i="7"/>
  <c r="E92" i="7"/>
  <c r="E130" i="7"/>
  <c r="D142" i="7"/>
  <c r="E134" i="7"/>
  <c r="E161" i="7"/>
  <c r="E89" i="7"/>
  <c r="C114" i="7"/>
  <c r="G60" i="7"/>
  <c r="F141" i="7"/>
  <c r="H142" i="7"/>
  <c r="G92" i="7"/>
  <c r="D97" i="7"/>
  <c r="C150" i="7"/>
  <c r="C148" i="7"/>
  <c r="E174" i="7"/>
  <c r="F132" i="7"/>
  <c r="G96" i="7"/>
  <c r="C175" i="7"/>
  <c r="D91" i="7"/>
  <c r="E84" i="7"/>
  <c r="H109" i="7"/>
  <c r="H131" i="7"/>
  <c r="F79" i="7"/>
  <c r="E64" i="7"/>
  <c r="E87" i="7"/>
  <c r="H107" i="7"/>
  <c r="F156" i="7"/>
  <c r="F113" i="7"/>
  <c r="G130" i="7"/>
  <c r="G153" i="7"/>
  <c r="H68" i="7"/>
  <c r="F100" i="7"/>
  <c r="G126" i="7"/>
  <c r="G89" i="7"/>
  <c r="G78" i="7"/>
  <c r="F98" i="7"/>
  <c r="H170" i="7"/>
  <c r="H78" i="7"/>
  <c r="C90" i="7"/>
  <c r="D115" i="7"/>
  <c r="F108" i="7"/>
  <c r="C141" i="7"/>
  <c r="E128" i="7"/>
  <c r="E90" i="7"/>
  <c r="G106" i="7"/>
  <c r="G103" i="7"/>
  <c r="H151" i="7"/>
  <c r="C117" i="7"/>
  <c r="D172" i="7"/>
  <c r="C129" i="7"/>
  <c r="E153" i="7"/>
  <c r="F122" i="7"/>
  <c r="G75" i="7"/>
  <c r="F82" i="7"/>
  <c r="F102" i="7"/>
  <c r="H84" i="7"/>
  <c r="G125" i="7"/>
  <c r="G88" i="7"/>
  <c r="H147" i="7"/>
  <c r="H79" i="7"/>
  <c r="G131" i="7"/>
  <c r="G68" i="7"/>
  <c r="G91" i="7"/>
  <c r="G83" i="7"/>
  <c r="H106" i="7"/>
  <c r="C167" i="7"/>
  <c r="D127" i="7"/>
  <c r="C116" i="7"/>
  <c r="C118" i="7"/>
  <c r="C143" i="7"/>
  <c r="C151" i="7"/>
  <c r="C59" i="7"/>
  <c r="F121" i="7"/>
  <c r="G90" i="7"/>
  <c r="G61" i="7"/>
  <c r="C146" i="7"/>
  <c r="C138" i="7"/>
  <c r="E79" i="7"/>
  <c r="G62" i="7"/>
  <c r="H148" i="7"/>
  <c r="C94" i="7"/>
  <c r="C62" i="7"/>
  <c r="C57" i="7"/>
  <c r="C128" i="7"/>
  <c r="D125" i="7"/>
  <c r="G156" i="7"/>
  <c r="G165" i="7"/>
  <c r="F170" i="7"/>
  <c r="H117" i="7"/>
  <c r="F72" i="7"/>
  <c r="F112" i="7"/>
  <c r="H67" i="7"/>
  <c r="F81" i="7"/>
  <c r="F110" i="7"/>
  <c r="F69" i="7"/>
  <c r="H153" i="7"/>
  <c r="F127" i="7"/>
  <c r="F125" i="7"/>
  <c r="H102" i="7"/>
  <c r="H119" i="7"/>
  <c r="G136" i="7"/>
  <c r="G99" i="7"/>
  <c r="G163" i="7"/>
  <c r="G79" i="7"/>
  <c r="G98" i="7"/>
  <c r="G118" i="7"/>
  <c r="H149" i="7"/>
  <c r="G146" i="7"/>
  <c r="H156" i="7"/>
  <c r="H123" i="7"/>
  <c r="C120" i="7"/>
  <c r="D117" i="7"/>
  <c r="D167" i="7"/>
  <c r="C93" i="7"/>
  <c r="D65" i="7"/>
  <c r="C130" i="7"/>
  <c r="D113" i="7"/>
  <c r="G107" i="7"/>
  <c r="F164" i="7"/>
  <c r="G108" i="7"/>
  <c r="D132" i="7"/>
  <c r="C80" i="7"/>
  <c r="C68" i="7"/>
  <c r="D93" i="7"/>
  <c r="E129" i="7"/>
  <c r="D126" i="7"/>
  <c r="D82" i="7"/>
  <c r="C71" i="7"/>
  <c r="E107" i="7"/>
  <c r="G121" i="7"/>
  <c r="G128" i="7"/>
  <c r="H58" i="7"/>
  <c r="H92" i="7"/>
  <c r="C158" i="7"/>
  <c r="C154" i="7"/>
  <c r="D62" i="7"/>
  <c r="D68" i="7"/>
  <c r="D133" i="7"/>
  <c r="C67" i="7"/>
  <c r="D162" i="7"/>
  <c r="C160" i="7"/>
  <c r="F148" i="7"/>
  <c r="H104" i="7"/>
  <c r="G65" i="7"/>
  <c r="G105" i="7"/>
  <c r="H66" i="7"/>
  <c r="H130" i="7"/>
  <c r="H114" i="7"/>
  <c r="F162" i="7"/>
  <c r="H144" i="7"/>
  <c r="F71" i="7"/>
  <c r="F129" i="7"/>
  <c r="G160" i="7"/>
  <c r="F144" i="7"/>
  <c r="H168" i="7"/>
  <c r="G119" i="7"/>
  <c r="F153" i="7"/>
  <c r="C153" i="7"/>
  <c r="C113" i="7"/>
  <c r="E160" i="7"/>
  <c r="H112" i="7"/>
  <c r="H96" i="7"/>
  <c r="F60" i="7"/>
  <c r="F78" i="7"/>
  <c r="G109" i="7"/>
  <c r="F163" i="7"/>
  <c r="F76" i="7"/>
  <c r="H115" i="7"/>
  <c r="G143" i="7"/>
  <c r="H105" i="7"/>
  <c r="F152" i="7"/>
  <c r="H81" i="7"/>
  <c r="G67" i="7"/>
  <c r="G122" i="7"/>
  <c r="F62" i="7"/>
  <c r="G112" i="7"/>
  <c r="H71" i="7"/>
  <c r="G137" i="7"/>
  <c r="F126" i="7"/>
  <c r="F95" i="7"/>
  <c r="G151" i="7"/>
  <c r="F75" i="7"/>
  <c r="H125" i="7"/>
  <c r="F89" i="7"/>
  <c r="H135" i="7"/>
  <c r="G155" i="7"/>
  <c r="H158" i="7"/>
  <c r="H173" i="7"/>
  <c r="H99" i="7"/>
  <c r="F140" i="7"/>
  <c r="G81" i="7"/>
  <c r="H73" i="7"/>
  <c r="H140" i="7"/>
  <c r="F101" i="7"/>
  <c r="G135" i="7"/>
  <c r="H64" i="7"/>
  <c r="H133" i="7"/>
  <c r="H129" i="7"/>
  <c r="F149" i="7"/>
  <c r="F70" i="7"/>
  <c r="G171" i="7"/>
  <c r="G123" i="7"/>
  <c r="H127" i="7"/>
  <c r="F107" i="7"/>
  <c r="H126" i="7"/>
  <c r="G58" i="7"/>
  <c r="F142" i="7"/>
  <c r="G80" i="7"/>
  <c r="H110" i="7"/>
  <c r="F128" i="7"/>
  <c r="G173" i="7"/>
  <c r="H74" i="7"/>
  <c r="F124" i="7"/>
  <c r="H159" i="7"/>
  <c r="H93" i="7"/>
  <c r="H57" i="7"/>
  <c r="H184" i="7" s="1"/>
  <c r="G145" i="7"/>
  <c r="G104" i="7"/>
  <c r="F61" i="7"/>
  <c r="H143" i="7"/>
  <c r="F68" i="7"/>
  <c r="H97" i="7"/>
  <c r="H59" i="7"/>
  <c r="H85" i="7"/>
  <c r="F59" i="7"/>
  <c r="F143" i="7"/>
  <c r="G95" i="7"/>
  <c r="G73" i="7"/>
  <c r="H69" i="7"/>
  <c r="G64" i="7"/>
  <c r="F57" i="7"/>
  <c r="F184" i="7" s="1"/>
  <c r="H174" i="7"/>
  <c r="F158" i="7"/>
  <c r="H65" i="7"/>
  <c r="F120" i="7"/>
  <c r="F115" i="7"/>
  <c r="F167" i="7"/>
  <c r="H172" i="7"/>
  <c r="G150" i="7"/>
  <c r="G166" i="7"/>
  <c r="G185" i="7" s="1"/>
  <c r="H111" i="7"/>
  <c r="F77" i="7"/>
  <c r="G157" i="7"/>
  <c r="F87" i="7"/>
  <c r="G110" i="7"/>
  <c r="G77" i="7"/>
  <c r="H103" i="7"/>
  <c r="F80" i="7"/>
  <c r="H80" i="7"/>
  <c r="F63" i="7"/>
  <c r="G127" i="7"/>
  <c r="F138" i="7"/>
  <c r="G71" i="7"/>
  <c r="H122" i="7"/>
  <c r="G116" i="7"/>
  <c r="H88" i="7"/>
  <c r="G120" i="7"/>
  <c r="F65" i="7"/>
  <c r="H100" i="7"/>
  <c r="G158" i="7"/>
  <c r="G140" i="7"/>
  <c r="F133" i="7"/>
  <c r="F160" i="7"/>
  <c r="H137" i="7"/>
  <c r="H101" i="7"/>
  <c r="H89" i="7"/>
  <c r="F73" i="7"/>
  <c r="F103" i="7"/>
  <c r="G70" i="7"/>
  <c r="H134" i="7"/>
  <c r="H113" i="7"/>
  <c r="H120" i="7"/>
  <c r="F135" i="7"/>
  <c r="G149" i="7"/>
  <c r="H90" i="7"/>
  <c r="F134" i="7"/>
  <c r="H150" i="7"/>
  <c r="G129" i="7"/>
  <c r="G139" i="7"/>
  <c r="F58" i="7"/>
  <c r="F93" i="7"/>
  <c r="H70" i="7"/>
  <c r="F118" i="7"/>
  <c r="G82" i="7"/>
  <c r="G86" i="7"/>
  <c r="F165" i="7"/>
  <c r="H63" i="7"/>
  <c r="H98" i="7"/>
  <c r="G113" i="7"/>
  <c r="F150" i="7"/>
  <c r="H163" i="7"/>
  <c r="G100" i="7"/>
  <c r="H116" i="7"/>
  <c r="H145" i="7"/>
  <c r="H61" i="7"/>
  <c r="H82" i="7"/>
  <c r="F174" i="7"/>
  <c r="F88" i="7"/>
  <c r="G69" i="7"/>
  <c r="F91" i="7"/>
  <c r="F173" i="7"/>
  <c r="F154" i="7"/>
  <c r="F119" i="7"/>
  <c r="F66" i="7"/>
  <c r="F161" i="7"/>
  <c r="H124" i="7"/>
  <c r="F86" i="7"/>
  <c r="H171" i="7"/>
  <c r="F64" i="7"/>
  <c r="H166" i="7"/>
  <c r="H185" i="7" s="1"/>
  <c r="F111" i="7"/>
  <c r="F159" i="7"/>
  <c r="F139" i="7"/>
  <c r="F146" i="7"/>
  <c r="F83" i="7"/>
  <c r="F172" i="7"/>
  <c r="H128" i="7"/>
  <c r="H118" i="7"/>
  <c r="G161" i="7"/>
  <c r="H132" i="7"/>
  <c r="G152" i="7"/>
  <c r="H152" i="7"/>
  <c r="G63" i="7"/>
  <c r="F92" i="7"/>
  <c r="F117" i="7"/>
  <c r="H86" i="7"/>
  <c r="F166" i="7"/>
  <c r="F185" i="7" s="1"/>
  <c r="G87" i="7"/>
  <c r="H83" i="7"/>
  <c r="H62" i="7"/>
  <c r="H164" i="7"/>
  <c r="F114" i="7"/>
  <c r="G93" i="7"/>
  <c r="G74" i="7"/>
  <c r="G172" i="7"/>
  <c r="G94" i="7"/>
  <c r="H77" i="7"/>
  <c r="G66" i="7"/>
  <c r="G97" i="7"/>
  <c r="G144" i="7"/>
  <c r="H121" i="7"/>
  <c r="H154" i="7"/>
  <c r="F105" i="7"/>
  <c r="G170" i="7"/>
  <c r="H141" i="7"/>
  <c r="F94" i="7"/>
  <c r="H167" i="7"/>
  <c r="G115" i="7"/>
  <c r="F137" i="7"/>
  <c r="G159" i="7"/>
  <c r="G168" i="7"/>
  <c r="F155" i="7"/>
  <c r="G138" i="7"/>
  <c r="H75" i="7"/>
  <c r="F85" i="7"/>
  <c r="H72" i="7"/>
  <c r="F136" i="7"/>
  <c r="F90" i="7"/>
  <c r="G102" i="7"/>
  <c r="G124" i="7"/>
  <c r="F84" i="7"/>
  <c r="F157" i="7"/>
  <c r="F67" i="7"/>
  <c r="H108" i="7"/>
  <c r="G154" i="7"/>
  <c r="H155" i="7"/>
  <c r="F169" i="7"/>
  <c r="F116" i="7"/>
  <c r="F171" i="7"/>
  <c r="G132" i="7"/>
  <c r="F131" i="7"/>
  <c r="G57" i="7"/>
  <c r="G184" i="7" s="1"/>
  <c r="F74" i="7"/>
  <c r="H138" i="7"/>
  <c r="G85" i="7"/>
  <c r="H161" i="7"/>
  <c r="H175" i="7"/>
  <c r="F109" i="7"/>
  <c r="F123" i="7"/>
  <c r="G84" i="7"/>
  <c r="H139" i="7"/>
  <c r="G59" i="7"/>
  <c r="H157" i="7"/>
  <c r="F97" i="7"/>
  <c r="G72" i="7"/>
  <c r="G111" i="7"/>
  <c r="H60" i="7"/>
  <c r="H160" i="7"/>
  <c r="F96" i="7"/>
  <c r="H76" i="7"/>
  <c r="H91" i="7"/>
  <c r="H87" i="7"/>
  <c r="F130" i="7"/>
  <c r="G101" i="7"/>
  <c r="H165" i="7"/>
  <c r="G147" i="7"/>
  <c r="F99" i="7"/>
  <c r="H146" i="7"/>
  <c r="G167" i="7"/>
  <c r="G76" i="7"/>
  <c r="H94" i="7"/>
  <c r="G162" i="7"/>
  <c r="G174" i="7"/>
  <c r="G141" i="7"/>
  <c r="H95" i="7"/>
  <c r="G142" i="7"/>
  <c r="G164" i="7"/>
  <c r="F145" i="7"/>
  <c r="F106" i="7"/>
  <c r="G148" i="7"/>
  <c r="F151" i="7"/>
  <c r="F147" i="7"/>
  <c r="G133" i="7"/>
  <c r="H136" i="7"/>
  <c r="F175" i="7"/>
  <c r="G117" i="7"/>
  <c r="H169" i="7"/>
  <c r="G134" i="7"/>
  <c r="G114" i="7"/>
  <c r="F104" i="7"/>
  <c r="G175" i="7"/>
  <c r="H162" i="7"/>
  <c r="G169" i="7"/>
  <c r="F168" i="7"/>
  <c r="Q33" i="7"/>
  <c r="F208" i="7"/>
  <c r="S33" i="7"/>
  <c r="G211" i="7"/>
  <c r="S32" i="7"/>
  <c r="G38" i="7"/>
  <c r="Q38" i="7"/>
  <c r="R32" i="7"/>
  <c r="H207" i="7"/>
  <c r="O39" i="7"/>
  <c r="K33" i="7"/>
  <c r="H212" i="7"/>
  <c r="G39" i="7"/>
  <c r="K32" i="7"/>
  <c r="N39" i="7"/>
  <c r="J38" i="7"/>
  <c r="C39" i="7"/>
  <c r="F212" i="7"/>
  <c r="T32" i="7"/>
  <c r="J39" i="7"/>
  <c r="H32" i="7"/>
  <c r="I33" i="7"/>
  <c r="L38" i="7"/>
  <c r="M39" i="7"/>
  <c r="I38" i="7"/>
  <c r="F33" i="7"/>
  <c r="O32" i="7"/>
  <c r="M38" i="7"/>
  <c r="S39" i="7"/>
  <c r="L32" i="7"/>
  <c r="N38" i="7"/>
  <c r="C33" i="7"/>
  <c r="J32" i="7"/>
  <c r="P39" i="7"/>
  <c r="D39" i="7"/>
  <c r="E32" i="7"/>
  <c r="K38" i="7"/>
  <c r="I32" i="7"/>
  <c r="F39" i="7"/>
  <c r="M32" i="7"/>
  <c r="E33" i="7"/>
  <c r="L33" i="7"/>
  <c r="H208" i="7"/>
  <c r="P32" i="7"/>
  <c r="C38" i="7"/>
  <c r="P33" i="7"/>
  <c r="H211" i="7"/>
  <c r="G32" i="7"/>
  <c r="T38" i="7"/>
  <c r="K39" i="7"/>
  <c r="D32" i="7"/>
  <c r="G207" i="7"/>
  <c r="T33" i="7"/>
  <c r="E38" i="7"/>
  <c r="O38" i="7"/>
  <c r="N32" i="7"/>
  <c r="Q32" i="7"/>
  <c r="H39" i="7"/>
  <c r="N33" i="7"/>
  <c r="R38" i="7"/>
  <c r="H33" i="7"/>
  <c r="D33" i="7"/>
  <c r="S38" i="7"/>
  <c r="L39" i="7"/>
  <c r="F32" i="7"/>
  <c r="M33" i="7"/>
  <c r="C32" i="7"/>
  <c r="P38" i="7"/>
  <c r="H38" i="7"/>
  <c r="G212" i="7"/>
  <c r="D38" i="7"/>
  <c r="R33" i="7"/>
  <c r="R39" i="7"/>
  <c r="O33" i="7"/>
  <c r="Q39" i="7"/>
  <c r="G33" i="7"/>
  <c r="F207" i="7"/>
  <c r="I39" i="7"/>
  <c r="G208" i="7"/>
  <c r="J33" i="7"/>
  <c r="E39" i="7"/>
  <c r="F211" i="7"/>
  <c r="T39" i="7"/>
  <c r="F38" i="7"/>
  <c r="H43" i="7" l="1"/>
  <c r="S43" i="7"/>
  <c r="G42" i="7"/>
  <c r="K43" i="7"/>
  <c r="G43" i="7"/>
  <c r="P43" i="7"/>
  <c r="Q42" i="7"/>
  <c r="C42" i="7"/>
  <c r="R42" i="7"/>
  <c r="I43" i="7"/>
  <c r="T42" i="7"/>
  <c r="D43" i="7"/>
  <c r="L43" i="7"/>
  <c r="F43" i="7"/>
  <c r="I42" i="7"/>
  <c r="R43" i="7"/>
  <c r="C43" i="7"/>
  <c r="U39" i="7"/>
  <c r="S42" i="7"/>
  <c r="J43" i="7"/>
  <c r="H42" i="7"/>
  <c r="O43" i="7"/>
  <c r="O42" i="7"/>
  <c r="F42" i="7"/>
  <c r="M43" i="7"/>
  <c r="J42" i="7"/>
  <c r="N42" i="7"/>
  <c r="Q43" i="7"/>
  <c r="P42" i="7"/>
  <c r="E42" i="7"/>
  <c r="T43" i="7"/>
  <c r="K42" i="7"/>
  <c r="L42" i="7"/>
  <c r="D42" i="7"/>
  <c r="N43" i="7"/>
  <c r="E43" i="7"/>
  <c r="M42" i="7"/>
  <c r="U38" i="7"/>
  <c r="H186" i="7"/>
  <c r="O12" i="12" s="1"/>
  <c r="H187" i="7"/>
  <c r="O10" i="12" s="1"/>
  <c r="G187" i="7"/>
  <c r="N10" i="12" s="1"/>
  <c r="G186" i="7"/>
  <c r="N12" i="12" s="1"/>
  <c r="F186" i="7"/>
  <c r="M12" i="12" s="1"/>
  <c r="F187" i="7"/>
  <c r="M10" i="12" s="1"/>
  <c r="G209" i="7"/>
  <c r="F209" i="7"/>
  <c r="H209" i="7"/>
  <c r="G213" i="7"/>
  <c r="F213" i="7"/>
  <c r="H213" i="7"/>
  <c r="F215" i="7" l="1"/>
  <c r="M34" i="12" s="1"/>
  <c r="G215" i="7"/>
  <c r="N34" i="12" s="1"/>
  <c r="H215" i="7"/>
  <c r="O34" i="12" s="1"/>
</calcChain>
</file>

<file path=xl/sharedStrings.xml><?xml version="1.0" encoding="utf-8"?>
<sst xmlns="http://schemas.openxmlformats.org/spreadsheetml/2006/main" count="3472" uniqueCount="217">
  <si>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</si>
  <si>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</si>
  <si>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</si>
  <si>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</si>
  <si>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</si>
  <si>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</si>
  <si>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</si>
  <si>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</si>
  <si>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</si>
  <si>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</si>
  <si>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</si>
  <si>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</si>
  <si>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</si>
  <si>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</si>
  <si>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</si>
  <si>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</si>
  <si>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</si>
  <si>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</si>
  <si>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</si>
  <si>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</si>
  <si>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</si>
  <si>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</si>
  <si>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</si>
  <si>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</si>
  <si>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</si>
  <si>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</si>
  <si>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</si>
  <si>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</si>
  <si>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</si>
  <si>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</si>
  <si>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</si>
  <si>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</si>
  <si>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</si>
  <si>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</si>
  <si>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</si>
  <si>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</si>
  <si>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</si>
  <si>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</si>
  <si>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</si>
  <si>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</si>
  <si>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</si>
  <si>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</si>
  <si>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</si>
  <si>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</si>
  <si>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</si>
  <si>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</si>
  <si>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</si>
  <si>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</si>
  <si>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</si>
  <si>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</si>
  <si>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</si>
  <si>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</si>
  <si>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</si>
  <si>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</si>
  <si>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</si>
  <si>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</si>
  <si>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</si>
  <si>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</si>
  <si>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</si>
  <si>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</si>
  <si>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</si>
  <si>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</si>
  <si>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</si>
  <si>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</si>
  <si>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</si>
  <si>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</si>
  <si>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</si>
  <si>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</si>
  <si>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</si>
  <si>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</si>
  <si>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</si>
  <si>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</si>
  <si>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</si>
  <si>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</si>
  <si>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</si>
  <si>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</si>
  <si>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</si>
  <si>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</si>
  <si>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</si>
  <si>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</si>
  <si>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</si>
  <si>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</si>
  <si>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</si>
  <si>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</si>
  <si>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</si>
  <si>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</si>
  <si>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</si>
  <si>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</si>
  <si>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</si>
  <si>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</si>
  <si>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</si>
  <si>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</si>
  <si>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</si>
  <si>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</si>
  <si>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</si>
  <si>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</si>
  <si>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</si>
  <si>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</si>
  <si>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</si>
  <si>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</si>
  <si>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</si>
  <si>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</si>
  <si>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</si>
  <si>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</si>
  <si>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</si>
  <si>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</si>
  <si>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</si>
  <si>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</si>
  <si>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</si>
  <si>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</si>
  <si>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</si>
  <si>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</si>
  <si>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</si>
  <si>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</si>
  <si>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</si>
  <si>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</si>
  <si>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</si>
  <si>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</si>
  <si>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</si>
  <si>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</si>
  <si>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</si>
  <si>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</si>
  <si>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</si>
  <si>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</si>
  <si>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</si>
  <si>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</si>
  <si>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</si>
  <si>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</si>
  <si>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</si>
  <si>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</si>
  <si>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</si>
  <si>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</si>
  <si>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</si>
  <si>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</si>
  <si>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</si>
  <si>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</si>
  <si>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</si>
  <si>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</si>
  <si>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</si>
  <si>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</si>
  <si>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</si>
  <si>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</si>
  <si>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</si>
  <si>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</si>
  <si>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</si>
  <si>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</si>
  <si>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</si>
  <si>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</si>
  <si>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</si>
  <si>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</si>
  <si>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</si>
  <si>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</si>
  <si>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</si>
  <si>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</si>
  <si>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</si>
  <si>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</si>
  <si>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</si>
  <si>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</si>
  <si>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</si>
  <si>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</si>
  <si>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</si>
  <si>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</si>
  <si>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</si>
  <si>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</si>
  <si>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</si>
  <si>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</si>
  <si>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</si>
  <si>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</si>
  <si>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</si>
  <si>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</si>
  <si>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</si>
  <si>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</si>
  <si>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</si>
  <si>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</si>
  <si>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</si>
  <si>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</si>
  <si>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</si>
  <si>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</si>
  <si>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</si>
  <si>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</si>
  <si>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</si>
  <si>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</si>
  <si>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</si>
  <si>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</si>
  <si>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</si>
  <si>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</si>
  <si>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</si>
  <si>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</si>
  <si>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</si>
  <si>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</si>
  <si>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</si>
  <si>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</si>
  <si>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</si>
  <si>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</si>
  <si>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</si>
  <si>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</si>
  <si>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</si>
  <si>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</si>
  <si>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</si>
  <si>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</si>
  <si>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</si>
  <si>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</si>
  <si>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GRIM0800</t>
  </si>
  <si>
    <t>GRIM_output_1.xls</t>
  </si>
  <si>
    <t>All diseases of the ear and mastoid process (ICD-10 H60–H95), 1907–2016</t>
  </si>
  <si>
    <t>Final</t>
  </si>
  <si>
    <t>Final Recast</t>
  </si>
  <si>
    <t>Preliminary Rebased</t>
  </si>
  <si>
    <t>—</t>
  </si>
  <si>
    <t>All diseases of the ear and mastoid process</t>
  </si>
  <si>
    <t>H60–H95</t>
  </si>
  <si>
    <t>390–398</t>
  </si>
  <si>
    <t>380–389</t>
  </si>
  <si>
    <t>None.</t>
  </si>
  <si>
    <t>The numbers for All diseases of the ear and mastoid process (ICD-10 H60–H95) are too small to calculate a reliable comparability factor.</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</si>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</sst>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ear and mastoid process (ICD-10 H60–H95),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5</c:v>
                </c:pt>
                <c:pt idx="1">
                  <c:v>5</c:v>
                </c:pt>
                <c:pt idx="2">
                  <c:v>0</c:v>
                </c:pt>
                <c:pt idx="3">
                  <c:v>5</c:v>
                </c:pt>
                <c:pt idx="4">
                  <c:v>6</c:v>
                </c:pt>
                <c:pt idx="5">
                  <c:v>18</c:v>
                </c:pt>
                <c:pt idx="6">
                  <c:v>30</c:v>
                </c:pt>
                <c:pt idx="7">
                  <c:v>23</c:v>
                </c:pt>
                <c:pt idx="8">
                  <c:v>16</c:v>
                </c:pt>
                <c:pt idx="9">
                  <c:v>19</c:v>
                </c:pt>
                <c:pt idx="10">
                  <c:v>17</c:v>
                </c:pt>
                <c:pt idx="11">
                  <c:v>20</c:v>
                </c:pt>
                <c:pt idx="12">
                  <c:v>18</c:v>
                </c:pt>
                <c:pt idx="13">
                  <c:v>27</c:v>
                </c:pt>
                <c:pt idx="14">
                  <c:v>28</c:v>
                </c:pt>
                <c:pt idx="15">
                  <c:v>33</c:v>
                </c:pt>
                <c:pt idx="16">
                  <c:v>37</c:v>
                </c:pt>
                <c:pt idx="17">
                  <c:v>36</c:v>
                </c:pt>
                <c:pt idx="18">
                  <c:v>55</c:v>
                </c:pt>
                <c:pt idx="19">
                  <c:v>58</c:v>
                </c:pt>
                <c:pt idx="20">
                  <c:v>70</c:v>
                </c:pt>
                <c:pt idx="21">
                  <c:v>67</c:v>
                </c:pt>
                <c:pt idx="22">
                  <c:v>53</c:v>
                </c:pt>
                <c:pt idx="23">
                  <c:v>49</c:v>
                </c:pt>
                <c:pt idx="24">
                  <c:v>52</c:v>
                </c:pt>
                <c:pt idx="25">
                  <c:v>68</c:v>
                </c:pt>
                <c:pt idx="26">
                  <c:v>42</c:v>
                </c:pt>
                <c:pt idx="27">
                  <c:v>65</c:v>
                </c:pt>
                <c:pt idx="28">
                  <c:v>60</c:v>
                </c:pt>
                <c:pt idx="29">
                  <c:v>78</c:v>
                </c:pt>
                <c:pt idx="30">
                  <c:v>58</c:v>
                </c:pt>
                <c:pt idx="31">
                  <c:v>53</c:v>
                </c:pt>
                <c:pt idx="32">
                  <c:v>42</c:v>
                </c:pt>
                <c:pt idx="33">
                  <c:v>53</c:v>
                </c:pt>
                <c:pt idx="34">
                  <c:v>39</c:v>
                </c:pt>
                <c:pt idx="35">
                  <c:v>47</c:v>
                </c:pt>
                <c:pt idx="36">
                  <c:v>42</c:v>
                </c:pt>
                <c:pt idx="37">
                  <c:v>38</c:v>
                </c:pt>
                <c:pt idx="38">
                  <c:v>35</c:v>
                </c:pt>
                <c:pt idx="39">
                  <c:v>35</c:v>
                </c:pt>
                <c:pt idx="40">
                  <c:v>33</c:v>
                </c:pt>
                <c:pt idx="41">
                  <c:v>38</c:v>
                </c:pt>
                <c:pt idx="42">
                  <c:v>19</c:v>
                </c:pt>
                <c:pt idx="43">
                  <c:v>28</c:v>
                </c:pt>
                <c:pt idx="44">
                  <c:v>24</c:v>
                </c:pt>
                <c:pt idx="45">
                  <c:v>26</c:v>
                </c:pt>
                <c:pt idx="46">
                  <c:v>14</c:v>
                </c:pt>
                <c:pt idx="47">
                  <c:v>18</c:v>
                </c:pt>
                <c:pt idx="48">
                  <c:v>20</c:v>
                </c:pt>
                <c:pt idx="49">
                  <c:v>8</c:v>
                </c:pt>
                <c:pt idx="50">
                  <c:v>21</c:v>
                </c:pt>
                <c:pt idx="51">
                  <c:v>21</c:v>
                </c:pt>
                <c:pt idx="52">
                  <c:v>14</c:v>
                </c:pt>
                <c:pt idx="53">
                  <c:v>11</c:v>
                </c:pt>
                <c:pt idx="54">
                  <c:v>18</c:v>
                </c:pt>
                <c:pt idx="55">
                  <c:v>5</c:v>
                </c:pt>
                <c:pt idx="56">
                  <c:v>13</c:v>
                </c:pt>
                <c:pt idx="57">
                  <c:v>15</c:v>
                </c:pt>
                <c:pt idx="58">
                  <c:v>13</c:v>
                </c:pt>
                <c:pt idx="59">
                  <c:v>11</c:v>
                </c:pt>
                <c:pt idx="60">
                  <c:v>13</c:v>
                </c:pt>
                <c:pt idx="61">
                  <c:v>9</c:v>
                </c:pt>
                <c:pt idx="62">
                  <c:v>9</c:v>
                </c:pt>
                <c:pt idx="63">
                  <c:v>8</c:v>
                </c:pt>
                <c:pt idx="64">
                  <c:v>4</c:v>
                </c:pt>
                <c:pt idx="65">
                  <c:v>2</c:v>
                </c:pt>
                <c:pt idx="66">
                  <c:v>6</c:v>
                </c:pt>
                <c:pt idx="67">
                  <c:v>6</c:v>
                </c:pt>
                <c:pt idx="68">
                  <c:v>5</c:v>
                </c:pt>
                <c:pt idx="69">
                  <c:v>6</c:v>
                </c:pt>
                <c:pt idx="70">
                  <c:v>6</c:v>
                </c:pt>
                <c:pt idx="71">
                  <c:v>4</c:v>
                </c:pt>
                <c:pt idx="72">
                  <c:v>4</c:v>
                </c:pt>
                <c:pt idx="73">
                  <c:v>1</c:v>
                </c:pt>
                <c:pt idx="74">
                  <c:v>2</c:v>
                </c:pt>
                <c:pt idx="75">
                  <c:v>1</c:v>
                </c:pt>
                <c:pt idx="76">
                  <c:v>3</c:v>
                </c:pt>
                <c:pt idx="77">
                  <c:v>3</c:v>
                </c:pt>
                <c:pt idx="78">
                  <c:v>2</c:v>
                </c:pt>
                <c:pt idx="79">
                  <c:v>1</c:v>
                </c:pt>
                <c:pt idx="80">
                  <c:v>1</c:v>
                </c:pt>
                <c:pt idx="81">
                  <c:v>3</c:v>
                </c:pt>
                <c:pt idx="82">
                  <c:v>5</c:v>
                </c:pt>
                <c:pt idx="83">
                  <c:v>5</c:v>
                </c:pt>
                <c:pt idx="84">
                  <c:v>1</c:v>
                </c:pt>
                <c:pt idx="85">
                  <c:v>2</c:v>
                </c:pt>
                <c:pt idx="86">
                  <c:v>0</c:v>
                </c:pt>
                <c:pt idx="87">
                  <c:v>6</c:v>
                </c:pt>
                <c:pt idx="88">
                  <c:v>7</c:v>
                </c:pt>
                <c:pt idx="89">
                  <c:v>8</c:v>
                </c:pt>
                <c:pt idx="90">
                  <c:v>3</c:v>
                </c:pt>
                <c:pt idx="91">
                  <c:v>5</c:v>
                </c:pt>
                <c:pt idx="92">
                  <c:v>0</c:v>
                </c:pt>
                <c:pt idx="93">
                  <c:v>4</c:v>
                </c:pt>
                <c:pt idx="94">
                  <c:v>3</c:v>
                </c:pt>
                <c:pt idx="95">
                  <c:v>3</c:v>
                </c:pt>
                <c:pt idx="96">
                  <c:v>4</c:v>
                </c:pt>
                <c:pt idx="97">
                  <c:v>6</c:v>
                </c:pt>
                <c:pt idx="98">
                  <c:v>3</c:v>
                </c:pt>
                <c:pt idx="99">
                  <c:v>3</c:v>
                </c:pt>
                <c:pt idx="100">
                  <c:v>1</c:v>
                </c:pt>
                <c:pt idx="101">
                  <c:v>1</c:v>
                </c:pt>
                <c:pt idx="102">
                  <c:v>4</c:v>
                </c:pt>
                <c:pt idx="103">
                  <c:v>3</c:v>
                </c:pt>
                <c:pt idx="104">
                  <c:v>7</c:v>
                </c:pt>
                <c:pt idx="105">
                  <c:v>6</c:v>
                </c:pt>
                <c:pt idx="106">
                  <c:v>7</c:v>
                </c:pt>
                <c:pt idx="107">
                  <c:v>9</c:v>
                </c:pt>
                <c:pt idx="108">
                  <c:v>2</c:v>
                </c:pt>
                <c:pt idx="109">
                  <c:v>8</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7</c:v>
                </c:pt>
                <c:pt idx="1">
                  <c:v>3</c:v>
                </c:pt>
                <c:pt idx="2">
                  <c:v>1</c:v>
                </c:pt>
                <c:pt idx="3">
                  <c:v>5</c:v>
                </c:pt>
                <c:pt idx="4">
                  <c:v>3</c:v>
                </c:pt>
                <c:pt idx="5">
                  <c:v>13</c:v>
                </c:pt>
                <c:pt idx="6">
                  <c:v>21</c:v>
                </c:pt>
                <c:pt idx="7">
                  <c:v>8</c:v>
                </c:pt>
                <c:pt idx="8">
                  <c:v>6</c:v>
                </c:pt>
                <c:pt idx="9">
                  <c:v>17</c:v>
                </c:pt>
                <c:pt idx="10">
                  <c:v>12</c:v>
                </c:pt>
                <c:pt idx="11">
                  <c:v>14</c:v>
                </c:pt>
                <c:pt idx="12">
                  <c:v>8</c:v>
                </c:pt>
                <c:pt idx="13">
                  <c:v>23</c:v>
                </c:pt>
                <c:pt idx="14">
                  <c:v>25</c:v>
                </c:pt>
                <c:pt idx="15">
                  <c:v>30</c:v>
                </c:pt>
                <c:pt idx="16">
                  <c:v>21</c:v>
                </c:pt>
                <c:pt idx="17">
                  <c:v>29</c:v>
                </c:pt>
                <c:pt idx="18">
                  <c:v>28</c:v>
                </c:pt>
                <c:pt idx="19">
                  <c:v>36</c:v>
                </c:pt>
                <c:pt idx="20">
                  <c:v>33</c:v>
                </c:pt>
                <c:pt idx="21">
                  <c:v>48</c:v>
                </c:pt>
                <c:pt idx="22">
                  <c:v>50</c:v>
                </c:pt>
                <c:pt idx="23">
                  <c:v>45</c:v>
                </c:pt>
                <c:pt idx="24">
                  <c:v>33</c:v>
                </c:pt>
                <c:pt idx="25">
                  <c:v>33</c:v>
                </c:pt>
                <c:pt idx="26">
                  <c:v>41</c:v>
                </c:pt>
                <c:pt idx="27">
                  <c:v>53</c:v>
                </c:pt>
                <c:pt idx="28">
                  <c:v>41</c:v>
                </c:pt>
                <c:pt idx="29">
                  <c:v>46</c:v>
                </c:pt>
                <c:pt idx="30">
                  <c:v>30</c:v>
                </c:pt>
                <c:pt idx="31">
                  <c:v>34</c:v>
                </c:pt>
                <c:pt idx="32">
                  <c:v>33</c:v>
                </c:pt>
                <c:pt idx="33">
                  <c:v>31</c:v>
                </c:pt>
                <c:pt idx="34">
                  <c:v>26</c:v>
                </c:pt>
                <c:pt idx="35">
                  <c:v>25</c:v>
                </c:pt>
                <c:pt idx="36">
                  <c:v>36</c:v>
                </c:pt>
                <c:pt idx="37">
                  <c:v>21</c:v>
                </c:pt>
                <c:pt idx="38">
                  <c:v>12</c:v>
                </c:pt>
                <c:pt idx="39">
                  <c:v>21</c:v>
                </c:pt>
                <c:pt idx="40">
                  <c:v>25</c:v>
                </c:pt>
                <c:pt idx="41">
                  <c:v>18</c:v>
                </c:pt>
                <c:pt idx="42">
                  <c:v>10</c:v>
                </c:pt>
                <c:pt idx="43">
                  <c:v>19</c:v>
                </c:pt>
                <c:pt idx="44">
                  <c:v>9</c:v>
                </c:pt>
                <c:pt idx="45">
                  <c:v>17</c:v>
                </c:pt>
                <c:pt idx="46">
                  <c:v>19</c:v>
                </c:pt>
                <c:pt idx="47">
                  <c:v>13</c:v>
                </c:pt>
                <c:pt idx="48">
                  <c:v>14</c:v>
                </c:pt>
                <c:pt idx="49">
                  <c:v>10</c:v>
                </c:pt>
                <c:pt idx="50">
                  <c:v>10</c:v>
                </c:pt>
                <c:pt idx="51">
                  <c:v>11</c:v>
                </c:pt>
                <c:pt idx="52">
                  <c:v>16</c:v>
                </c:pt>
                <c:pt idx="53">
                  <c:v>7</c:v>
                </c:pt>
                <c:pt idx="54">
                  <c:v>8</c:v>
                </c:pt>
                <c:pt idx="55">
                  <c:v>15</c:v>
                </c:pt>
                <c:pt idx="56">
                  <c:v>11</c:v>
                </c:pt>
                <c:pt idx="57">
                  <c:v>4</c:v>
                </c:pt>
                <c:pt idx="58">
                  <c:v>3</c:v>
                </c:pt>
                <c:pt idx="59">
                  <c:v>8</c:v>
                </c:pt>
                <c:pt idx="60">
                  <c:v>10</c:v>
                </c:pt>
                <c:pt idx="61">
                  <c:v>7</c:v>
                </c:pt>
                <c:pt idx="62">
                  <c:v>2</c:v>
                </c:pt>
                <c:pt idx="63">
                  <c:v>3</c:v>
                </c:pt>
                <c:pt idx="64">
                  <c:v>3</c:v>
                </c:pt>
                <c:pt idx="65">
                  <c:v>2</c:v>
                </c:pt>
                <c:pt idx="66">
                  <c:v>2</c:v>
                </c:pt>
                <c:pt idx="67">
                  <c:v>4</c:v>
                </c:pt>
                <c:pt idx="68">
                  <c:v>4</c:v>
                </c:pt>
                <c:pt idx="69">
                  <c:v>1</c:v>
                </c:pt>
                <c:pt idx="70">
                  <c:v>3</c:v>
                </c:pt>
                <c:pt idx="71">
                  <c:v>4</c:v>
                </c:pt>
                <c:pt idx="72">
                  <c:v>2</c:v>
                </c:pt>
                <c:pt idx="73">
                  <c:v>2</c:v>
                </c:pt>
                <c:pt idx="74">
                  <c:v>2</c:v>
                </c:pt>
                <c:pt idx="75">
                  <c:v>2</c:v>
                </c:pt>
                <c:pt idx="76">
                  <c:v>3</c:v>
                </c:pt>
                <c:pt idx="77">
                  <c:v>2</c:v>
                </c:pt>
                <c:pt idx="78">
                  <c:v>3</c:v>
                </c:pt>
                <c:pt idx="79">
                  <c:v>1</c:v>
                </c:pt>
                <c:pt idx="80">
                  <c:v>2</c:v>
                </c:pt>
                <c:pt idx="81">
                  <c:v>2</c:v>
                </c:pt>
                <c:pt idx="82">
                  <c:v>2</c:v>
                </c:pt>
                <c:pt idx="83">
                  <c:v>1</c:v>
                </c:pt>
                <c:pt idx="84">
                  <c:v>2</c:v>
                </c:pt>
                <c:pt idx="85">
                  <c:v>0</c:v>
                </c:pt>
                <c:pt idx="86">
                  <c:v>2</c:v>
                </c:pt>
                <c:pt idx="87">
                  <c:v>2</c:v>
                </c:pt>
                <c:pt idx="88">
                  <c:v>4</c:v>
                </c:pt>
                <c:pt idx="89">
                  <c:v>7</c:v>
                </c:pt>
                <c:pt idx="90">
                  <c:v>4</c:v>
                </c:pt>
                <c:pt idx="91">
                  <c:v>5</c:v>
                </c:pt>
                <c:pt idx="92">
                  <c:v>6</c:v>
                </c:pt>
                <c:pt idx="93">
                  <c:v>5</c:v>
                </c:pt>
                <c:pt idx="94">
                  <c:v>4</c:v>
                </c:pt>
                <c:pt idx="95">
                  <c:v>3</c:v>
                </c:pt>
                <c:pt idx="96">
                  <c:v>3</c:v>
                </c:pt>
                <c:pt idx="97">
                  <c:v>4</c:v>
                </c:pt>
                <c:pt idx="98">
                  <c:v>3</c:v>
                </c:pt>
                <c:pt idx="99">
                  <c:v>5</c:v>
                </c:pt>
                <c:pt idx="100">
                  <c:v>2</c:v>
                </c:pt>
                <c:pt idx="101">
                  <c:v>1</c:v>
                </c:pt>
                <c:pt idx="102">
                  <c:v>1</c:v>
                </c:pt>
                <c:pt idx="103">
                  <c:v>1</c:v>
                </c:pt>
                <c:pt idx="104">
                  <c:v>3</c:v>
                </c:pt>
                <c:pt idx="105">
                  <c:v>4</c:v>
                </c:pt>
                <c:pt idx="106">
                  <c:v>2</c:v>
                </c:pt>
                <c:pt idx="107">
                  <c:v>5</c:v>
                </c:pt>
                <c:pt idx="108">
                  <c:v>1</c:v>
                </c:pt>
                <c:pt idx="109">
                  <c:v>4</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10944"/>
        <c:axId val="148214528"/>
      </c:scatterChart>
      <c:valAx>
        <c:axId val="14781094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214528"/>
        <c:crosses val="autoZero"/>
        <c:crossBetween val="midCat"/>
        <c:minorUnit val="10"/>
      </c:valAx>
      <c:valAx>
        <c:axId val="14821452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1094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ear and mastoid process (ICD-10 H60–H95),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0.23907049999999999</c:v>
                </c:pt>
                <c:pt idx="1">
                  <c:v>0.32884799999999997</c:v>
                </c:pt>
                <c:pt idx="2">
                  <c:v>0</c:v>
                </c:pt>
                <c:pt idx="3">
                  <c:v>0.1494212</c:v>
                </c:pt>
                <c:pt idx="4">
                  <c:v>0.20303460000000001</c:v>
                </c:pt>
                <c:pt idx="5">
                  <c:v>0.65680649999999996</c:v>
                </c:pt>
                <c:pt idx="6">
                  <c:v>1.1892396000000001</c:v>
                </c:pt>
                <c:pt idx="7">
                  <c:v>0.80463059999999997</c:v>
                </c:pt>
                <c:pt idx="8">
                  <c:v>0.85940419999999995</c:v>
                </c:pt>
                <c:pt idx="9">
                  <c:v>0.99717800000000001</c:v>
                </c:pt>
                <c:pt idx="10">
                  <c:v>0.4676807</c:v>
                </c:pt>
                <c:pt idx="11">
                  <c:v>0.73703730000000001</c:v>
                </c:pt>
                <c:pt idx="12">
                  <c:v>0.71353310000000003</c:v>
                </c:pt>
                <c:pt idx="13">
                  <c:v>0.75853649999999995</c:v>
                </c:pt>
                <c:pt idx="14">
                  <c:v>0.87434350000000005</c:v>
                </c:pt>
                <c:pt idx="15">
                  <c:v>1.0869230000000001</c:v>
                </c:pt>
                <c:pt idx="16">
                  <c:v>1.1611262</c:v>
                </c:pt>
                <c:pt idx="17">
                  <c:v>1.1006407</c:v>
                </c:pt>
                <c:pt idx="18">
                  <c:v>1.7188650000000001</c:v>
                </c:pt>
                <c:pt idx="19">
                  <c:v>1.8971146000000001</c:v>
                </c:pt>
                <c:pt idx="20">
                  <c:v>2.1916321000000001</c:v>
                </c:pt>
                <c:pt idx="21">
                  <c:v>1.7523188999999999</c:v>
                </c:pt>
                <c:pt idx="22">
                  <c:v>1.4620896000000001</c:v>
                </c:pt>
                <c:pt idx="23">
                  <c:v>1.4308905999999999</c:v>
                </c:pt>
                <c:pt idx="24">
                  <c:v>1.4811962999999999</c:v>
                </c:pt>
                <c:pt idx="25">
                  <c:v>2.0032594000000001</c:v>
                </c:pt>
                <c:pt idx="26">
                  <c:v>1.2755307</c:v>
                </c:pt>
                <c:pt idx="27">
                  <c:v>2.1104419000000001</c:v>
                </c:pt>
                <c:pt idx="28">
                  <c:v>1.6354531000000001</c:v>
                </c:pt>
                <c:pt idx="29">
                  <c:v>2.2229325000000002</c:v>
                </c:pt>
                <c:pt idx="30">
                  <c:v>1.6719381</c:v>
                </c:pt>
                <c:pt idx="31">
                  <c:v>1.5418201</c:v>
                </c:pt>
                <c:pt idx="32">
                  <c:v>1.1203037</c:v>
                </c:pt>
                <c:pt idx="33">
                  <c:v>1.4841397999999999</c:v>
                </c:pt>
                <c:pt idx="34">
                  <c:v>1.3266724999999999</c:v>
                </c:pt>
                <c:pt idx="35">
                  <c:v>1.3183993000000001</c:v>
                </c:pt>
                <c:pt idx="36">
                  <c:v>1.2457035999999999</c:v>
                </c:pt>
                <c:pt idx="37">
                  <c:v>0.97561719999999996</c:v>
                </c:pt>
                <c:pt idx="38">
                  <c:v>0.89605440000000003</c:v>
                </c:pt>
                <c:pt idx="39">
                  <c:v>0.84157839999999995</c:v>
                </c:pt>
                <c:pt idx="40">
                  <c:v>0.81240250000000003</c:v>
                </c:pt>
                <c:pt idx="41">
                  <c:v>0.9218944</c:v>
                </c:pt>
                <c:pt idx="42">
                  <c:v>0.4209891</c:v>
                </c:pt>
                <c:pt idx="43">
                  <c:v>0.58951010000000004</c:v>
                </c:pt>
                <c:pt idx="44">
                  <c:v>0.51630240000000005</c:v>
                </c:pt>
                <c:pt idx="45">
                  <c:v>0.52780530000000003</c:v>
                </c:pt>
                <c:pt idx="46">
                  <c:v>0.28470010000000001</c:v>
                </c:pt>
                <c:pt idx="47">
                  <c:v>0.25364579999999998</c:v>
                </c:pt>
                <c:pt idx="48">
                  <c:v>0.47189379999999997</c:v>
                </c:pt>
                <c:pt idx="49">
                  <c:v>0.15815019999999999</c:v>
                </c:pt>
                <c:pt idx="50">
                  <c:v>0.41572429999999999</c:v>
                </c:pt>
                <c:pt idx="51">
                  <c:v>0.44073269999999998</c:v>
                </c:pt>
                <c:pt idx="52">
                  <c:v>0.17028109999999999</c:v>
                </c:pt>
                <c:pt idx="53">
                  <c:v>0.18932599999999999</c:v>
                </c:pt>
                <c:pt idx="54">
                  <c:v>0.35926659999999999</c:v>
                </c:pt>
                <c:pt idx="55">
                  <c:v>5.9570400000000003E-2</c:v>
                </c:pt>
                <c:pt idx="56">
                  <c:v>0.20181930000000001</c:v>
                </c:pt>
                <c:pt idx="57">
                  <c:v>0.25752140000000001</c:v>
                </c:pt>
                <c:pt idx="58">
                  <c:v>0.26157439999999998</c:v>
                </c:pt>
                <c:pt idx="59">
                  <c:v>0.18329010000000001</c:v>
                </c:pt>
                <c:pt idx="60">
                  <c:v>0.24055099999999999</c:v>
                </c:pt>
                <c:pt idx="61">
                  <c:v>0.16861570000000001</c:v>
                </c:pt>
                <c:pt idx="62">
                  <c:v>0.17700930000000001</c:v>
                </c:pt>
                <c:pt idx="63">
                  <c:v>0.12289659999999999</c:v>
                </c:pt>
                <c:pt idx="64">
                  <c:v>5.2238399999999997E-2</c:v>
                </c:pt>
                <c:pt idx="65">
                  <c:v>2.0172099999999998E-2</c:v>
                </c:pt>
                <c:pt idx="66">
                  <c:v>8.77883E-2</c:v>
                </c:pt>
                <c:pt idx="67">
                  <c:v>7.8256900000000004E-2</c:v>
                </c:pt>
                <c:pt idx="68">
                  <c:v>0.12237199999999999</c:v>
                </c:pt>
                <c:pt idx="69">
                  <c:v>9.56785E-2</c:v>
                </c:pt>
                <c:pt idx="70">
                  <c:v>8.8687100000000005E-2</c:v>
                </c:pt>
                <c:pt idx="71">
                  <c:v>5.2102200000000001E-2</c:v>
                </c:pt>
                <c:pt idx="72">
                  <c:v>5.76208E-2</c:v>
                </c:pt>
                <c:pt idx="73">
                  <c:v>1.8411299999999999E-2</c:v>
                </c:pt>
                <c:pt idx="74">
                  <c:v>2.4206700000000001E-2</c:v>
                </c:pt>
                <c:pt idx="75">
                  <c:v>9.9249999999999998E-3</c:v>
                </c:pt>
                <c:pt idx="76">
                  <c:v>8.2271899999999995E-2</c:v>
                </c:pt>
                <c:pt idx="77">
                  <c:v>5.0754300000000002E-2</c:v>
                </c:pt>
                <c:pt idx="78">
                  <c:v>2.4712100000000001E-2</c:v>
                </c:pt>
                <c:pt idx="79">
                  <c:v>2.56271E-2</c:v>
                </c:pt>
                <c:pt idx="80">
                  <c:v>1.2605399999999999E-2</c:v>
                </c:pt>
                <c:pt idx="81">
                  <c:v>4.1433299999999999E-2</c:v>
                </c:pt>
                <c:pt idx="82">
                  <c:v>6.5217300000000006E-2</c:v>
                </c:pt>
                <c:pt idx="83">
                  <c:v>7.5896099999999994E-2</c:v>
                </c:pt>
                <c:pt idx="84">
                  <c:v>1.0919999999999999E-2</c:v>
                </c:pt>
                <c:pt idx="85">
                  <c:v>2.9284399999999999E-2</c:v>
                </c:pt>
                <c:pt idx="86">
                  <c:v>0</c:v>
                </c:pt>
                <c:pt idx="87">
                  <c:v>6.3292100000000004E-2</c:v>
                </c:pt>
                <c:pt idx="88">
                  <c:v>9.0472999999999998E-2</c:v>
                </c:pt>
                <c:pt idx="89">
                  <c:v>0.1171698</c:v>
                </c:pt>
                <c:pt idx="90">
                  <c:v>3.59195E-2</c:v>
                </c:pt>
                <c:pt idx="91">
                  <c:v>6.55588E-2</c:v>
                </c:pt>
                <c:pt idx="92">
                  <c:v>0</c:v>
                </c:pt>
                <c:pt idx="93">
                  <c:v>5.8100800000000001E-2</c:v>
                </c:pt>
                <c:pt idx="94">
                  <c:v>3.4684300000000001E-2</c:v>
                </c:pt>
                <c:pt idx="95">
                  <c:v>3.4245299999999999E-2</c:v>
                </c:pt>
                <c:pt idx="96">
                  <c:v>4.6335399999999999E-2</c:v>
                </c:pt>
                <c:pt idx="97">
                  <c:v>5.8444599999999999E-2</c:v>
                </c:pt>
                <c:pt idx="98">
                  <c:v>3.4965099999999999E-2</c:v>
                </c:pt>
                <c:pt idx="99">
                  <c:v>3.1797400000000003E-2</c:v>
                </c:pt>
                <c:pt idx="100">
                  <c:v>9.9506999999999998E-3</c:v>
                </c:pt>
                <c:pt idx="101">
                  <c:v>9.7453000000000001E-3</c:v>
                </c:pt>
                <c:pt idx="102">
                  <c:v>3.7565800000000003E-2</c:v>
                </c:pt>
                <c:pt idx="103">
                  <c:v>2.7639199999999999E-2</c:v>
                </c:pt>
                <c:pt idx="104">
                  <c:v>6.6057699999999997E-2</c:v>
                </c:pt>
                <c:pt idx="105">
                  <c:v>5.2744100000000002E-2</c:v>
                </c:pt>
                <c:pt idx="106">
                  <c:v>6.0644099999999999E-2</c:v>
                </c:pt>
                <c:pt idx="107">
                  <c:v>7.8567700000000004E-2</c:v>
                </c:pt>
                <c:pt idx="108">
                  <c:v>1.6944500000000001E-2</c:v>
                </c:pt>
                <c:pt idx="109">
                  <c:v>6.1369699999999999E-2</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0.2398721</c:v>
                </c:pt>
                <c:pt idx="1">
                  <c:v>9.0514899999999995E-2</c:v>
                </c:pt>
                <c:pt idx="2">
                  <c:v>3.2220499999999999E-2</c:v>
                </c:pt>
                <c:pt idx="3">
                  <c:v>0.18575839999999999</c:v>
                </c:pt>
                <c:pt idx="4">
                  <c:v>0.15794800000000001</c:v>
                </c:pt>
                <c:pt idx="5">
                  <c:v>0.77057169999999997</c:v>
                </c:pt>
                <c:pt idx="6">
                  <c:v>0.80098449999999999</c:v>
                </c:pt>
                <c:pt idx="7">
                  <c:v>0.30700620000000001</c:v>
                </c:pt>
                <c:pt idx="8">
                  <c:v>0.2248607</c:v>
                </c:pt>
                <c:pt idx="9">
                  <c:v>0.58931100000000003</c:v>
                </c:pt>
                <c:pt idx="10">
                  <c:v>0.38754119999999997</c:v>
                </c:pt>
                <c:pt idx="11">
                  <c:v>0.43931239999999999</c:v>
                </c:pt>
                <c:pt idx="12">
                  <c:v>0.22530720000000001</c:v>
                </c:pt>
                <c:pt idx="13">
                  <c:v>0.92851150000000005</c:v>
                </c:pt>
                <c:pt idx="14">
                  <c:v>0.79470110000000005</c:v>
                </c:pt>
                <c:pt idx="15">
                  <c:v>1.0041427000000001</c:v>
                </c:pt>
                <c:pt idx="16">
                  <c:v>0.66190070000000001</c:v>
                </c:pt>
                <c:pt idx="17">
                  <c:v>1.0653608999999999</c:v>
                </c:pt>
                <c:pt idx="18">
                  <c:v>0.92393930000000002</c:v>
                </c:pt>
                <c:pt idx="19">
                  <c:v>1.1055332</c:v>
                </c:pt>
                <c:pt idx="20">
                  <c:v>1.095375</c:v>
                </c:pt>
                <c:pt idx="21">
                  <c:v>1.5686601</c:v>
                </c:pt>
                <c:pt idx="22">
                  <c:v>1.4655583999999999</c:v>
                </c:pt>
                <c:pt idx="23">
                  <c:v>1.2890200000000001</c:v>
                </c:pt>
                <c:pt idx="24">
                  <c:v>1.126695</c:v>
                </c:pt>
                <c:pt idx="25">
                  <c:v>0.9878709</c:v>
                </c:pt>
                <c:pt idx="26">
                  <c:v>1.4286038000000001</c:v>
                </c:pt>
                <c:pt idx="27">
                  <c:v>1.7956993000000001</c:v>
                </c:pt>
                <c:pt idx="28">
                  <c:v>1.1892936000000001</c:v>
                </c:pt>
                <c:pt idx="29">
                  <c:v>1.3250518</c:v>
                </c:pt>
                <c:pt idx="30">
                  <c:v>0.87381969999999998</c:v>
                </c:pt>
                <c:pt idx="31">
                  <c:v>0.99212389999999995</c:v>
                </c:pt>
                <c:pt idx="32">
                  <c:v>0.93053450000000004</c:v>
                </c:pt>
                <c:pt idx="33">
                  <c:v>0.84015589999999996</c:v>
                </c:pt>
                <c:pt idx="34">
                  <c:v>0.68895070000000003</c:v>
                </c:pt>
                <c:pt idx="35">
                  <c:v>0.67963879999999999</c:v>
                </c:pt>
                <c:pt idx="36">
                  <c:v>0.97046949999999998</c:v>
                </c:pt>
                <c:pt idx="37">
                  <c:v>0.5048068</c:v>
                </c:pt>
                <c:pt idx="38">
                  <c:v>0.26168170000000002</c:v>
                </c:pt>
                <c:pt idx="39">
                  <c:v>0.48783260000000001</c:v>
                </c:pt>
                <c:pt idx="40">
                  <c:v>0.51586270000000001</c:v>
                </c:pt>
                <c:pt idx="41">
                  <c:v>0.39795350000000002</c:v>
                </c:pt>
                <c:pt idx="42">
                  <c:v>0.19750300000000001</c:v>
                </c:pt>
                <c:pt idx="43">
                  <c:v>0.35492699999999999</c:v>
                </c:pt>
                <c:pt idx="44">
                  <c:v>0.18597559999999999</c:v>
                </c:pt>
                <c:pt idx="45">
                  <c:v>0.34742810000000002</c:v>
                </c:pt>
                <c:pt idx="46">
                  <c:v>0.38819589999999998</c:v>
                </c:pt>
                <c:pt idx="47">
                  <c:v>0.22070509999999999</c:v>
                </c:pt>
                <c:pt idx="48">
                  <c:v>0.238098</c:v>
                </c:pt>
                <c:pt idx="49">
                  <c:v>0.2216506</c:v>
                </c:pt>
                <c:pt idx="50">
                  <c:v>0.17942469999999999</c:v>
                </c:pt>
                <c:pt idx="51">
                  <c:v>0.1625045</c:v>
                </c:pt>
                <c:pt idx="52">
                  <c:v>0.23957419999999999</c:v>
                </c:pt>
                <c:pt idx="53">
                  <c:v>0.1035273</c:v>
                </c:pt>
                <c:pt idx="54">
                  <c:v>0.14715809999999999</c:v>
                </c:pt>
                <c:pt idx="55">
                  <c:v>0.27813880000000002</c:v>
                </c:pt>
                <c:pt idx="56">
                  <c:v>0.1857442</c:v>
                </c:pt>
                <c:pt idx="57">
                  <c:v>7.5449299999999997E-2</c:v>
                </c:pt>
                <c:pt idx="58">
                  <c:v>4.38401E-2</c:v>
                </c:pt>
                <c:pt idx="59">
                  <c:v>0.135074</c:v>
                </c:pt>
                <c:pt idx="60">
                  <c:v>0.140845</c:v>
                </c:pt>
                <c:pt idx="61">
                  <c:v>0.1174608</c:v>
                </c:pt>
                <c:pt idx="62">
                  <c:v>3.42902E-2</c:v>
                </c:pt>
                <c:pt idx="63">
                  <c:v>4.4316899999999999E-2</c:v>
                </c:pt>
                <c:pt idx="64">
                  <c:v>6.1878599999999999E-2</c:v>
                </c:pt>
                <c:pt idx="65">
                  <c:v>3.13639E-2</c:v>
                </c:pt>
                <c:pt idx="66">
                  <c:v>2.8339900000000001E-2</c:v>
                </c:pt>
                <c:pt idx="67">
                  <c:v>6.6167400000000001E-2</c:v>
                </c:pt>
                <c:pt idx="68">
                  <c:v>5.3525400000000001E-2</c:v>
                </c:pt>
                <c:pt idx="69">
                  <c:v>1.1318699999999999E-2</c:v>
                </c:pt>
                <c:pt idx="70">
                  <c:v>3.6202100000000001E-2</c:v>
                </c:pt>
                <c:pt idx="71">
                  <c:v>7.2019399999999997E-2</c:v>
                </c:pt>
                <c:pt idx="72">
                  <c:v>2.92813E-2</c:v>
                </c:pt>
                <c:pt idx="73">
                  <c:v>3.7002399999999998E-2</c:v>
                </c:pt>
                <c:pt idx="74">
                  <c:v>3.4116199999999999E-2</c:v>
                </c:pt>
                <c:pt idx="75">
                  <c:v>2.8722600000000001E-2</c:v>
                </c:pt>
                <c:pt idx="76">
                  <c:v>4.2497E-2</c:v>
                </c:pt>
                <c:pt idx="77">
                  <c:v>3.3563500000000003E-2</c:v>
                </c:pt>
                <c:pt idx="78">
                  <c:v>3.9638600000000003E-2</c:v>
                </c:pt>
                <c:pt idx="79">
                  <c:v>1.22995E-2</c:v>
                </c:pt>
                <c:pt idx="80">
                  <c:v>2.5837499999999999E-2</c:v>
                </c:pt>
                <c:pt idx="81">
                  <c:v>2.3848999999999999E-2</c:v>
                </c:pt>
                <c:pt idx="82">
                  <c:v>3.0003700000000001E-2</c:v>
                </c:pt>
                <c:pt idx="83">
                  <c:v>1.2202599999999999E-2</c:v>
                </c:pt>
                <c:pt idx="84">
                  <c:v>2.1872800000000001E-2</c:v>
                </c:pt>
                <c:pt idx="85">
                  <c:v>0</c:v>
                </c:pt>
                <c:pt idx="86">
                  <c:v>2.2892099999999999E-2</c:v>
                </c:pt>
                <c:pt idx="87">
                  <c:v>2.1508099999999999E-2</c:v>
                </c:pt>
                <c:pt idx="88">
                  <c:v>4.1253499999999999E-2</c:v>
                </c:pt>
                <c:pt idx="89">
                  <c:v>7.1942300000000001E-2</c:v>
                </c:pt>
                <c:pt idx="90">
                  <c:v>3.7932500000000001E-2</c:v>
                </c:pt>
                <c:pt idx="91">
                  <c:v>4.9241399999999998E-2</c:v>
                </c:pt>
                <c:pt idx="92">
                  <c:v>5.8081199999999999E-2</c:v>
                </c:pt>
                <c:pt idx="93">
                  <c:v>5.2038599999999997E-2</c:v>
                </c:pt>
                <c:pt idx="94">
                  <c:v>3.3783500000000001E-2</c:v>
                </c:pt>
                <c:pt idx="95">
                  <c:v>2.4589400000000001E-2</c:v>
                </c:pt>
                <c:pt idx="96">
                  <c:v>2.4514899999999999E-2</c:v>
                </c:pt>
                <c:pt idx="97">
                  <c:v>3.7436999999999998E-2</c:v>
                </c:pt>
                <c:pt idx="98">
                  <c:v>2.9522099999999999E-2</c:v>
                </c:pt>
                <c:pt idx="99">
                  <c:v>4.2340999999999997E-2</c:v>
                </c:pt>
                <c:pt idx="100">
                  <c:v>1.7223100000000002E-2</c:v>
                </c:pt>
                <c:pt idx="101">
                  <c:v>7.5927E-3</c:v>
                </c:pt>
                <c:pt idx="102">
                  <c:v>9.3402999999999993E-3</c:v>
                </c:pt>
                <c:pt idx="103">
                  <c:v>6.7828000000000003E-3</c:v>
                </c:pt>
                <c:pt idx="104">
                  <c:v>2.3903400000000002E-2</c:v>
                </c:pt>
                <c:pt idx="105">
                  <c:v>2.3560000000000001E-2</c:v>
                </c:pt>
                <c:pt idx="106">
                  <c:v>9.6854999999999997E-3</c:v>
                </c:pt>
                <c:pt idx="107">
                  <c:v>3.3930500000000002E-2</c:v>
                </c:pt>
                <c:pt idx="108">
                  <c:v>7.5724E-3</c:v>
                </c:pt>
                <c:pt idx="109">
                  <c:v>2.2073800000000001E-2</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72192"/>
        <c:axId val="160237440"/>
      </c:scatterChart>
      <c:valAx>
        <c:axId val="1580721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0237440"/>
        <c:crosses val="autoZero"/>
        <c:crossBetween val="midCat"/>
        <c:minorUnit val="10"/>
      </c:valAx>
      <c:valAx>
        <c:axId val="1602374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721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ear and mastoid process (ICD-10 H60–H95),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c:v>
                </c:pt>
                <c:pt idx="9">
                  <c:v>0.12720400000000001</c:v>
                </c:pt>
                <c:pt idx="10">
                  <c:v>0</c:v>
                </c:pt>
                <c:pt idx="11">
                  <c:v>0</c:v>
                </c:pt>
                <c:pt idx="12">
                  <c:v>0</c:v>
                </c:pt>
                <c:pt idx="13">
                  <c:v>0.16955819999999999</c:v>
                </c:pt>
                <c:pt idx="14">
                  <c:v>0</c:v>
                </c:pt>
                <c:pt idx="15">
                  <c:v>0</c:v>
                </c:pt>
                <c:pt idx="16">
                  <c:v>0.49371009999999999</c:v>
                </c:pt>
                <c:pt idx="17">
                  <c:v>2.7895715000000001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0.14974009999999999</c:v>
                </c:pt>
                <c:pt idx="13">
                  <c:v>0</c:v>
                </c:pt>
                <c:pt idx="14">
                  <c:v>0</c:v>
                </c:pt>
                <c:pt idx="15">
                  <c:v>0</c:v>
                </c:pt>
                <c:pt idx="16">
                  <c:v>0.39583740000000001</c:v>
                </c:pt>
                <c:pt idx="17">
                  <c:v>0.65899600000000003</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5792"/>
        <c:axId val="234867712"/>
      </c:barChart>
      <c:catAx>
        <c:axId val="23486579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7712"/>
        <c:crosses val="autoZero"/>
        <c:auto val="1"/>
        <c:lblAlgn val="ctr"/>
        <c:lblOffset val="100"/>
        <c:noMultiLvlLbl val="0"/>
      </c:catAx>
      <c:valAx>
        <c:axId val="23486771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579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ear and mastoid process (ICD-10 H60–H95),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-1</c:v>
                </c:pt>
                <c:pt idx="17">
                  <c:v>-5</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1</c:v>
                </c:pt>
                <c:pt idx="17">
                  <c:v>2</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6112"/>
        <c:axId val="234988288"/>
      </c:barChart>
      <c:catAx>
        <c:axId val="23498611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8288"/>
        <c:crosses val="autoZero"/>
        <c:auto val="0"/>
        <c:lblAlgn val="ctr"/>
        <c:lblOffset val="100"/>
        <c:tickLblSkip val="1"/>
        <c:noMultiLvlLbl val="0"/>
      </c:catAx>
      <c:valAx>
        <c:axId val="23498828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611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ear and mastoid process (ICD-10 H60–H95),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B55"/>
  <sheetViews>
    <sheetView workbookViewId="0"/>
  </sheetViews>
  <sheetFormatPr defaultRowHeight="15"/>
  <cols>
    <col min="2" max="2" width="10.85546875" bestFit="1" customWidth="1"/>
  </cols>
  <sheetData>
    <row r="1" spans="1:2">
      <c r="A1" s="281" t="s">
        <v>192</v>
      </c>
    </row>
    <row r="2" spans="1:2">
      <c r="A2" s="280" t="s">
        <v>215</v>
      </c>
      <c r="B2" s="280" t="s">
        <v>216</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ear and mastoid process (ICD-10 H60–H95),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diseases of the ear and mastoid process.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ear and mastoid process (H60–H95) are from the ICD-10 chapter All diseases of the ear and mastoid process (H60–H95).</v>
      </c>
    </row>
    <row r="20" spans="1:3" ht="15.75">
      <c r="A20" s="203"/>
      <c r="B20" s="218" t="s">
        <v>43</v>
      </c>
      <c r="C20" s="8" t="s">
        <v>44</v>
      </c>
    </row>
    <row r="21" spans="1:3" ht="15.75">
      <c r="A21" s="203"/>
      <c r="B21" s="219" t="s">
        <v>187</v>
      </c>
      <c r="C21" s="3">
        <f>IF(ISBLANK(Admin!$C$11)," ",Admin!$C$11)</f>
        <v>76</v>
      </c>
    </row>
    <row r="22" spans="1:3" ht="15.75">
      <c r="A22" s="203"/>
      <c r="B22" s="220" t="s">
        <v>103</v>
      </c>
      <c r="C22" s="3">
        <f>IF(ISBLANK(Admin!$C$12)," ",Admin!$C$12)</f>
        <v>76</v>
      </c>
    </row>
    <row r="23" spans="1:3" ht="15.75">
      <c r="A23" s="203"/>
      <c r="B23" s="221" t="s">
        <v>104</v>
      </c>
      <c r="C23" s="3">
        <f>IF(ISBLANK(Admin!$C$13)," ",Admin!$C$13)</f>
        <v>86</v>
      </c>
    </row>
    <row r="24" spans="1:3" ht="15.75">
      <c r="A24" s="203"/>
      <c r="B24" s="222" t="s">
        <v>105</v>
      </c>
      <c r="C24" s="3">
        <f>IF(ISBLANK(Admin!$C$14)," ",Admin!$C$14)</f>
        <v>89</v>
      </c>
    </row>
    <row r="25" spans="1:3" ht="15.75">
      <c r="A25" s="203"/>
      <c r="B25" s="223" t="s">
        <v>106</v>
      </c>
      <c r="C25" s="3">
        <f>IF(ISBLANK(Admin!$C$15)," ",Admin!$C$15)</f>
        <v>89</v>
      </c>
    </row>
    <row r="26" spans="1:3" ht="15.75">
      <c r="A26" s="203"/>
      <c r="B26" s="224" t="s">
        <v>107</v>
      </c>
      <c r="C26" s="3" t="str">
        <f>IF(ISBLANK(Admin!$C$16)," ",Admin!$C$16)</f>
        <v>390–398</v>
      </c>
    </row>
    <row r="27" spans="1:3" ht="15.75">
      <c r="A27" s="203"/>
      <c r="B27" s="225" t="s">
        <v>108</v>
      </c>
      <c r="C27" s="3" t="str">
        <f>IF(ISBLANK(Admin!$C$17)," ",Admin!$C$17)</f>
        <v>390–398</v>
      </c>
    </row>
    <row r="28" spans="1:3" ht="15.75">
      <c r="A28" s="203"/>
      <c r="B28" s="226" t="s">
        <v>109</v>
      </c>
      <c r="C28" s="3" t="str">
        <f>IF(ISBLANK(Admin!$C$18)," ",Admin!$C$18)</f>
        <v>380–389</v>
      </c>
    </row>
    <row r="29" spans="1:3" ht="15.75">
      <c r="A29" s="203"/>
      <c r="B29" s="227" t="s">
        <v>110</v>
      </c>
      <c r="C29" s="3" t="str">
        <f>IF(ISBLANK(Admin!$C$19)," ",Admin!$C$19)</f>
        <v>380–389</v>
      </c>
    </row>
    <row r="30" spans="1:3" ht="15.75">
      <c r="A30" s="203"/>
      <c r="B30" s="228" t="s">
        <v>111</v>
      </c>
      <c r="C30" s="3" t="str">
        <f>IF(ISBLANK(Admin!$C$20)," ",Admin!$C$20)</f>
        <v>H60–H95</v>
      </c>
    </row>
    <row r="31" spans="1:3" ht="15.75">
      <c r="A31" s="203"/>
      <c r="B31" s="218" t="s">
        <v>50</v>
      </c>
    </row>
    <row r="32" spans="1:3" ht="15.75">
      <c r="A32" s="203"/>
      <c r="B32" s="200" t="str">
        <f>Admin!$B$23</f>
        <v>None.</v>
      </c>
    </row>
    <row r="33" spans="1:3" ht="15.75">
      <c r="A33" s="203"/>
      <c r="B33" s="218" t="s">
        <v>57</v>
      </c>
      <c r="C33" s="229" t="s">
        <v>58</v>
      </c>
    </row>
    <row r="34" spans="1:3" ht="30">
      <c r="A34" s="203"/>
      <c r="B34" s="75" t="str">
        <f>Admin!$C$25</f>
        <v>—</v>
      </c>
      <c r="C34" s="74" t="str">
        <f>Admin!$B$25</f>
        <v>The numbers for All diseases of the ear and mastoid process (ICD-10 H60–H95) are too small to calculate a reliable comparability factor.</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ear and mastoid process (ICD-10 H60–H95),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ear and mastoid process (ICD-10 H60–H95),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diseases of the ear and mastoid process (ICD-10 H60–H95)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-1.2398119161983301E-2</v>
      </c>
      <c r="N10" s="316">
        <f>Admin!G$187</f>
        <v>-2.1649500109004904E-2</v>
      </c>
      <c r="O10" s="316">
        <f>Admin!H$187</f>
        <v>-1.6914602871310858E-2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-0.74329873405543556</v>
      </c>
      <c r="N12" s="316">
        <f>Admin!G$186</f>
        <v>-0.90797679263240705</v>
      </c>
      <c r="O12" s="316">
        <f>Admin!H$186</f>
        <v>-0.84424366683728325</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diseases of the ear and mastoid process (ICD-10 H60–H95)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0.31982473371658171</v>
      </c>
      <c r="N34" s="309">
        <f ca="1">Admin!G$215</f>
        <v>0.21584120838686652</v>
      </c>
      <c r="O34" s="309">
        <f ca="1">Admin!H$215</f>
        <v>0.26797104039271274</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5</v>
      </c>
      <c r="D14" s="100">
        <v>0.2294639</v>
      </c>
      <c r="E14" s="100">
        <v>0.23907049999999999</v>
      </c>
      <c r="F14" s="100" t="s">
        <v>24</v>
      </c>
      <c r="G14" s="100">
        <v>0.24595729999999999</v>
      </c>
      <c r="H14" s="100">
        <v>0.23922060000000001</v>
      </c>
      <c r="I14" s="100">
        <v>0.24660670000000001</v>
      </c>
      <c r="J14" s="100">
        <v>30.5</v>
      </c>
      <c r="K14" s="100" t="s">
        <v>24</v>
      </c>
      <c r="L14" s="100">
        <v>100</v>
      </c>
      <c r="M14" s="100">
        <v>1.9276000000000001E-2</v>
      </c>
      <c r="N14" s="99">
        <v>222.5</v>
      </c>
      <c r="O14" s="99">
        <v>0.1033988</v>
      </c>
      <c r="P14" s="99">
        <v>2.5555600000000001E-2</v>
      </c>
      <c r="R14" s="113">
        <v>1907</v>
      </c>
      <c r="S14" s="99">
        <v>7</v>
      </c>
      <c r="T14" s="100">
        <v>0.3493831</v>
      </c>
      <c r="U14" s="100">
        <v>0.2398721</v>
      </c>
      <c r="V14" s="100" t="s">
        <v>24</v>
      </c>
      <c r="W14" s="100">
        <v>0.2192325</v>
      </c>
      <c r="X14" s="100">
        <v>0.2851226</v>
      </c>
      <c r="Y14" s="100">
        <v>0.31786809999999999</v>
      </c>
      <c r="Z14" s="100">
        <v>11.785714</v>
      </c>
      <c r="AA14" s="100" t="s">
        <v>24</v>
      </c>
      <c r="AB14" s="100">
        <v>100</v>
      </c>
      <c r="AC14" s="100">
        <v>3.6145799999999999E-2</v>
      </c>
      <c r="AD14" s="99">
        <v>442.5</v>
      </c>
      <c r="AE14" s="99">
        <v>0.2234786</v>
      </c>
      <c r="AF14" s="99">
        <v>6.2700800000000001E-2</v>
      </c>
      <c r="AH14" s="113">
        <v>1907</v>
      </c>
      <c r="AI14" s="99">
        <v>12</v>
      </c>
      <c r="AJ14" s="100">
        <v>0.2869081</v>
      </c>
      <c r="AK14" s="100">
        <v>0.2428447</v>
      </c>
      <c r="AL14" s="100" t="s">
        <v>24</v>
      </c>
      <c r="AM14" s="100">
        <v>0.23663149999999999</v>
      </c>
      <c r="AN14" s="100">
        <v>0.26460349999999999</v>
      </c>
      <c r="AO14" s="100">
        <v>0.28457250000000001</v>
      </c>
      <c r="AP14" s="100">
        <v>19.583333</v>
      </c>
      <c r="AQ14" s="100" t="s">
        <v>24</v>
      </c>
      <c r="AR14" s="100">
        <v>100</v>
      </c>
      <c r="AS14" s="100">
        <v>2.64871E-2</v>
      </c>
      <c r="AT14" s="99">
        <v>665</v>
      </c>
      <c r="AU14" s="99">
        <v>0.16094220000000001</v>
      </c>
      <c r="AV14" s="99">
        <v>4.2185199999999999E-2</v>
      </c>
      <c r="AW14" s="100">
        <v>0.99665809999999999</v>
      </c>
      <c r="AY14" s="112">
        <v>1907</v>
      </c>
    </row>
    <row r="15" spans="1:51" s="91" customFormat="1">
      <c r="B15" s="113">
        <v>1908</v>
      </c>
      <c r="C15" s="99">
        <v>5</v>
      </c>
      <c r="D15" s="100">
        <v>0.22598840000000001</v>
      </c>
      <c r="E15" s="100">
        <v>0.32884799999999997</v>
      </c>
      <c r="F15" s="100" t="s">
        <v>24</v>
      </c>
      <c r="G15" s="100">
        <v>0.34578189999999998</v>
      </c>
      <c r="H15" s="100">
        <v>0.27198929999999999</v>
      </c>
      <c r="I15" s="100">
        <v>0.27232630000000002</v>
      </c>
      <c r="J15" s="100">
        <v>38.5</v>
      </c>
      <c r="K15" s="100" t="s">
        <v>24</v>
      </c>
      <c r="L15" s="100">
        <v>100</v>
      </c>
      <c r="M15" s="100">
        <v>1.87744E-2</v>
      </c>
      <c r="N15" s="99">
        <v>182.5</v>
      </c>
      <c r="O15" s="99">
        <v>8.3549200000000004E-2</v>
      </c>
      <c r="P15" s="99">
        <v>2.0719999999999999E-2</v>
      </c>
      <c r="R15" s="113">
        <v>1908</v>
      </c>
      <c r="S15" s="99">
        <v>3</v>
      </c>
      <c r="T15" s="100">
        <v>0.14719299999999999</v>
      </c>
      <c r="U15" s="100">
        <v>9.0514899999999995E-2</v>
      </c>
      <c r="V15" s="100" t="s">
        <v>24</v>
      </c>
      <c r="W15" s="100">
        <v>8.2165600000000005E-2</v>
      </c>
      <c r="X15" s="100">
        <v>0.11501020000000001</v>
      </c>
      <c r="Y15" s="100">
        <v>0.1354939</v>
      </c>
      <c r="Z15" s="100">
        <v>7.5</v>
      </c>
      <c r="AA15" s="100" t="s">
        <v>24</v>
      </c>
      <c r="AB15" s="100">
        <v>100</v>
      </c>
      <c r="AC15" s="100">
        <v>1.51561E-2</v>
      </c>
      <c r="AD15" s="99">
        <v>202.5</v>
      </c>
      <c r="AE15" s="99">
        <v>0.10056850000000001</v>
      </c>
      <c r="AF15" s="99">
        <v>2.87129E-2</v>
      </c>
      <c r="AH15" s="113">
        <v>1908</v>
      </c>
      <c r="AI15" s="99">
        <v>8</v>
      </c>
      <c r="AJ15" s="100">
        <v>0.18820680000000001</v>
      </c>
      <c r="AK15" s="100">
        <v>0.21988360000000001</v>
      </c>
      <c r="AL15" s="100" t="s">
        <v>24</v>
      </c>
      <c r="AM15" s="100">
        <v>0.2250761</v>
      </c>
      <c r="AN15" s="100">
        <v>0.20046620000000001</v>
      </c>
      <c r="AO15" s="100">
        <v>0.2102154</v>
      </c>
      <c r="AP15" s="100">
        <v>26.875</v>
      </c>
      <c r="AQ15" s="100" t="s">
        <v>24</v>
      </c>
      <c r="AR15" s="100">
        <v>100</v>
      </c>
      <c r="AS15" s="100">
        <v>1.7231699999999999E-2</v>
      </c>
      <c r="AT15" s="99">
        <v>385</v>
      </c>
      <c r="AU15" s="99">
        <v>9.1712699999999994E-2</v>
      </c>
      <c r="AV15" s="99">
        <v>2.42741E-2</v>
      </c>
      <c r="AW15" s="100">
        <v>3.6330800999999999</v>
      </c>
      <c r="AY15" s="112">
        <v>1908</v>
      </c>
    </row>
    <row r="16" spans="1:51" s="91" customFormat="1">
      <c r="B16" s="113">
        <v>1909</v>
      </c>
      <c r="C16" s="99">
        <v>0</v>
      </c>
      <c r="D16" s="100">
        <v>0</v>
      </c>
      <c r="E16" s="100" t="s">
        <v>208</v>
      </c>
      <c r="F16" s="100" t="s">
        <v>24</v>
      </c>
      <c r="G16" s="100" t="s">
        <v>208</v>
      </c>
      <c r="H16" s="100" t="s">
        <v>208</v>
      </c>
      <c r="I16" s="100" t="s">
        <v>208</v>
      </c>
      <c r="J16" s="100" t="s">
        <v>208</v>
      </c>
      <c r="K16" s="100" t="s">
        <v>24</v>
      </c>
      <c r="L16" s="100" t="s">
        <v>208</v>
      </c>
      <c r="M16" s="100" t="s">
        <v>208</v>
      </c>
      <c r="N16" s="99" t="s">
        <v>208</v>
      </c>
      <c r="O16" s="99" t="s">
        <v>208</v>
      </c>
      <c r="P16" s="99" t="s">
        <v>208</v>
      </c>
      <c r="R16" s="113">
        <v>1909</v>
      </c>
      <c r="S16" s="99">
        <v>1</v>
      </c>
      <c r="T16" s="100">
        <v>4.8245099999999999E-2</v>
      </c>
      <c r="U16" s="100">
        <v>3.2220499999999999E-2</v>
      </c>
      <c r="V16" s="100" t="s">
        <v>24</v>
      </c>
      <c r="W16" s="100">
        <v>3.0624499999999999E-2</v>
      </c>
      <c r="X16" s="100">
        <v>3.9164999999999998E-2</v>
      </c>
      <c r="Y16" s="100">
        <v>4.1615699999999999E-2</v>
      </c>
      <c r="Z16" s="100">
        <v>17.5</v>
      </c>
      <c r="AA16" s="100" t="s">
        <v>24</v>
      </c>
      <c r="AB16" s="100">
        <v>100</v>
      </c>
      <c r="AC16" s="100">
        <v>5.3596E-3</v>
      </c>
      <c r="AD16" s="99">
        <v>57.5</v>
      </c>
      <c r="AE16" s="99">
        <v>2.8089200000000002E-2</v>
      </c>
      <c r="AF16" s="99">
        <v>8.7097000000000008E-3</v>
      </c>
      <c r="AH16" s="113">
        <v>1909</v>
      </c>
      <c r="AI16" s="99">
        <v>1</v>
      </c>
      <c r="AJ16" s="100">
        <v>2.31548E-2</v>
      </c>
      <c r="AK16" s="100">
        <v>1.5943300000000001E-2</v>
      </c>
      <c r="AL16" s="100" t="s">
        <v>24</v>
      </c>
      <c r="AM16" s="100">
        <v>1.51536E-2</v>
      </c>
      <c r="AN16" s="100">
        <v>1.9379500000000001E-2</v>
      </c>
      <c r="AO16" s="100">
        <v>2.0592200000000001E-2</v>
      </c>
      <c r="AP16" s="100">
        <v>17.5</v>
      </c>
      <c r="AQ16" s="100" t="s">
        <v>24</v>
      </c>
      <c r="AR16" s="100">
        <v>100</v>
      </c>
      <c r="AS16" s="100">
        <v>2.2639000000000001E-3</v>
      </c>
      <c r="AT16" s="99">
        <v>57.5</v>
      </c>
      <c r="AU16" s="99">
        <v>1.34854E-2</v>
      </c>
      <c r="AV16" s="99">
        <v>3.8538999999999999E-3</v>
      </c>
      <c r="AW16" s="100" t="s">
        <v>208</v>
      </c>
      <c r="AY16" s="112">
        <v>1909</v>
      </c>
    </row>
    <row r="17" spans="2:51" s="91" customFormat="1">
      <c r="B17" s="113">
        <v>1910</v>
      </c>
      <c r="C17" s="99">
        <v>5</v>
      </c>
      <c r="D17" s="100">
        <v>0.21934400000000001</v>
      </c>
      <c r="E17" s="100">
        <v>0.1494212</v>
      </c>
      <c r="F17" s="100" t="s">
        <v>24</v>
      </c>
      <c r="G17" s="100">
        <v>0.14281150000000001</v>
      </c>
      <c r="H17" s="100">
        <v>0.18217040000000001</v>
      </c>
      <c r="I17" s="100">
        <v>0.20753969999999999</v>
      </c>
      <c r="J17" s="100">
        <v>12.5</v>
      </c>
      <c r="K17" s="100" t="s">
        <v>24</v>
      </c>
      <c r="L17" s="100">
        <v>100</v>
      </c>
      <c r="M17" s="100">
        <v>1.9117499999999999E-2</v>
      </c>
      <c r="N17" s="99">
        <v>312.5</v>
      </c>
      <c r="O17" s="99">
        <v>0.13893220000000001</v>
      </c>
      <c r="P17" s="99">
        <v>3.5861400000000002E-2</v>
      </c>
      <c r="R17" s="113">
        <v>1910</v>
      </c>
      <c r="S17" s="99">
        <v>5</v>
      </c>
      <c r="T17" s="100">
        <v>0.23726369999999999</v>
      </c>
      <c r="U17" s="100">
        <v>0.18575839999999999</v>
      </c>
      <c r="V17" s="100" t="s">
        <v>24</v>
      </c>
      <c r="W17" s="100">
        <v>0.17169499999999999</v>
      </c>
      <c r="X17" s="100">
        <v>0.20979980000000001</v>
      </c>
      <c r="Y17" s="100">
        <v>0.20610490000000001</v>
      </c>
      <c r="Z17" s="100">
        <v>19.5</v>
      </c>
      <c r="AA17" s="100" t="s">
        <v>24</v>
      </c>
      <c r="AB17" s="100">
        <v>100</v>
      </c>
      <c r="AC17" s="100">
        <v>2.5725499999999998E-2</v>
      </c>
      <c r="AD17" s="99">
        <v>277.5</v>
      </c>
      <c r="AE17" s="99">
        <v>0.13337850000000001</v>
      </c>
      <c r="AF17" s="99">
        <v>4.0387100000000002E-2</v>
      </c>
      <c r="AH17" s="113">
        <v>1910</v>
      </c>
      <c r="AI17" s="99">
        <v>10</v>
      </c>
      <c r="AJ17" s="100">
        <v>0.22795219999999999</v>
      </c>
      <c r="AK17" s="100">
        <v>0.16705329999999999</v>
      </c>
      <c r="AL17" s="100" t="s">
        <v>24</v>
      </c>
      <c r="AM17" s="100">
        <v>0.15680230000000001</v>
      </c>
      <c r="AN17" s="100">
        <v>0.1955858</v>
      </c>
      <c r="AO17" s="100">
        <v>0.20679610000000001</v>
      </c>
      <c r="AP17" s="100">
        <v>16</v>
      </c>
      <c r="AQ17" s="100" t="s">
        <v>24</v>
      </c>
      <c r="AR17" s="100">
        <v>100</v>
      </c>
      <c r="AS17" s="100">
        <v>2.1934599999999999E-2</v>
      </c>
      <c r="AT17" s="99">
        <v>590</v>
      </c>
      <c r="AU17" s="99">
        <v>0.13626360000000001</v>
      </c>
      <c r="AV17" s="99">
        <v>3.78567E-2</v>
      </c>
      <c r="AW17" s="100">
        <v>0.80438460000000001</v>
      </c>
      <c r="AY17" s="113">
        <v>1910</v>
      </c>
    </row>
    <row r="18" spans="2:51" s="91" customFormat="1">
      <c r="B18" s="113">
        <v>1911</v>
      </c>
      <c r="C18" s="99">
        <v>6</v>
      </c>
      <c r="D18" s="100">
        <v>0.2593994</v>
      </c>
      <c r="E18" s="100">
        <v>0.20303460000000001</v>
      </c>
      <c r="F18" s="100" t="s">
        <v>24</v>
      </c>
      <c r="G18" s="100">
        <v>0.20038139999999999</v>
      </c>
      <c r="H18" s="100">
        <v>0.22236819999999999</v>
      </c>
      <c r="I18" s="100">
        <v>0.26862399999999997</v>
      </c>
      <c r="J18" s="100">
        <v>17.5</v>
      </c>
      <c r="K18" s="100" t="s">
        <v>24</v>
      </c>
      <c r="L18" s="100">
        <v>100</v>
      </c>
      <c r="M18" s="100">
        <v>2.17462E-2</v>
      </c>
      <c r="N18" s="99">
        <v>345</v>
      </c>
      <c r="O18" s="99">
        <v>0.1511979</v>
      </c>
      <c r="P18" s="99">
        <v>3.91834E-2</v>
      </c>
      <c r="R18" s="113">
        <v>1911</v>
      </c>
      <c r="S18" s="99">
        <v>3</v>
      </c>
      <c r="T18" s="100">
        <v>0.14005799999999999</v>
      </c>
      <c r="U18" s="100">
        <v>0.15794800000000001</v>
      </c>
      <c r="V18" s="100" t="s">
        <v>24</v>
      </c>
      <c r="W18" s="100">
        <v>0.17924709999999999</v>
      </c>
      <c r="X18" s="100">
        <v>0.16076260000000001</v>
      </c>
      <c r="Y18" s="100">
        <v>0.17530660000000001</v>
      </c>
      <c r="Z18" s="100">
        <v>29.166667</v>
      </c>
      <c r="AA18" s="100" t="s">
        <v>24</v>
      </c>
      <c r="AB18" s="100">
        <v>100</v>
      </c>
      <c r="AC18" s="100">
        <v>1.4794399999999999E-2</v>
      </c>
      <c r="AD18" s="99">
        <v>137.5</v>
      </c>
      <c r="AE18" s="99">
        <v>6.5041299999999996E-2</v>
      </c>
      <c r="AF18" s="99">
        <v>2.0003699999999999E-2</v>
      </c>
      <c r="AH18" s="113">
        <v>1911</v>
      </c>
      <c r="AI18" s="99">
        <v>9</v>
      </c>
      <c r="AJ18" s="100">
        <v>0.20202000000000001</v>
      </c>
      <c r="AK18" s="100">
        <v>0.1825484</v>
      </c>
      <c r="AL18" s="100" t="s">
        <v>24</v>
      </c>
      <c r="AM18" s="100">
        <v>0.19091839999999999</v>
      </c>
      <c r="AN18" s="100">
        <v>0.193554</v>
      </c>
      <c r="AO18" s="100">
        <v>0.2240347</v>
      </c>
      <c r="AP18" s="100">
        <v>21.388888999999999</v>
      </c>
      <c r="AQ18" s="100" t="s">
        <v>24</v>
      </c>
      <c r="AR18" s="100">
        <v>100</v>
      </c>
      <c r="AS18" s="100">
        <v>1.88013E-2</v>
      </c>
      <c r="AT18" s="99">
        <v>482.5</v>
      </c>
      <c r="AU18" s="99">
        <v>0.1097634</v>
      </c>
      <c r="AV18" s="99">
        <v>3.0774699999999999E-2</v>
      </c>
      <c r="AW18" s="100">
        <v>1.2854527</v>
      </c>
      <c r="AY18" s="113">
        <v>1911</v>
      </c>
    </row>
    <row r="19" spans="2:51" s="91" customFormat="1">
      <c r="B19" s="113">
        <v>1912</v>
      </c>
      <c r="C19" s="99">
        <v>18</v>
      </c>
      <c r="D19" s="100">
        <v>0.76306059999999998</v>
      </c>
      <c r="E19" s="100">
        <v>0.65680649999999996</v>
      </c>
      <c r="F19" s="100" t="s">
        <v>24</v>
      </c>
      <c r="G19" s="100">
        <v>0.63710060000000002</v>
      </c>
      <c r="H19" s="100">
        <v>0.71000289999999999</v>
      </c>
      <c r="I19" s="100">
        <v>0.76094470000000003</v>
      </c>
      <c r="J19" s="100">
        <v>21.111111000000001</v>
      </c>
      <c r="K19" s="100" t="s">
        <v>24</v>
      </c>
      <c r="L19" s="100">
        <v>100</v>
      </c>
      <c r="M19" s="100">
        <v>5.9435399999999999E-2</v>
      </c>
      <c r="N19" s="99">
        <v>970</v>
      </c>
      <c r="O19" s="99">
        <v>0.41677579999999997</v>
      </c>
      <c r="P19" s="99">
        <v>9.6797900000000006E-2</v>
      </c>
      <c r="R19" s="113">
        <v>1912</v>
      </c>
      <c r="S19" s="99">
        <v>13</v>
      </c>
      <c r="T19" s="100">
        <v>0.59196040000000005</v>
      </c>
      <c r="U19" s="100">
        <v>0.77057169999999997</v>
      </c>
      <c r="V19" s="100" t="s">
        <v>24</v>
      </c>
      <c r="W19" s="100">
        <v>0.77348209999999995</v>
      </c>
      <c r="X19" s="100">
        <v>0.67304370000000002</v>
      </c>
      <c r="Y19" s="100">
        <v>0.67023880000000002</v>
      </c>
      <c r="Z19" s="100">
        <v>35.192307999999997</v>
      </c>
      <c r="AA19" s="100" t="s">
        <v>24</v>
      </c>
      <c r="AB19" s="100">
        <v>100</v>
      </c>
      <c r="AC19" s="100">
        <v>5.9382400000000002E-2</v>
      </c>
      <c r="AD19" s="99">
        <v>517.5</v>
      </c>
      <c r="AE19" s="99">
        <v>0.2387756</v>
      </c>
      <c r="AF19" s="99">
        <v>6.7241200000000001E-2</v>
      </c>
      <c r="AH19" s="113">
        <v>1912</v>
      </c>
      <c r="AI19" s="99">
        <v>31</v>
      </c>
      <c r="AJ19" s="100">
        <v>0.68056859999999997</v>
      </c>
      <c r="AK19" s="100">
        <v>0.70469300000000001</v>
      </c>
      <c r="AL19" s="100" t="s">
        <v>24</v>
      </c>
      <c r="AM19" s="100">
        <v>0.69636849999999995</v>
      </c>
      <c r="AN19" s="100">
        <v>0.68596990000000002</v>
      </c>
      <c r="AO19" s="100">
        <v>0.71073750000000002</v>
      </c>
      <c r="AP19" s="100">
        <v>27.016128999999999</v>
      </c>
      <c r="AQ19" s="100" t="s">
        <v>24</v>
      </c>
      <c r="AR19" s="100">
        <v>100</v>
      </c>
      <c r="AS19" s="100">
        <v>5.9413199999999999E-2</v>
      </c>
      <c r="AT19" s="99">
        <v>1487.5</v>
      </c>
      <c r="AU19" s="99">
        <v>0.3309455</v>
      </c>
      <c r="AV19" s="99">
        <v>8.3958699999999997E-2</v>
      </c>
      <c r="AW19" s="100">
        <v>0.85236259999999997</v>
      </c>
      <c r="AY19" s="113">
        <v>1912</v>
      </c>
    </row>
    <row r="20" spans="2:51" s="91" customFormat="1">
      <c r="B20" s="113">
        <v>1913</v>
      </c>
      <c r="C20" s="99">
        <v>30</v>
      </c>
      <c r="D20" s="100">
        <v>1.2475008000000001</v>
      </c>
      <c r="E20" s="100">
        <v>1.1892396000000001</v>
      </c>
      <c r="F20" s="100" t="s">
        <v>24</v>
      </c>
      <c r="G20" s="100">
        <v>1.2004005</v>
      </c>
      <c r="H20" s="100">
        <v>1.2094511999999999</v>
      </c>
      <c r="I20" s="100">
        <v>1.2371515</v>
      </c>
      <c r="J20" s="100">
        <v>21.5</v>
      </c>
      <c r="K20" s="100" t="s">
        <v>24</v>
      </c>
      <c r="L20" s="100">
        <v>100</v>
      </c>
      <c r="M20" s="100">
        <v>0.1004722</v>
      </c>
      <c r="N20" s="99">
        <v>1612.5</v>
      </c>
      <c r="O20" s="99">
        <v>0.67951890000000004</v>
      </c>
      <c r="P20" s="99">
        <v>0.161689</v>
      </c>
      <c r="R20" s="113">
        <v>1913</v>
      </c>
      <c r="S20" s="99">
        <v>21</v>
      </c>
      <c r="T20" s="100">
        <v>0.93324370000000001</v>
      </c>
      <c r="U20" s="100">
        <v>0.80098449999999999</v>
      </c>
      <c r="V20" s="100" t="s">
        <v>24</v>
      </c>
      <c r="W20" s="100">
        <v>0.78448799999999996</v>
      </c>
      <c r="X20" s="100">
        <v>0.84580239999999995</v>
      </c>
      <c r="Y20" s="100">
        <v>0.91400369999999997</v>
      </c>
      <c r="Z20" s="100">
        <v>17.738095000000001</v>
      </c>
      <c r="AA20" s="100" t="s">
        <v>24</v>
      </c>
      <c r="AB20" s="100">
        <v>100</v>
      </c>
      <c r="AC20" s="100">
        <v>9.5759200000000003E-2</v>
      </c>
      <c r="AD20" s="99">
        <v>1205</v>
      </c>
      <c r="AE20" s="99">
        <v>0.54265280000000005</v>
      </c>
      <c r="AF20" s="99">
        <v>0.15495700000000001</v>
      </c>
      <c r="AH20" s="113">
        <v>1913</v>
      </c>
      <c r="AI20" s="99">
        <v>51</v>
      </c>
      <c r="AJ20" s="100">
        <v>1.0955904999999999</v>
      </c>
      <c r="AK20" s="100">
        <v>1.0052650999999999</v>
      </c>
      <c r="AL20" s="100" t="s">
        <v>24</v>
      </c>
      <c r="AM20" s="100">
        <v>1.0038564999999999</v>
      </c>
      <c r="AN20" s="100">
        <v>1.0364009999999999</v>
      </c>
      <c r="AO20" s="100">
        <v>1.0828138</v>
      </c>
      <c r="AP20" s="100">
        <v>19.950980000000001</v>
      </c>
      <c r="AQ20" s="100" t="s">
        <v>24</v>
      </c>
      <c r="AR20" s="100">
        <v>100</v>
      </c>
      <c r="AS20" s="100">
        <v>9.8476499999999995E-2</v>
      </c>
      <c r="AT20" s="99">
        <v>2817.5</v>
      </c>
      <c r="AU20" s="99">
        <v>0.61335669999999998</v>
      </c>
      <c r="AV20" s="99">
        <v>0.15873950000000001</v>
      </c>
      <c r="AW20" s="100">
        <v>1.4847224000000001</v>
      </c>
      <c r="AY20" s="113">
        <v>1913</v>
      </c>
    </row>
    <row r="21" spans="2:51" s="91" customFormat="1">
      <c r="B21" s="113">
        <v>1914</v>
      </c>
      <c r="C21" s="99">
        <v>23</v>
      </c>
      <c r="D21" s="100">
        <v>0.9385095</v>
      </c>
      <c r="E21" s="100">
        <v>0.80463059999999997</v>
      </c>
      <c r="F21" s="100" t="s">
        <v>24</v>
      </c>
      <c r="G21" s="100">
        <v>0.79293469999999999</v>
      </c>
      <c r="H21" s="100">
        <v>0.87144829999999995</v>
      </c>
      <c r="I21" s="100">
        <v>0.96602319999999997</v>
      </c>
      <c r="J21" s="100">
        <v>19.239129999999999</v>
      </c>
      <c r="K21" s="100" t="s">
        <v>24</v>
      </c>
      <c r="L21" s="100">
        <v>100</v>
      </c>
      <c r="M21" s="100">
        <v>7.7090699999999998E-2</v>
      </c>
      <c r="N21" s="99">
        <v>1282.5</v>
      </c>
      <c r="O21" s="99">
        <v>0.53026220000000002</v>
      </c>
      <c r="P21" s="99">
        <v>0.12830549999999999</v>
      </c>
      <c r="R21" s="113">
        <v>1914</v>
      </c>
      <c r="S21" s="99">
        <v>8</v>
      </c>
      <c r="T21" s="100">
        <v>0.34717110000000001</v>
      </c>
      <c r="U21" s="100">
        <v>0.30700620000000001</v>
      </c>
      <c r="V21" s="100" t="s">
        <v>24</v>
      </c>
      <c r="W21" s="100">
        <v>0.31047970000000003</v>
      </c>
      <c r="X21" s="100">
        <v>0.33194249999999997</v>
      </c>
      <c r="Y21" s="100">
        <v>0.36600349999999998</v>
      </c>
      <c r="Z21" s="100">
        <v>20.625</v>
      </c>
      <c r="AA21" s="100" t="s">
        <v>24</v>
      </c>
      <c r="AB21" s="100">
        <v>100</v>
      </c>
      <c r="AC21" s="100">
        <v>3.6554700000000002E-2</v>
      </c>
      <c r="AD21" s="99">
        <v>435</v>
      </c>
      <c r="AE21" s="99">
        <v>0.19130639999999999</v>
      </c>
      <c r="AF21" s="99">
        <v>5.7312799999999997E-2</v>
      </c>
      <c r="AH21" s="113">
        <v>1914</v>
      </c>
      <c r="AI21" s="99">
        <v>31</v>
      </c>
      <c r="AJ21" s="100">
        <v>0.65194070000000004</v>
      </c>
      <c r="AK21" s="100">
        <v>0.5640425</v>
      </c>
      <c r="AL21" s="100" t="s">
        <v>24</v>
      </c>
      <c r="AM21" s="100">
        <v>0.56013559999999996</v>
      </c>
      <c r="AN21" s="100">
        <v>0.60939710000000002</v>
      </c>
      <c r="AO21" s="100">
        <v>0.67386299999999999</v>
      </c>
      <c r="AP21" s="100">
        <v>19.596774</v>
      </c>
      <c r="AQ21" s="100" t="s">
        <v>24</v>
      </c>
      <c r="AR21" s="100">
        <v>100</v>
      </c>
      <c r="AS21" s="100">
        <v>5.9938100000000001E-2</v>
      </c>
      <c r="AT21" s="99">
        <v>1717.5</v>
      </c>
      <c r="AU21" s="99">
        <v>0.36601319999999998</v>
      </c>
      <c r="AV21" s="99">
        <v>9.7665100000000005E-2</v>
      </c>
      <c r="AW21" s="100">
        <v>2.6208938000000002</v>
      </c>
      <c r="AY21" s="113">
        <v>1914</v>
      </c>
    </row>
    <row r="22" spans="2:51" s="91" customFormat="1">
      <c r="B22" s="113">
        <v>1915</v>
      </c>
      <c r="C22" s="99">
        <v>16</v>
      </c>
      <c r="D22" s="100">
        <v>0.64087649999999996</v>
      </c>
      <c r="E22" s="100">
        <v>0.85940419999999995</v>
      </c>
      <c r="F22" s="100" t="s">
        <v>24</v>
      </c>
      <c r="G22" s="100">
        <v>0.91652529999999999</v>
      </c>
      <c r="H22" s="100">
        <v>0.74376059999999999</v>
      </c>
      <c r="I22" s="100">
        <v>0.72701640000000001</v>
      </c>
      <c r="J22" s="100">
        <v>35.625</v>
      </c>
      <c r="K22" s="100" t="s">
        <v>24</v>
      </c>
      <c r="L22" s="100">
        <v>100</v>
      </c>
      <c r="M22" s="100">
        <v>5.2195499999999999E-2</v>
      </c>
      <c r="N22" s="99">
        <v>635</v>
      </c>
      <c r="O22" s="99">
        <v>0.25768730000000001</v>
      </c>
      <c r="P22" s="99">
        <v>6.3679600000000003E-2</v>
      </c>
      <c r="R22" s="113">
        <v>1915</v>
      </c>
      <c r="S22" s="99">
        <v>6</v>
      </c>
      <c r="T22" s="100">
        <v>0.25440309999999999</v>
      </c>
      <c r="U22" s="100">
        <v>0.2248607</v>
      </c>
      <c r="V22" s="100" t="s">
        <v>24</v>
      </c>
      <c r="W22" s="100">
        <v>0.2129935</v>
      </c>
      <c r="X22" s="100">
        <v>0.23824619999999999</v>
      </c>
      <c r="Y22" s="100">
        <v>0.2544093</v>
      </c>
      <c r="Z22" s="100">
        <v>21.666667</v>
      </c>
      <c r="AA22" s="100" t="s">
        <v>24</v>
      </c>
      <c r="AB22" s="100">
        <v>100</v>
      </c>
      <c r="AC22" s="100">
        <v>2.7115E-2</v>
      </c>
      <c r="AD22" s="99">
        <v>320</v>
      </c>
      <c r="AE22" s="99">
        <v>0.13750989999999999</v>
      </c>
      <c r="AF22" s="99">
        <v>4.2395500000000003E-2</v>
      </c>
      <c r="AH22" s="113">
        <v>1915</v>
      </c>
      <c r="AI22" s="99">
        <v>22</v>
      </c>
      <c r="AJ22" s="100">
        <v>0.45313710000000001</v>
      </c>
      <c r="AK22" s="100">
        <v>0.55548710000000001</v>
      </c>
      <c r="AL22" s="100" t="s">
        <v>24</v>
      </c>
      <c r="AM22" s="100">
        <v>0.58029569999999997</v>
      </c>
      <c r="AN22" s="100">
        <v>0.50176810000000005</v>
      </c>
      <c r="AO22" s="100">
        <v>0.50083109999999997</v>
      </c>
      <c r="AP22" s="100">
        <v>31.818182</v>
      </c>
      <c r="AQ22" s="100" t="s">
        <v>24</v>
      </c>
      <c r="AR22" s="100">
        <v>100</v>
      </c>
      <c r="AS22" s="100">
        <v>4.16809E-2</v>
      </c>
      <c r="AT22" s="99">
        <v>955</v>
      </c>
      <c r="AU22" s="99">
        <v>0.1993183</v>
      </c>
      <c r="AV22" s="99">
        <v>5.4509799999999997E-2</v>
      </c>
      <c r="AW22" s="100">
        <v>3.8219403000000001</v>
      </c>
      <c r="AY22" s="113">
        <v>1915</v>
      </c>
    </row>
    <row r="23" spans="2:51" s="91" customFormat="1">
      <c r="B23" s="113">
        <v>1916</v>
      </c>
      <c r="C23" s="99">
        <v>19</v>
      </c>
      <c r="D23" s="100">
        <v>0.74730549999999996</v>
      </c>
      <c r="E23" s="100">
        <v>0.99717800000000001</v>
      </c>
      <c r="F23" s="100" t="s">
        <v>24</v>
      </c>
      <c r="G23" s="100">
        <v>1.0861472000000001</v>
      </c>
      <c r="H23" s="100">
        <v>0.83171450000000002</v>
      </c>
      <c r="I23" s="100">
        <v>0.83477120000000005</v>
      </c>
      <c r="J23" s="100">
        <v>23.815788999999999</v>
      </c>
      <c r="K23" s="100" t="s">
        <v>24</v>
      </c>
      <c r="L23" s="100">
        <v>100</v>
      </c>
      <c r="M23" s="100">
        <v>6.1254799999999998E-2</v>
      </c>
      <c r="N23" s="99">
        <v>987.5</v>
      </c>
      <c r="O23" s="99">
        <v>0.39345150000000001</v>
      </c>
      <c r="P23" s="99">
        <v>9.8704799999999995E-2</v>
      </c>
      <c r="R23" s="113">
        <v>1916</v>
      </c>
      <c r="S23" s="99">
        <v>17</v>
      </c>
      <c r="T23" s="100">
        <v>0.7046384</v>
      </c>
      <c r="U23" s="100">
        <v>0.58931100000000003</v>
      </c>
      <c r="V23" s="100" t="s">
        <v>24</v>
      </c>
      <c r="W23" s="100">
        <v>0.56966859999999997</v>
      </c>
      <c r="X23" s="100">
        <v>0.65218830000000005</v>
      </c>
      <c r="Y23" s="100">
        <v>0.70283340000000005</v>
      </c>
      <c r="Z23" s="100">
        <v>19.264706</v>
      </c>
      <c r="AA23" s="100" t="s">
        <v>24</v>
      </c>
      <c r="AB23" s="100">
        <v>100</v>
      </c>
      <c r="AC23" s="100">
        <v>7.3342199999999996E-2</v>
      </c>
      <c r="AD23" s="99">
        <v>947.5</v>
      </c>
      <c r="AE23" s="99">
        <v>0.39804729999999999</v>
      </c>
      <c r="AF23" s="99">
        <v>0.1187295</v>
      </c>
      <c r="AH23" s="113">
        <v>1916</v>
      </c>
      <c r="AI23" s="99">
        <v>36</v>
      </c>
      <c r="AJ23" s="100">
        <v>0.72653120000000004</v>
      </c>
      <c r="AK23" s="100">
        <v>0.78330869999999997</v>
      </c>
      <c r="AL23" s="100" t="s">
        <v>24</v>
      </c>
      <c r="AM23" s="100">
        <v>0.81458370000000002</v>
      </c>
      <c r="AN23" s="100">
        <v>0.73668180000000005</v>
      </c>
      <c r="AO23" s="100">
        <v>0.7642217</v>
      </c>
      <c r="AP23" s="100">
        <v>21.666667</v>
      </c>
      <c r="AQ23" s="100" t="s">
        <v>24</v>
      </c>
      <c r="AR23" s="100">
        <v>100</v>
      </c>
      <c r="AS23" s="100">
        <v>6.6424300000000006E-2</v>
      </c>
      <c r="AT23" s="99">
        <v>1935</v>
      </c>
      <c r="AU23" s="99">
        <v>0.3956886</v>
      </c>
      <c r="AV23" s="99">
        <v>0.1075903</v>
      </c>
      <c r="AW23" s="100">
        <v>1.6921081</v>
      </c>
      <c r="AY23" s="113">
        <v>1916</v>
      </c>
    </row>
    <row r="24" spans="2:51" s="91" customFormat="1">
      <c r="B24" s="113">
        <v>1917</v>
      </c>
      <c r="C24" s="99">
        <v>17</v>
      </c>
      <c r="D24" s="100">
        <v>0.65678809999999999</v>
      </c>
      <c r="E24" s="100">
        <v>0.4676807</v>
      </c>
      <c r="F24" s="100" t="s">
        <v>24</v>
      </c>
      <c r="G24" s="100">
        <v>0.44435449999999999</v>
      </c>
      <c r="H24" s="100">
        <v>0.56105020000000005</v>
      </c>
      <c r="I24" s="100">
        <v>0.67074619999999996</v>
      </c>
      <c r="J24" s="100">
        <v>11.617647</v>
      </c>
      <c r="K24" s="100" t="s">
        <v>24</v>
      </c>
      <c r="L24" s="100">
        <v>100</v>
      </c>
      <c r="M24" s="100">
        <v>6.15741E-2</v>
      </c>
      <c r="N24" s="99">
        <v>1077.5</v>
      </c>
      <c r="O24" s="99">
        <v>0.42164770000000001</v>
      </c>
      <c r="P24" s="99">
        <v>0.12927259999999999</v>
      </c>
      <c r="R24" s="113">
        <v>1917</v>
      </c>
      <c r="S24" s="99">
        <v>12</v>
      </c>
      <c r="T24" s="100">
        <v>0.48647829999999997</v>
      </c>
      <c r="U24" s="100">
        <v>0.38754119999999997</v>
      </c>
      <c r="V24" s="100" t="s">
        <v>24</v>
      </c>
      <c r="W24" s="100">
        <v>0.3708631</v>
      </c>
      <c r="X24" s="100">
        <v>0.43206749999999999</v>
      </c>
      <c r="Y24" s="100">
        <v>0.49230750000000001</v>
      </c>
      <c r="Z24" s="100">
        <v>16.666667</v>
      </c>
      <c r="AA24" s="100" t="s">
        <v>24</v>
      </c>
      <c r="AB24" s="100">
        <v>100</v>
      </c>
      <c r="AC24" s="100">
        <v>5.8765900000000003E-2</v>
      </c>
      <c r="AD24" s="99">
        <v>700</v>
      </c>
      <c r="AE24" s="99">
        <v>0.28763539999999999</v>
      </c>
      <c r="AF24" s="99">
        <v>0.1089333</v>
      </c>
      <c r="AH24" s="113">
        <v>1917</v>
      </c>
      <c r="AI24" s="99">
        <v>29</v>
      </c>
      <c r="AJ24" s="100">
        <v>0.57368240000000004</v>
      </c>
      <c r="AK24" s="100">
        <v>0.42666730000000003</v>
      </c>
      <c r="AL24" s="100" t="s">
        <v>24</v>
      </c>
      <c r="AM24" s="100">
        <v>0.4066032</v>
      </c>
      <c r="AN24" s="100">
        <v>0.49617549999999999</v>
      </c>
      <c r="AO24" s="100">
        <v>0.58160049999999996</v>
      </c>
      <c r="AP24" s="100">
        <v>13.706897</v>
      </c>
      <c r="AQ24" s="100" t="s">
        <v>24</v>
      </c>
      <c r="AR24" s="100">
        <v>100</v>
      </c>
      <c r="AS24" s="100">
        <v>6.0380200000000002E-2</v>
      </c>
      <c r="AT24" s="99">
        <v>1777.5</v>
      </c>
      <c r="AU24" s="99">
        <v>0.35627760000000003</v>
      </c>
      <c r="AV24" s="99">
        <v>0.12041830000000001</v>
      </c>
      <c r="AW24" s="100">
        <v>1.2067897000000001</v>
      </c>
      <c r="AY24" s="113">
        <v>1917</v>
      </c>
    </row>
    <row r="25" spans="2:51" s="91" customFormat="1">
      <c r="B25" s="114">
        <v>1918</v>
      </c>
      <c r="C25" s="99">
        <v>20</v>
      </c>
      <c r="D25" s="100">
        <v>0.75923209999999997</v>
      </c>
      <c r="E25" s="100">
        <v>0.73703730000000001</v>
      </c>
      <c r="F25" s="100" t="s">
        <v>24</v>
      </c>
      <c r="G25" s="100">
        <v>0.73610209999999998</v>
      </c>
      <c r="H25" s="100">
        <v>0.74332450000000005</v>
      </c>
      <c r="I25" s="100">
        <v>0.76926530000000004</v>
      </c>
      <c r="J25" s="100">
        <v>23.5</v>
      </c>
      <c r="K25" s="100" t="s">
        <v>24</v>
      </c>
      <c r="L25" s="100">
        <v>100</v>
      </c>
      <c r="M25" s="100">
        <v>6.9966799999999996E-2</v>
      </c>
      <c r="N25" s="99">
        <v>1032.5</v>
      </c>
      <c r="O25" s="99">
        <v>0.396953</v>
      </c>
      <c r="P25" s="99">
        <v>0.1214895</v>
      </c>
      <c r="R25" s="114">
        <v>1918</v>
      </c>
      <c r="S25" s="99">
        <v>14</v>
      </c>
      <c r="T25" s="100">
        <v>0.55537239999999999</v>
      </c>
      <c r="U25" s="100">
        <v>0.43931239999999999</v>
      </c>
      <c r="V25" s="100" t="s">
        <v>24</v>
      </c>
      <c r="W25" s="100">
        <v>0.41955540000000002</v>
      </c>
      <c r="X25" s="100">
        <v>0.50014009999999998</v>
      </c>
      <c r="Y25" s="100">
        <v>0.55643980000000004</v>
      </c>
      <c r="Z25" s="100">
        <v>17.142856999999999</v>
      </c>
      <c r="AA25" s="100" t="s">
        <v>24</v>
      </c>
      <c r="AB25" s="100">
        <v>100</v>
      </c>
      <c r="AC25" s="100">
        <v>6.4623299999999995E-2</v>
      </c>
      <c r="AD25" s="99">
        <v>810</v>
      </c>
      <c r="AE25" s="99">
        <v>0.32570640000000001</v>
      </c>
      <c r="AF25" s="99">
        <v>0.1201166</v>
      </c>
      <c r="AH25" s="114">
        <v>1918</v>
      </c>
      <c r="AI25" s="99">
        <v>34</v>
      </c>
      <c r="AJ25" s="100">
        <v>0.65954469999999998</v>
      </c>
      <c r="AK25" s="100">
        <v>0.59153080000000002</v>
      </c>
      <c r="AL25" s="100" t="s">
        <v>24</v>
      </c>
      <c r="AM25" s="100">
        <v>0.58149660000000003</v>
      </c>
      <c r="AN25" s="100">
        <v>0.62458800000000003</v>
      </c>
      <c r="AO25" s="100">
        <v>0.66550229999999999</v>
      </c>
      <c r="AP25" s="100">
        <v>20.882352999999998</v>
      </c>
      <c r="AQ25" s="100" t="s">
        <v>24</v>
      </c>
      <c r="AR25" s="100">
        <v>100</v>
      </c>
      <c r="AS25" s="100">
        <v>6.7663000000000001E-2</v>
      </c>
      <c r="AT25" s="99">
        <v>1842.5</v>
      </c>
      <c r="AU25" s="99">
        <v>0.36212899999999998</v>
      </c>
      <c r="AV25" s="99">
        <v>0.12088210000000001</v>
      </c>
      <c r="AW25" s="100">
        <v>1.6777067000000001</v>
      </c>
      <c r="AY25" s="114">
        <v>1918</v>
      </c>
    </row>
    <row r="26" spans="2:51" s="91" customFormat="1">
      <c r="B26" s="114">
        <v>1919</v>
      </c>
      <c r="C26" s="99">
        <v>18</v>
      </c>
      <c r="D26" s="100">
        <v>0.67161000000000004</v>
      </c>
      <c r="E26" s="100">
        <v>0.71353310000000003</v>
      </c>
      <c r="F26" s="100" t="s">
        <v>24</v>
      </c>
      <c r="G26" s="100">
        <v>0.73966600000000005</v>
      </c>
      <c r="H26" s="100">
        <v>0.68582030000000005</v>
      </c>
      <c r="I26" s="100">
        <v>0.67780050000000003</v>
      </c>
      <c r="J26" s="100">
        <v>24.444444000000001</v>
      </c>
      <c r="K26" s="100" t="s">
        <v>24</v>
      </c>
      <c r="L26" s="100">
        <v>100</v>
      </c>
      <c r="M26" s="100">
        <v>4.7831600000000002E-2</v>
      </c>
      <c r="N26" s="99">
        <v>917.5</v>
      </c>
      <c r="O26" s="99">
        <v>0.34666130000000001</v>
      </c>
      <c r="P26" s="99">
        <v>7.5841500000000006E-2</v>
      </c>
      <c r="R26" s="114">
        <v>1919</v>
      </c>
      <c r="S26" s="99">
        <v>8</v>
      </c>
      <c r="T26" s="100">
        <v>0.31068519999999999</v>
      </c>
      <c r="U26" s="100">
        <v>0.22530720000000001</v>
      </c>
      <c r="V26" s="100" t="s">
        <v>24</v>
      </c>
      <c r="W26" s="100">
        <v>0.20941389999999999</v>
      </c>
      <c r="X26" s="100">
        <v>0.26674949999999997</v>
      </c>
      <c r="Y26" s="100">
        <v>0.29935850000000003</v>
      </c>
      <c r="Z26" s="100">
        <v>13.125</v>
      </c>
      <c r="AA26" s="100" t="s">
        <v>24</v>
      </c>
      <c r="AB26" s="100">
        <v>100</v>
      </c>
      <c r="AC26" s="100">
        <v>2.82705E-2</v>
      </c>
      <c r="AD26" s="99">
        <v>495</v>
      </c>
      <c r="AE26" s="99">
        <v>0.19486899999999999</v>
      </c>
      <c r="AF26" s="99">
        <v>5.3633E-2</v>
      </c>
      <c r="AH26" s="114">
        <v>1919</v>
      </c>
      <c r="AI26" s="99">
        <v>26</v>
      </c>
      <c r="AJ26" s="100">
        <v>0.49475930000000001</v>
      </c>
      <c r="AK26" s="100">
        <v>0.46935310000000002</v>
      </c>
      <c r="AL26" s="100" t="s">
        <v>24</v>
      </c>
      <c r="AM26" s="100">
        <v>0.47389880000000001</v>
      </c>
      <c r="AN26" s="100">
        <v>0.47658200000000001</v>
      </c>
      <c r="AO26" s="100">
        <v>0.48929430000000002</v>
      </c>
      <c r="AP26" s="100">
        <v>20.961538000000001</v>
      </c>
      <c r="AQ26" s="100" t="s">
        <v>24</v>
      </c>
      <c r="AR26" s="100">
        <v>100</v>
      </c>
      <c r="AS26" s="100">
        <v>3.94358E-2</v>
      </c>
      <c r="AT26" s="99">
        <v>1412.5</v>
      </c>
      <c r="AU26" s="99">
        <v>0.2723236</v>
      </c>
      <c r="AV26" s="99">
        <v>6.6230600000000001E-2</v>
      </c>
      <c r="AW26" s="100">
        <v>3.1669342999999999</v>
      </c>
      <c r="AY26" s="114">
        <v>1919</v>
      </c>
    </row>
    <row r="27" spans="2:51" s="91" customFormat="1">
      <c r="B27" s="114">
        <v>1920</v>
      </c>
      <c r="C27" s="99">
        <v>27</v>
      </c>
      <c r="D27" s="100">
        <v>0.99045729999999998</v>
      </c>
      <c r="E27" s="100">
        <v>0.75853649999999995</v>
      </c>
      <c r="F27" s="100" t="s">
        <v>24</v>
      </c>
      <c r="G27" s="100">
        <v>0.73161589999999999</v>
      </c>
      <c r="H27" s="100">
        <v>0.87472269999999996</v>
      </c>
      <c r="I27" s="100">
        <v>1.0116688</v>
      </c>
      <c r="J27" s="100">
        <v>15.277778</v>
      </c>
      <c r="K27" s="100" t="s">
        <v>24</v>
      </c>
      <c r="L27" s="100">
        <v>100</v>
      </c>
      <c r="M27" s="100">
        <v>8.4235500000000005E-2</v>
      </c>
      <c r="N27" s="99">
        <v>1612.5</v>
      </c>
      <c r="O27" s="99">
        <v>0.59893300000000005</v>
      </c>
      <c r="P27" s="99">
        <v>0.1580394</v>
      </c>
      <c r="R27" s="114">
        <v>1920</v>
      </c>
      <c r="S27" s="99">
        <v>23</v>
      </c>
      <c r="T27" s="100">
        <v>0.87483169999999999</v>
      </c>
      <c r="U27" s="100">
        <v>0.92851150000000005</v>
      </c>
      <c r="V27" s="100" t="s">
        <v>24</v>
      </c>
      <c r="W27" s="100">
        <v>0.92969159999999995</v>
      </c>
      <c r="X27" s="100">
        <v>0.87870170000000003</v>
      </c>
      <c r="Y27" s="100">
        <v>0.92092010000000002</v>
      </c>
      <c r="Z27" s="100">
        <v>22.065217000000001</v>
      </c>
      <c r="AA27" s="100" t="s">
        <v>24</v>
      </c>
      <c r="AB27" s="100">
        <v>100</v>
      </c>
      <c r="AC27" s="100">
        <v>9.4900100000000001E-2</v>
      </c>
      <c r="AD27" s="99">
        <v>1222.5</v>
      </c>
      <c r="AE27" s="99">
        <v>0.47138269999999999</v>
      </c>
      <c r="AF27" s="99">
        <v>0.1533824</v>
      </c>
      <c r="AH27" s="114">
        <v>1920</v>
      </c>
      <c r="AI27" s="99">
        <v>50</v>
      </c>
      <c r="AJ27" s="100">
        <v>0.93369100000000005</v>
      </c>
      <c r="AK27" s="100">
        <v>0.847746</v>
      </c>
      <c r="AL27" s="100" t="s">
        <v>24</v>
      </c>
      <c r="AM27" s="100">
        <v>0.8351191</v>
      </c>
      <c r="AN27" s="100">
        <v>0.88044800000000001</v>
      </c>
      <c r="AO27" s="100">
        <v>0.96991590000000005</v>
      </c>
      <c r="AP27" s="100">
        <v>18.399999999999999</v>
      </c>
      <c r="AQ27" s="100" t="s">
        <v>24</v>
      </c>
      <c r="AR27" s="100">
        <v>100</v>
      </c>
      <c r="AS27" s="100">
        <v>8.8827299999999998E-2</v>
      </c>
      <c r="AT27" s="99">
        <v>2835</v>
      </c>
      <c r="AU27" s="99">
        <v>0.53635060000000001</v>
      </c>
      <c r="AV27" s="99">
        <v>0.155997</v>
      </c>
      <c r="AW27" s="100">
        <v>0.8169381</v>
      </c>
      <c r="AY27" s="114">
        <v>1920</v>
      </c>
    </row>
    <row r="28" spans="2:51">
      <c r="B28" s="115">
        <v>1921</v>
      </c>
      <c r="C28" s="99">
        <v>28</v>
      </c>
      <c r="D28" s="100">
        <v>1.0101374999999999</v>
      </c>
      <c r="E28" s="100">
        <v>0.87434350000000005</v>
      </c>
      <c r="F28" s="100" t="s">
        <v>24</v>
      </c>
      <c r="G28" s="100">
        <v>0.82793119999999998</v>
      </c>
      <c r="H28" s="100">
        <v>0.93173209999999995</v>
      </c>
      <c r="I28" s="100">
        <v>0.99562720000000005</v>
      </c>
      <c r="J28" s="100">
        <v>21.428571000000002</v>
      </c>
      <c r="K28" s="100" t="s">
        <v>24</v>
      </c>
      <c r="L28" s="100">
        <v>100</v>
      </c>
      <c r="M28" s="100">
        <v>9.1347999999999999E-2</v>
      </c>
      <c r="N28" s="99">
        <v>1500</v>
      </c>
      <c r="O28" s="99">
        <v>0.54786520000000005</v>
      </c>
      <c r="P28" s="99">
        <v>0.154534</v>
      </c>
      <c r="R28" s="115">
        <v>1921</v>
      </c>
      <c r="S28" s="99">
        <v>25</v>
      </c>
      <c r="T28" s="100">
        <v>0.93172330000000003</v>
      </c>
      <c r="U28" s="100">
        <v>0.79470110000000005</v>
      </c>
      <c r="V28" s="100" t="s">
        <v>24</v>
      </c>
      <c r="W28" s="100">
        <v>0.77504709999999999</v>
      </c>
      <c r="X28" s="100">
        <v>0.86955190000000004</v>
      </c>
      <c r="Y28" s="100">
        <v>0.94930389999999998</v>
      </c>
      <c r="Z28" s="100">
        <v>18.100000000000001</v>
      </c>
      <c r="AA28" s="100" t="s">
        <v>24</v>
      </c>
      <c r="AB28" s="100">
        <v>100</v>
      </c>
      <c r="AC28" s="100">
        <v>0.10672810000000001</v>
      </c>
      <c r="AD28" s="99">
        <v>1422.5</v>
      </c>
      <c r="AE28" s="99">
        <v>0.53746170000000004</v>
      </c>
      <c r="AF28" s="99">
        <v>0.18684709999999999</v>
      </c>
      <c r="AH28" s="115">
        <v>1921</v>
      </c>
      <c r="AI28" s="99">
        <v>53</v>
      </c>
      <c r="AJ28" s="100">
        <v>0.97156790000000004</v>
      </c>
      <c r="AK28" s="100">
        <v>0.8370843</v>
      </c>
      <c r="AL28" s="100" t="s">
        <v>24</v>
      </c>
      <c r="AM28" s="100">
        <v>0.80338589999999999</v>
      </c>
      <c r="AN28" s="100">
        <v>0.90252339999999998</v>
      </c>
      <c r="AO28" s="100">
        <v>0.97392089999999998</v>
      </c>
      <c r="AP28" s="100">
        <v>19.858491000000001</v>
      </c>
      <c r="AQ28" s="100" t="s">
        <v>24</v>
      </c>
      <c r="AR28" s="100">
        <v>100</v>
      </c>
      <c r="AS28" s="100">
        <v>9.8010200000000006E-2</v>
      </c>
      <c r="AT28" s="99">
        <v>2922.5</v>
      </c>
      <c r="AU28" s="99">
        <v>0.5427516</v>
      </c>
      <c r="AV28" s="99">
        <v>0.16873779999999999</v>
      </c>
      <c r="AW28" s="100">
        <v>1.1002168000000001</v>
      </c>
      <c r="AY28" s="115">
        <v>1921</v>
      </c>
    </row>
    <row r="29" spans="2:51">
      <c r="B29" s="116">
        <v>1922</v>
      </c>
      <c r="C29" s="99">
        <v>33</v>
      </c>
      <c r="D29" s="100">
        <v>1.1654599999999999</v>
      </c>
      <c r="E29" s="100">
        <v>1.0869230000000001</v>
      </c>
      <c r="F29" s="100" t="s">
        <v>24</v>
      </c>
      <c r="G29" s="100">
        <v>1.0793184</v>
      </c>
      <c r="H29" s="100">
        <v>1.1283118999999999</v>
      </c>
      <c r="I29" s="100">
        <v>1.2096239</v>
      </c>
      <c r="J29" s="100">
        <v>20.984848</v>
      </c>
      <c r="K29" s="100" t="s">
        <v>24</v>
      </c>
      <c r="L29" s="100">
        <v>100</v>
      </c>
      <c r="M29" s="100">
        <v>0.1128398</v>
      </c>
      <c r="N29" s="99">
        <v>1785</v>
      </c>
      <c r="O29" s="99">
        <v>0.63822939999999995</v>
      </c>
      <c r="P29" s="99">
        <v>0.20789659999999999</v>
      </c>
      <c r="R29" s="116">
        <v>1922</v>
      </c>
      <c r="S29" s="99">
        <v>30</v>
      </c>
      <c r="T29" s="100">
        <v>1.0955302</v>
      </c>
      <c r="U29" s="100">
        <v>1.0041427000000001</v>
      </c>
      <c r="V29" s="100" t="s">
        <v>24</v>
      </c>
      <c r="W29" s="100">
        <v>0.98308399999999996</v>
      </c>
      <c r="X29" s="100">
        <v>1.0567105000000001</v>
      </c>
      <c r="Y29" s="100">
        <v>1.1048457</v>
      </c>
      <c r="Z29" s="100">
        <v>23.166667</v>
      </c>
      <c r="AA29" s="100" t="s">
        <v>24</v>
      </c>
      <c r="AB29" s="100">
        <v>100</v>
      </c>
      <c r="AC29" s="100">
        <v>0.13595579999999999</v>
      </c>
      <c r="AD29" s="99">
        <v>1555</v>
      </c>
      <c r="AE29" s="99">
        <v>0.57575529999999997</v>
      </c>
      <c r="AF29" s="99">
        <v>0.24106659999999999</v>
      </c>
      <c r="AH29" s="116">
        <v>1922</v>
      </c>
      <c r="AI29" s="99">
        <v>63</v>
      </c>
      <c r="AJ29" s="100">
        <v>1.1310796000000001</v>
      </c>
      <c r="AK29" s="100">
        <v>1.0396022</v>
      </c>
      <c r="AL29" s="100" t="s">
        <v>24</v>
      </c>
      <c r="AM29" s="100">
        <v>1.0253207</v>
      </c>
      <c r="AN29" s="100">
        <v>1.087674</v>
      </c>
      <c r="AO29" s="100">
        <v>1.1529495000000001</v>
      </c>
      <c r="AP29" s="100">
        <v>22.023810000000001</v>
      </c>
      <c r="AQ29" s="100" t="s">
        <v>24</v>
      </c>
      <c r="AR29" s="100">
        <v>100</v>
      </c>
      <c r="AS29" s="100">
        <v>0.12278070000000001</v>
      </c>
      <c r="AT29" s="99">
        <v>3340</v>
      </c>
      <c r="AU29" s="99">
        <v>0.60753780000000002</v>
      </c>
      <c r="AV29" s="99">
        <v>0.2221262</v>
      </c>
      <c r="AW29" s="100">
        <v>1.0824387</v>
      </c>
      <c r="AY29" s="116">
        <v>1922</v>
      </c>
    </row>
    <row r="30" spans="2:51">
      <c r="B30" s="116">
        <v>1923</v>
      </c>
      <c r="C30" s="99">
        <v>37</v>
      </c>
      <c r="D30" s="100">
        <v>1.2763902</v>
      </c>
      <c r="E30" s="100">
        <v>1.1611262</v>
      </c>
      <c r="F30" s="100" t="s">
        <v>24</v>
      </c>
      <c r="G30" s="100">
        <v>1.1609839</v>
      </c>
      <c r="H30" s="100">
        <v>1.2160055000000001</v>
      </c>
      <c r="I30" s="100">
        <v>1.2878083</v>
      </c>
      <c r="J30" s="100">
        <v>25.878378000000001</v>
      </c>
      <c r="K30" s="100" t="s">
        <v>24</v>
      </c>
      <c r="L30" s="100">
        <v>100</v>
      </c>
      <c r="M30" s="100">
        <v>0.1170071</v>
      </c>
      <c r="N30" s="99">
        <v>1817.5</v>
      </c>
      <c r="O30" s="99">
        <v>0.63475709999999996</v>
      </c>
      <c r="P30" s="99">
        <v>0.19829150000000001</v>
      </c>
      <c r="R30" s="116">
        <v>1923</v>
      </c>
      <c r="S30" s="99">
        <v>21</v>
      </c>
      <c r="T30" s="100">
        <v>0.75144920000000004</v>
      </c>
      <c r="U30" s="100">
        <v>0.66190070000000001</v>
      </c>
      <c r="V30" s="100" t="s">
        <v>24</v>
      </c>
      <c r="W30" s="100">
        <v>0.65817179999999997</v>
      </c>
      <c r="X30" s="100">
        <v>0.71476859999999998</v>
      </c>
      <c r="Y30" s="100">
        <v>0.78383809999999998</v>
      </c>
      <c r="Z30" s="100">
        <v>20.119047999999999</v>
      </c>
      <c r="AA30" s="100" t="s">
        <v>24</v>
      </c>
      <c r="AB30" s="100">
        <v>100</v>
      </c>
      <c r="AC30" s="100">
        <v>8.5317299999999999E-2</v>
      </c>
      <c r="AD30" s="99">
        <v>1152.5</v>
      </c>
      <c r="AE30" s="99">
        <v>0.41814820000000003</v>
      </c>
      <c r="AF30" s="99">
        <v>0.1591494</v>
      </c>
      <c r="AH30" s="116">
        <v>1923</v>
      </c>
      <c r="AI30" s="99">
        <v>58</v>
      </c>
      <c r="AJ30" s="100">
        <v>1.0187234000000001</v>
      </c>
      <c r="AK30" s="100">
        <v>0.92171809999999998</v>
      </c>
      <c r="AL30" s="100" t="s">
        <v>24</v>
      </c>
      <c r="AM30" s="100">
        <v>0.92038410000000004</v>
      </c>
      <c r="AN30" s="100">
        <v>0.97502789999999995</v>
      </c>
      <c r="AO30" s="100">
        <v>1.0452379000000001</v>
      </c>
      <c r="AP30" s="100">
        <v>23.793102999999999</v>
      </c>
      <c r="AQ30" s="100" t="s">
        <v>24</v>
      </c>
      <c r="AR30" s="100">
        <v>100</v>
      </c>
      <c r="AS30" s="100">
        <v>0.1031368</v>
      </c>
      <c r="AT30" s="99">
        <v>2970</v>
      </c>
      <c r="AU30" s="99">
        <v>0.52851680000000001</v>
      </c>
      <c r="AV30" s="99">
        <v>0.1810156</v>
      </c>
      <c r="AW30" s="100">
        <v>1.7542302000000001</v>
      </c>
      <c r="AY30" s="116">
        <v>1923</v>
      </c>
    </row>
    <row r="31" spans="2:51">
      <c r="B31" s="116">
        <v>1924</v>
      </c>
      <c r="C31" s="99">
        <v>36</v>
      </c>
      <c r="D31" s="100">
        <v>1.2156001999999999</v>
      </c>
      <c r="E31" s="100">
        <v>1.1006407</v>
      </c>
      <c r="F31" s="100" t="s">
        <v>24</v>
      </c>
      <c r="G31" s="100">
        <v>1.0787243</v>
      </c>
      <c r="H31" s="100">
        <v>1.1693114</v>
      </c>
      <c r="I31" s="100">
        <v>1.2450779000000001</v>
      </c>
      <c r="J31" s="100">
        <v>23.055555999999999</v>
      </c>
      <c r="K31" s="100" t="s">
        <v>24</v>
      </c>
      <c r="L31" s="100">
        <v>100</v>
      </c>
      <c r="M31" s="100">
        <v>0.1157445</v>
      </c>
      <c r="N31" s="99">
        <v>1870</v>
      </c>
      <c r="O31" s="99">
        <v>0.63922880000000004</v>
      </c>
      <c r="P31" s="99">
        <v>0.21134839999999999</v>
      </c>
      <c r="R31" s="116">
        <v>1924</v>
      </c>
      <c r="S31" s="99">
        <v>29</v>
      </c>
      <c r="T31" s="100">
        <v>1.0176510000000001</v>
      </c>
      <c r="U31" s="100">
        <v>1.0653608999999999</v>
      </c>
      <c r="V31" s="100" t="s">
        <v>24</v>
      </c>
      <c r="W31" s="100">
        <v>1.0987918000000001</v>
      </c>
      <c r="X31" s="100">
        <v>1.041906</v>
      </c>
      <c r="Y31" s="100">
        <v>1.0983571000000001</v>
      </c>
      <c r="Z31" s="100">
        <v>29.396552</v>
      </c>
      <c r="AA31" s="100" t="s">
        <v>24</v>
      </c>
      <c r="AB31" s="100">
        <v>100</v>
      </c>
      <c r="AC31" s="100">
        <v>0.1214558</v>
      </c>
      <c r="AD31" s="99">
        <v>1322.5</v>
      </c>
      <c r="AE31" s="99">
        <v>0.47052339999999998</v>
      </c>
      <c r="AF31" s="99">
        <v>0.188336</v>
      </c>
      <c r="AH31" s="116">
        <v>1924</v>
      </c>
      <c r="AI31" s="99">
        <v>65</v>
      </c>
      <c r="AJ31" s="100">
        <v>1.1185297000000001</v>
      </c>
      <c r="AK31" s="100">
        <v>1.0764134000000001</v>
      </c>
      <c r="AL31" s="100" t="s">
        <v>24</v>
      </c>
      <c r="AM31" s="100">
        <v>1.0805144</v>
      </c>
      <c r="AN31" s="100">
        <v>1.1007804000000001</v>
      </c>
      <c r="AO31" s="100">
        <v>1.1669138999999999</v>
      </c>
      <c r="AP31" s="100">
        <v>25.884615</v>
      </c>
      <c r="AQ31" s="100" t="s">
        <v>24</v>
      </c>
      <c r="AR31" s="100">
        <v>100</v>
      </c>
      <c r="AS31" s="100">
        <v>0.1182248</v>
      </c>
      <c r="AT31" s="99">
        <v>3192.5</v>
      </c>
      <c r="AU31" s="99">
        <v>0.55656280000000002</v>
      </c>
      <c r="AV31" s="99">
        <v>0.20116600000000001</v>
      </c>
      <c r="AW31" s="100">
        <v>1.0331154</v>
      </c>
      <c r="AY31" s="116">
        <v>1924</v>
      </c>
    </row>
    <row r="32" spans="2:51">
      <c r="B32" s="116">
        <v>1925</v>
      </c>
      <c r="C32" s="99">
        <v>55</v>
      </c>
      <c r="D32" s="100">
        <v>1.8145228</v>
      </c>
      <c r="E32" s="100">
        <v>1.7188650000000001</v>
      </c>
      <c r="F32" s="100" t="s">
        <v>24</v>
      </c>
      <c r="G32" s="100">
        <v>1.6923980999999999</v>
      </c>
      <c r="H32" s="100">
        <v>1.7767086000000001</v>
      </c>
      <c r="I32" s="100">
        <v>1.8145838999999999</v>
      </c>
      <c r="J32" s="100">
        <v>25.227273</v>
      </c>
      <c r="K32" s="100" t="s">
        <v>24</v>
      </c>
      <c r="L32" s="100">
        <v>100</v>
      </c>
      <c r="M32" s="100">
        <v>0.1766557</v>
      </c>
      <c r="N32" s="99">
        <v>2740</v>
      </c>
      <c r="O32" s="99">
        <v>0.91522479999999995</v>
      </c>
      <c r="P32" s="99">
        <v>0.3179457</v>
      </c>
      <c r="R32" s="116">
        <v>1925</v>
      </c>
      <c r="S32" s="99">
        <v>28</v>
      </c>
      <c r="T32" s="100">
        <v>0.96282800000000002</v>
      </c>
      <c r="U32" s="100">
        <v>0.92393930000000002</v>
      </c>
      <c r="V32" s="100" t="s">
        <v>24</v>
      </c>
      <c r="W32" s="100">
        <v>0.9337145</v>
      </c>
      <c r="X32" s="100">
        <v>0.9443878</v>
      </c>
      <c r="Y32" s="100">
        <v>0.9406485</v>
      </c>
      <c r="Z32" s="100">
        <v>23.928571000000002</v>
      </c>
      <c r="AA32" s="100" t="s">
        <v>24</v>
      </c>
      <c r="AB32" s="100">
        <v>100</v>
      </c>
      <c r="AC32" s="100">
        <v>0.11948449999999999</v>
      </c>
      <c r="AD32" s="99">
        <v>1437.5</v>
      </c>
      <c r="AE32" s="99">
        <v>0.50127279999999996</v>
      </c>
      <c r="AF32" s="99">
        <v>0.2165627</v>
      </c>
      <c r="AH32" s="116">
        <v>1925</v>
      </c>
      <c r="AI32" s="99">
        <v>83</v>
      </c>
      <c r="AJ32" s="100">
        <v>1.3974945999999999</v>
      </c>
      <c r="AK32" s="100">
        <v>1.3342053</v>
      </c>
      <c r="AL32" s="100" t="s">
        <v>24</v>
      </c>
      <c r="AM32" s="100">
        <v>1.3269289</v>
      </c>
      <c r="AN32" s="100">
        <v>1.3713936</v>
      </c>
      <c r="AO32" s="100">
        <v>1.3874850999999999</v>
      </c>
      <c r="AP32" s="100">
        <v>24.789156999999999</v>
      </c>
      <c r="AQ32" s="100" t="s">
        <v>24</v>
      </c>
      <c r="AR32" s="100">
        <v>100</v>
      </c>
      <c r="AS32" s="100">
        <v>0.15210380000000001</v>
      </c>
      <c r="AT32" s="99">
        <v>4177.5</v>
      </c>
      <c r="AU32" s="99">
        <v>0.71270149999999999</v>
      </c>
      <c r="AV32" s="99">
        <v>0.2738334</v>
      </c>
      <c r="AW32" s="100">
        <v>1.8603658000000001</v>
      </c>
      <c r="AY32" s="116">
        <v>1925</v>
      </c>
    </row>
    <row r="33" spans="2:51">
      <c r="B33" s="116">
        <v>1926</v>
      </c>
      <c r="C33" s="99">
        <v>58</v>
      </c>
      <c r="D33" s="100">
        <v>1.8761118999999999</v>
      </c>
      <c r="E33" s="100">
        <v>1.8971146000000001</v>
      </c>
      <c r="F33" s="100" t="s">
        <v>24</v>
      </c>
      <c r="G33" s="100">
        <v>1.9962869999999999</v>
      </c>
      <c r="H33" s="100">
        <v>1.8797931000000001</v>
      </c>
      <c r="I33" s="100">
        <v>2.071256</v>
      </c>
      <c r="J33" s="100">
        <v>20.344828</v>
      </c>
      <c r="K33" s="100" t="s">
        <v>24</v>
      </c>
      <c r="L33" s="100">
        <v>100</v>
      </c>
      <c r="M33" s="100">
        <v>0.1790842</v>
      </c>
      <c r="N33" s="99">
        <v>3182.5</v>
      </c>
      <c r="O33" s="99">
        <v>1.042349</v>
      </c>
      <c r="P33" s="99">
        <v>0.35896060000000002</v>
      </c>
      <c r="R33" s="116">
        <v>1926</v>
      </c>
      <c r="S33" s="99">
        <v>36</v>
      </c>
      <c r="T33" s="100">
        <v>1.2142472</v>
      </c>
      <c r="U33" s="100">
        <v>1.1055332</v>
      </c>
      <c r="V33" s="100" t="s">
        <v>24</v>
      </c>
      <c r="W33" s="100">
        <v>1.0818947999999999</v>
      </c>
      <c r="X33" s="100">
        <v>1.1609145999999999</v>
      </c>
      <c r="Y33" s="100">
        <v>1.2616717</v>
      </c>
      <c r="Z33" s="100">
        <v>20</v>
      </c>
      <c r="AA33" s="100" t="s">
        <v>24</v>
      </c>
      <c r="AB33" s="100">
        <v>100</v>
      </c>
      <c r="AC33" s="100">
        <v>0.14655000000000001</v>
      </c>
      <c r="AD33" s="99">
        <v>1982.5</v>
      </c>
      <c r="AE33" s="99">
        <v>0.67814870000000005</v>
      </c>
      <c r="AF33" s="99">
        <v>0.29312510000000003</v>
      </c>
      <c r="AH33" s="116">
        <v>1926</v>
      </c>
      <c r="AI33" s="99">
        <v>94</v>
      </c>
      <c r="AJ33" s="100">
        <v>1.5521027999999999</v>
      </c>
      <c r="AK33" s="100">
        <v>1.4834505</v>
      </c>
      <c r="AL33" s="100" t="s">
        <v>24</v>
      </c>
      <c r="AM33" s="100">
        <v>1.5134103999999999</v>
      </c>
      <c r="AN33" s="100">
        <v>1.5167409999999999</v>
      </c>
      <c r="AO33" s="100">
        <v>1.6659881000000001</v>
      </c>
      <c r="AP33" s="100">
        <v>20.212765999999998</v>
      </c>
      <c r="AQ33" s="100" t="s">
        <v>24</v>
      </c>
      <c r="AR33" s="100">
        <v>100</v>
      </c>
      <c r="AS33" s="100">
        <v>0.16505130000000001</v>
      </c>
      <c r="AT33" s="99">
        <v>5165</v>
      </c>
      <c r="AU33" s="99">
        <v>0.86420370000000002</v>
      </c>
      <c r="AV33" s="99">
        <v>0.33047120000000002</v>
      </c>
      <c r="AW33" s="100">
        <v>1.7160177999999999</v>
      </c>
      <c r="AY33" s="116">
        <v>1926</v>
      </c>
    </row>
    <row r="34" spans="2:51">
      <c r="B34" s="116">
        <v>1927</v>
      </c>
      <c r="C34" s="99">
        <v>70</v>
      </c>
      <c r="D34" s="100">
        <v>2.2160313999999999</v>
      </c>
      <c r="E34" s="100">
        <v>2.1916321000000001</v>
      </c>
      <c r="F34" s="100" t="s">
        <v>24</v>
      </c>
      <c r="G34" s="100">
        <v>2.1787614</v>
      </c>
      <c r="H34" s="100">
        <v>2.2041119999999998</v>
      </c>
      <c r="I34" s="100">
        <v>2.2571083999999999</v>
      </c>
      <c r="J34" s="100">
        <v>26.928571000000002</v>
      </c>
      <c r="K34" s="100" t="s">
        <v>24</v>
      </c>
      <c r="L34" s="100">
        <v>100</v>
      </c>
      <c r="M34" s="100">
        <v>0.2130379</v>
      </c>
      <c r="N34" s="99">
        <v>3372.5</v>
      </c>
      <c r="O34" s="99">
        <v>1.0811374</v>
      </c>
      <c r="P34" s="99">
        <v>0.3777124</v>
      </c>
      <c r="R34" s="116">
        <v>1927</v>
      </c>
      <c r="S34" s="99">
        <v>33</v>
      </c>
      <c r="T34" s="100">
        <v>1.0913781</v>
      </c>
      <c r="U34" s="100">
        <v>1.095375</v>
      </c>
      <c r="V34" s="100" t="s">
        <v>24</v>
      </c>
      <c r="W34" s="100">
        <v>1.1138174999999999</v>
      </c>
      <c r="X34" s="100">
        <v>1.0869871</v>
      </c>
      <c r="Y34" s="100">
        <v>1.1445513</v>
      </c>
      <c r="Z34" s="100">
        <v>22.80303</v>
      </c>
      <c r="AA34" s="100" t="s">
        <v>24</v>
      </c>
      <c r="AB34" s="100">
        <v>100</v>
      </c>
      <c r="AC34" s="100">
        <v>0.12979859999999999</v>
      </c>
      <c r="AD34" s="99">
        <v>1732.5</v>
      </c>
      <c r="AE34" s="99">
        <v>0.58118080000000005</v>
      </c>
      <c r="AF34" s="99">
        <v>0.24826790000000001</v>
      </c>
      <c r="AH34" s="116">
        <v>1927</v>
      </c>
      <c r="AI34" s="99">
        <v>103</v>
      </c>
      <c r="AJ34" s="100">
        <v>1.6659927000000001</v>
      </c>
      <c r="AK34" s="100">
        <v>1.6566384000000001</v>
      </c>
      <c r="AL34" s="100" t="s">
        <v>24</v>
      </c>
      <c r="AM34" s="100">
        <v>1.6591828</v>
      </c>
      <c r="AN34" s="100">
        <v>1.6582330999999999</v>
      </c>
      <c r="AO34" s="100">
        <v>1.7133927</v>
      </c>
      <c r="AP34" s="100">
        <v>25.606795999999999</v>
      </c>
      <c r="AQ34" s="100" t="s">
        <v>24</v>
      </c>
      <c r="AR34" s="100">
        <v>100</v>
      </c>
      <c r="AS34" s="100">
        <v>0.17672689999999999</v>
      </c>
      <c r="AT34" s="99">
        <v>5105</v>
      </c>
      <c r="AU34" s="99">
        <v>0.83683039999999997</v>
      </c>
      <c r="AV34" s="99">
        <v>0.32092589999999999</v>
      </c>
      <c r="AW34" s="100">
        <v>2.0008053000000001</v>
      </c>
      <c r="AY34" s="116">
        <v>1927</v>
      </c>
    </row>
    <row r="35" spans="2:51">
      <c r="B35" s="116">
        <v>1928</v>
      </c>
      <c r="C35" s="99">
        <v>67</v>
      </c>
      <c r="D35" s="100">
        <v>2.0798410999999999</v>
      </c>
      <c r="E35" s="100">
        <v>1.7523188999999999</v>
      </c>
      <c r="F35" s="100" t="s">
        <v>24</v>
      </c>
      <c r="G35" s="100">
        <v>1.6793015</v>
      </c>
      <c r="H35" s="100">
        <v>1.9582307000000001</v>
      </c>
      <c r="I35" s="100">
        <v>2.1906994000000002</v>
      </c>
      <c r="J35" s="100">
        <v>18.768657000000001</v>
      </c>
      <c r="K35" s="100" t="s">
        <v>24</v>
      </c>
      <c r="L35" s="100">
        <v>100</v>
      </c>
      <c r="M35" s="100">
        <v>0.20214209999999999</v>
      </c>
      <c r="N35" s="99">
        <v>3767.5</v>
      </c>
      <c r="O35" s="99">
        <v>1.1845249</v>
      </c>
      <c r="P35" s="99">
        <v>0.42221049999999999</v>
      </c>
      <c r="R35" s="116">
        <v>1928</v>
      </c>
      <c r="S35" s="99">
        <v>48</v>
      </c>
      <c r="T35" s="100">
        <v>1.5580369000000001</v>
      </c>
      <c r="U35" s="100">
        <v>1.5686601</v>
      </c>
      <c r="V35" s="100" t="s">
        <v>24</v>
      </c>
      <c r="W35" s="100">
        <v>1.5618064</v>
      </c>
      <c r="X35" s="100">
        <v>1.5634444000000001</v>
      </c>
      <c r="Y35" s="100">
        <v>1.6123362000000001</v>
      </c>
      <c r="Z35" s="100">
        <v>24.6875</v>
      </c>
      <c r="AA35" s="100" t="s">
        <v>24</v>
      </c>
      <c r="AB35" s="100">
        <v>100</v>
      </c>
      <c r="AC35" s="100">
        <v>0.18297559999999999</v>
      </c>
      <c r="AD35" s="99">
        <v>2422.5</v>
      </c>
      <c r="AE35" s="99">
        <v>0.79774100000000003</v>
      </c>
      <c r="AF35" s="99">
        <v>0.33874840000000001</v>
      </c>
      <c r="AH35" s="116">
        <v>1928</v>
      </c>
      <c r="AI35" s="99">
        <v>115</v>
      </c>
      <c r="AJ35" s="100">
        <v>1.8247595999999999</v>
      </c>
      <c r="AK35" s="100">
        <v>1.6671902000000001</v>
      </c>
      <c r="AL35" s="100" t="s">
        <v>24</v>
      </c>
      <c r="AM35" s="100">
        <v>1.6265563000000001</v>
      </c>
      <c r="AN35" s="100">
        <v>1.7682802</v>
      </c>
      <c r="AO35" s="100">
        <v>1.9097956</v>
      </c>
      <c r="AP35" s="100">
        <v>21.239129999999999</v>
      </c>
      <c r="AQ35" s="100" t="s">
        <v>24</v>
      </c>
      <c r="AR35" s="100">
        <v>100</v>
      </c>
      <c r="AS35" s="100">
        <v>0.1936744</v>
      </c>
      <c r="AT35" s="99">
        <v>6190</v>
      </c>
      <c r="AU35" s="99">
        <v>0.99560899999999997</v>
      </c>
      <c r="AV35" s="99">
        <v>0.38507960000000002</v>
      </c>
      <c r="AW35" s="100">
        <v>1.1170800000000001</v>
      </c>
      <c r="AY35" s="116">
        <v>1928</v>
      </c>
    </row>
    <row r="36" spans="2:51">
      <c r="B36" s="116">
        <v>1929</v>
      </c>
      <c r="C36" s="99">
        <v>53</v>
      </c>
      <c r="D36" s="100">
        <v>1.6231279999999999</v>
      </c>
      <c r="E36" s="100">
        <v>1.4620896000000001</v>
      </c>
      <c r="F36" s="100" t="s">
        <v>24</v>
      </c>
      <c r="G36" s="100">
        <v>1.4665851999999999</v>
      </c>
      <c r="H36" s="100">
        <v>1.5729112000000001</v>
      </c>
      <c r="I36" s="100">
        <v>1.7020025999999999</v>
      </c>
      <c r="J36" s="100">
        <v>24.952829999999999</v>
      </c>
      <c r="K36" s="100" t="s">
        <v>24</v>
      </c>
      <c r="L36" s="100">
        <v>100</v>
      </c>
      <c r="M36" s="100">
        <v>0.15265860000000001</v>
      </c>
      <c r="N36" s="99">
        <v>2652.5</v>
      </c>
      <c r="O36" s="99">
        <v>0.82311869999999998</v>
      </c>
      <c r="P36" s="99">
        <v>0.29576229999999998</v>
      </c>
      <c r="R36" s="116">
        <v>1929</v>
      </c>
      <c r="S36" s="99">
        <v>50</v>
      </c>
      <c r="T36" s="100">
        <v>1.5981589</v>
      </c>
      <c r="U36" s="100">
        <v>1.4655583999999999</v>
      </c>
      <c r="V36" s="100" t="s">
        <v>24</v>
      </c>
      <c r="W36" s="100">
        <v>1.4300743</v>
      </c>
      <c r="X36" s="100">
        <v>1.5468115</v>
      </c>
      <c r="Y36" s="100">
        <v>1.6609343000000001</v>
      </c>
      <c r="Z36" s="100">
        <v>21.9</v>
      </c>
      <c r="AA36" s="100" t="s">
        <v>24</v>
      </c>
      <c r="AB36" s="100">
        <v>100</v>
      </c>
      <c r="AC36" s="100">
        <v>0.19128510000000001</v>
      </c>
      <c r="AD36" s="99">
        <v>2657.5</v>
      </c>
      <c r="AE36" s="99">
        <v>0.86206899999999997</v>
      </c>
      <c r="AF36" s="99">
        <v>0.39491920000000003</v>
      </c>
      <c r="AH36" s="116">
        <v>1929</v>
      </c>
      <c r="AI36" s="99">
        <v>103</v>
      </c>
      <c r="AJ36" s="100">
        <v>1.6109104000000001</v>
      </c>
      <c r="AK36" s="100">
        <v>1.4676537999999999</v>
      </c>
      <c r="AL36" s="100" t="s">
        <v>24</v>
      </c>
      <c r="AM36" s="100">
        <v>1.4530285000000001</v>
      </c>
      <c r="AN36" s="100">
        <v>1.5633946999999999</v>
      </c>
      <c r="AO36" s="100">
        <v>1.6850125</v>
      </c>
      <c r="AP36" s="100">
        <v>23.470873999999998</v>
      </c>
      <c r="AQ36" s="100" t="s">
        <v>24</v>
      </c>
      <c r="AR36" s="100">
        <v>100</v>
      </c>
      <c r="AS36" s="100">
        <v>0.16924919999999999</v>
      </c>
      <c r="AT36" s="99">
        <v>5310</v>
      </c>
      <c r="AU36" s="99">
        <v>0.84216199999999997</v>
      </c>
      <c r="AV36" s="99">
        <v>0.33826879999999998</v>
      </c>
      <c r="AW36" s="100">
        <v>0.9976332</v>
      </c>
      <c r="AY36" s="116">
        <v>1929</v>
      </c>
    </row>
    <row r="37" spans="2:51">
      <c r="B37" s="116">
        <v>1930</v>
      </c>
      <c r="C37" s="99">
        <v>49</v>
      </c>
      <c r="D37" s="100">
        <v>1.4869663</v>
      </c>
      <c r="E37" s="100">
        <v>1.4308905999999999</v>
      </c>
      <c r="F37" s="100" t="s">
        <v>24</v>
      </c>
      <c r="G37" s="100">
        <v>1.4577217</v>
      </c>
      <c r="H37" s="100">
        <v>1.4624565</v>
      </c>
      <c r="I37" s="100">
        <v>1.5169587</v>
      </c>
      <c r="J37" s="100">
        <v>30.153061000000001</v>
      </c>
      <c r="K37" s="100" t="s">
        <v>24</v>
      </c>
      <c r="L37" s="100">
        <v>100</v>
      </c>
      <c r="M37" s="100">
        <v>0.1573135</v>
      </c>
      <c r="N37" s="99">
        <v>2197.5</v>
      </c>
      <c r="O37" s="99">
        <v>0.67617470000000002</v>
      </c>
      <c r="P37" s="99">
        <v>0.2755667</v>
      </c>
      <c r="R37" s="116">
        <v>1930</v>
      </c>
      <c r="S37" s="99">
        <v>45</v>
      </c>
      <c r="T37" s="100">
        <v>1.4207236000000001</v>
      </c>
      <c r="U37" s="100">
        <v>1.2890200000000001</v>
      </c>
      <c r="V37" s="100" t="s">
        <v>24</v>
      </c>
      <c r="W37" s="100">
        <v>1.2952887</v>
      </c>
      <c r="X37" s="100">
        <v>1.3821701</v>
      </c>
      <c r="Y37" s="100">
        <v>1.5371558000000001</v>
      </c>
      <c r="Z37" s="100">
        <v>23.388888999999999</v>
      </c>
      <c r="AA37" s="100" t="s">
        <v>24</v>
      </c>
      <c r="AB37" s="100">
        <v>100</v>
      </c>
      <c r="AC37" s="100">
        <v>0.1860811</v>
      </c>
      <c r="AD37" s="99">
        <v>2322.5</v>
      </c>
      <c r="AE37" s="99">
        <v>0.74462969999999995</v>
      </c>
      <c r="AF37" s="99">
        <v>0.37426779999999998</v>
      </c>
      <c r="AH37" s="116">
        <v>1930</v>
      </c>
      <c r="AI37" s="99">
        <v>94</v>
      </c>
      <c r="AJ37" s="100">
        <v>1.4545003999999999</v>
      </c>
      <c r="AK37" s="100">
        <v>1.3614459999999999</v>
      </c>
      <c r="AL37" s="100" t="s">
        <v>24</v>
      </c>
      <c r="AM37" s="100">
        <v>1.3783091000000001</v>
      </c>
      <c r="AN37" s="100">
        <v>1.423074</v>
      </c>
      <c r="AO37" s="100">
        <v>1.5268162999999999</v>
      </c>
      <c r="AP37" s="100">
        <v>26.914894</v>
      </c>
      <c r="AQ37" s="100" t="s">
        <v>24</v>
      </c>
      <c r="AR37" s="100">
        <v>100</v>
      </c>
      <c r="AS37" s="100">
        <v>0.1698867</v>
      </c>
      <c r="AT37" s="99">
        <v>4520</v>
      </c>
      <c r="AU37" s="99">
        <v>0.70969870000000002</v>
      </c>
      <c r="AV37" s="99">
        <v>0.3187605</v>
      </c>
      <c r="AW37" s="100">
        <v>1.1100608999999999</v>
      </c>
      <c r="AY37" s="116">
        <v>1930</v>
      </c>
    </row>
    <row r="38" spans="2:51">
      <c r="B38" s="117">
        <v>1931</v>
      </c>
      <c r="C38" s="99">
        <v>52</v>
      </c>
      <c r="D38" s="100">
        <v>1.5656991</v>
      </c>
      <c r="E38" s="100">
        <v>1.4811962999999999</v>
      </c>
      <c r="F38" s="100" t="s">
        <v>24</v>
      </c>
      <c r="G38" s="100">
        <v>1.4646646999999999</v>
      </c>
      <c r="H38" s="100">
        <v>1.5398276</v>
      </c>
      <c r="I38" s="100">
        <v>1.5856764999999999</v>
      </c>
      <c r="J38" s="100">
        <v>28.076923000000001</v>
      </c>
      <c r="K38" s="100" t="s">
        <v>24</v>
      </c>
      <c r="L38" s="100">
        <v>100</v>
      </c>
      <c r="M38" s="100">
        <v>0.16354260000000001</v>
      </c>
      <c r="N38" s="99">
        <v>2440</v>
      </c>
      <c r="O38" s="99">
        <v>0.74565289999999995</v>
      </c>
      <c r="P38" s="99">
        <v>0.32717859999999999</v>
      </c>
      <c r="R38" s="117">
        <v>1931</v>
      </c>
      <c r="S38" s="99">
        <v>33</v>
      </c>
      <c r="T38" s="100">
        <v>1.0295448</v>
      </c>
      <c r="U38" s="100">
        <v>1.126695</v>
      </c>
      <c r="V38" s="100" t="s">
        <v>24</v>
      </c>
      <c r="W38" s="100">
        <v>1.1497771000000001</v>
      </c>
      <c r="X38" s="100">
        <v>1.0686963</v>
      </c>
      <c r="Y38" s="100">
        <v>1.0785374999999999</v>
      </c>
      <c r="Z38" s="100">
        <v>27.5</v>
      </c>
      <c r="AA38" s="100" t="s">
        <v>24</v>
      </c>
      <c r="AB38" s="100">
        <v>100</v>
      </c>
      <c r="AC38" s="100">
        <v>0.13325799999999999</v>
      </c>
      <c r="AD38" s="99">
        <v>1580</v>
      </c>
      <c r="AE38" s="99">
        <v>0.50109420000000005</v>
      </c>
      <c r="AF38" s="99">
        <v>0.27529369999999997</v>
      </c>
      <c r="AH38" s="117">
        <v>1931</v>
      </c>
      <c r="AI38" s="99">
        <v>85</v>
      </c>
      <c r="AJ38" s="100">
        <v>1.3023826000000001</v>
      </c>
      <c r="AK38" s="100">
        <v>1.3139676</v>
      </c>
      <c r="AL38" s="100" t="s">
        <v>24</v>
      </c>
      <c r="AM38" s="100">
        <v>1.318262</v>
      </c>
      <c r="AN38" s="100">
        <v>1.3128169000000001</v>
      </c>
      <c r="AO38" s="100">
        <v>1.3398657</v>
      </c>
      <c r="AP38" s="100">
        <v>27.852941000000001</v>
      </c>
      <c r="AQ38" s="100" t="s">
        <v>24</v>
      </c>
      <c r="AR38" s="100">
        <v>100</v>
      </c>
      <c r="AS38" s="100">
        <v>0.1502829</v>
      </c>
      <c r="AT38" s="99">
        <v>4020</v>
      </c>
      <c r="AU38" s="99">
        <v>0.62564200000000003</v>
      </c>
      <c r="AV38" s="99">
        <v>0.3046141</v>
      </c>
      <c r="AW38" s="100">
        <v>1.3146382000000001</v>
      </c>
      <c r="AY38" s="117">
        <v>1931</v>
      </c>
    </row>
    <row r="39" spans="2:51">
      <c r="B39" s="117">
        <v>1932</v>
      </c>
      <c r="C39" s="99">
        <v>68</v>
      </c>
      <c r="D39" s="100">
        <v>2.0340403</v>
      </c>
      <c r="E39" s="100">
        <v>2.0032594000000001</v>
      </c>
      <c r="F39" s="100" t="s">
        <v>24</v>
      </c>
      <c r="G39" s="100">
        <v>2.0093869999999998</v>
      </c>
      <c r="H39" s="100">
        <v>2.041725</v>
      </c>
      <c r="I39" s="100">
        <v>2.1647547</v>
      </c>
      <c r="J39" s="100">
        <v>27.647058999999999</v>
      </c>
      <c r="K39" s="100" t="s">
        <v>24</v>
      </c>
      <c r="L39" s="100">
        <v>100</v>
      </c>
      <c r="M39" s="100">
        <v>0.21343380000000001</v>
      </c>
      <c r="N39" s="99">
        <v>3225</v>
      </c>
      <c r="O39" s="99">
        <v>0.97988580000000003</v>
      </c>
      <c r="P39" s="99">
        <v>0.44666509999999998</v>
      </c>
      <c r="R39" s="117">
        <v>1932</v>
      </c>
      <c r="S39" s="99">
        <v>33</v>
      </c>
      <c r="T39" s="100">
        <v>1.0205028</v>
      </c>
      <c r="U39" s="100">
        <v>0.9878709</v>
      </c>
      <c r="V39" s="100" t="s">
        <v>24</v>
      </c>
      <c r="W39" s="100">
        <v>0.98014900000000005</v>
      </c>
      <c r="X39" s="100">
        <v>1.0247602</v>
      </c>
      <c r="Y39" s="100">
        <v>1.1410663000000001</v>
      </c>
      <c r="Z39" s="100">
        <v>23.409091</v>
      </c>
      <c r="AA39" s="100" t="s">
        <v>24</v>
      </c>
      <c r="AB39" s="100">
        <v>100</v>
      </c>
      <c r="AC39" s="100">
        <v>0.1325461</v>
      </c>
      <c r="AD39" s="99">
        <v>1705</v>
      </c>
      <c r="AE39" s="99">
        <v>0.53658539999999999</v>
      </c>
      <c r="AF39" s="99">
        <v>0.30455270000000001</v>
      </c>
      <c r="AH39" s="117">
        <v>1932</v>
      </c>
      <c r="AI39" s="99">
        <v>101</v>
      </c>
      <c r="AJ39" s="100">
        <v>1.5357012999999999</v>
      </c>
      <c r="AK39" s="100">
        <v>1.5036529000000001</v>
      </c>
      <c r="AL39" s="100" t="s">
        <v>24</v>
      </c>
      <c r="AM39" s="100">
        <v>1.50281</v>
      </c>
      <c r="AN39" s="100">
        <v>1.5420552999999999</v>
      </c>
      <c r="AO39" s="100">
        <v>1.6622539000000001</v>
      </c>
      <c r="AP39" s="100">
        <v>26.262376</v>
      </c>
      <c r="AQ39" s="100" t="s">
        <v>24</v>
      </c>
      <c r="AR39" s="100">
        <v>100</v>
      </c>
      <c r="AS39" s="100">
        <v>0.17795159999999999</v>
      </c>
      <c r="AT39" s="99">
        <v>4930</v>
      </c>
      <c r="AU39" s="99">
        <v>0.76213149999999996</v>
      </c>
      <c r="AV39" s="99">
        <v>0.38459890000000002</v>
      </c>
      <c r="AW39" s="100">
        <v>2.0278554999999998</v>
      </c>
      <c r="AY39" s="117">
        <v>1932</v>
      </c>
    </row>
    <row r="40" spans="2:51">
      <c r="B40" s="117">
        <v>1933</v>
      </c>
      <c r="C40" s="99">
        <v>42</v>
      </c>
      <c r="D40" s="100">
        <v>1.2473642</v>
      </c>
      <c r="E40" s="100">
        <v>1.2755307</v>
      </c>
      <c r="F40" s="100" t="s">
        <v>24</v>
      </c>
      <c r="G40" s="100">
        <v>1.2559146000000001</v>
      </c>
      <c r="H40" s="100">
        <v>1.2608613</v>
      </c>
      <c r="I40" s="100">
        <v>1.2932083999999999</v>
      </c>
      <c r="J40" s="100">
        <v>29.166667</v>
      </c>
      <c r="K40" s="100" t="s">
        <v>24</v>
      </c>
      <c r="L40" s="100">
        <v>100</v>
      </c>
      <c r="M40" s="100">
        <v>0.12631580000000001</v>
      </c>
      <c r="N40" s="99">
        <v>1930</v>
      </c>
      <c r="O40" s="99">
        <v>0.58271189999999995</v>
      </c>
      <c r="P40" s="99">
        <v>0.26994889999999999</v>
      </c>
      <c r="R40" s="117">
        <v>1933</v>
      </c>
      <c r="S40" s="99">
        <v>41</v>
      </c>
      <c r="T40" s="100">
        <v>1.2566279</v>
      </c>
      <c r="U40" s="100">
        <v>1.4286038000000001</v>
      </c>
      <c r="V40" s="100" t="s">
        <v>24</v>
      </c>
      <c r="W40" s="100">
        <v>1.4992856999999999</v>
      </c>
      <c r="X40" s="100">
        <v>1.3094408</v>
      </c>
      <c r="Y40" s="100">
        <v>1.3212174999999999</v>
      </c>
      <c r="Z40" s="100">
        <v>32.378048999999997</v>
      </c>
      <c r="AA40" s="100" t="s">
        <v>24</v>
      </c>
      <c r="AB40" s="100">
        <v>100</v>
      </c>
      <c r="AC40" s="100">
        <v>0.15850310000000001</v>
      </c>
      <c r="AD40" s="99">
        <v>1767.5</v>
      </c>
      <c r="AE40" s="99">
        <v>0.55192980000000003</v>
      </c>
      <c r="AF40" s="99">
        <v>0.31688260000000001</v>
      </c>
      <c r="AH40" s="117">
        <v>1933</v>
      </c>
      <c r="AI40" s="99">
        <v>83</v>
      </c>
      <c r="AJ40" s="100">
        <v>1.2519231</v>
      </c>
      <c r="AK40" s="100">
        <v>1.3690298999999999</v>
      </c>
      <c r="AL40" s="100" t="s">
        <v>24</v>
      </c>
      <c r="AM40" s="100">
        <v>1.3992956999999999</v>
      </c>
      <c r="AN40" s="100">
        <v>1.2943779</v>
      </c>
      <c r="AO40" s="100">
        <v>1.3147457</v>
      </c>
      <c r="AP40" s="100">
        <v>30.753011999999998</v>
      </c>
      <c r="AQ40" s="100" t="s">
        <v>24</v>
      </c>
      <c r="AR40" s="100">
        <v>100</v>
      </c>
      <c r="AS40" s="100">
        <v>0.14039950000000001</v>
      </c>
      <c r="AT40" s="99">
        <v>3697.5</v>
      </c>
      <c r="AU40" s="99">
        <v>0.56757999999999997</v>
      </c>
      <c r="AV40" s="99">
        <v>0.29051779999999999</v>
      </c>
      <c r="AW40" s="100">
        <v>0.89285130000000001</v>
      </c>
      <c r="AY40" s="117">
        <v>1933</v>
      </c>
    </row>
    <row r="41" spans="2:51">
      <c r="B41" s="117">
        <v>1934</v>
      </c>
      <c r="C41" s="99">
        <v>65</v>
      </c>
      <c r="D41" s="100">
        <v>1.9183094999999999</v>
      </c>
      <c r="E41" s="100">
        <v>2.1104419000000001</v>
      </c>
      <c r="F41" s="100" t="s">
        <v>24</v>
      </c>
      <c r="G41" s="100">
        <v>2.1781153999999998</v>
      </c>
      <c r="H41" s="100">
        <v>2.0144001999999999</v>
      </c>
      <c r="I41" s="100">
        <v>2.0294145000000001</v>
      </c>
      <c r="J41" s="100">
        <v>27.423076999999999</v>
      </c>
      <c r="K41" s="100" t="s">
        <v>24</v>
      </c>
      <c r="L41" s="100">
        <v>100</v>
      </c>
      <c r="M41" s="100">
        <v>0.18806780000000001</v>
      </c>
      <c r="N41" s="99">
        <v>3117.5</v>
      </c>
      <c r="O41" s="99">
        <v>0.93601749999999995</v>
      </c>
      <c r="P41" s="99">
        <v>0.41380319999999998</v>
      </c>
      <c r="R41" s="117">
        <v>1934</v>
      </c>
      <c r="S41" s="99">
        <v>53</v>
      </c>
      <c r="T41" s="100">
        <v>1.611432</v>
      </c>
      <c r="U41" s="100">
        <v>1.7956993000000001</v>
      </c>
      <c r="V41" s="100" t="s">
        <v>24</v>
      </c>
      <c r="W41" s="100">
        <v>1.8892058</v>
      </c>
      <c r="X41" s="100">
        <v>1.6846726999999999</v>
      </c>
      <c r="Y41" s="100">
        <v>1.6894028000000001</v>
      </c>
      <c r="Z41" s="100">
        <v>30.424527999999999</v>
      </c>
      <c r="AA41" s="100" t="s">
        <v>24</v>
      </c>
      <c r="AB41" s="100">
        <v>100</v>
      </c>
      <c r="AC41" s="100">
        <v>0.1916263</v>
      </c>
      <c r="AD41" s="99">
        <v>2387.5</v>
      </c>
      <c r="AE41" s="99">
        <v>0.74024120000000004</v>
      </c>
      <c r="AF41" s="99">
        <v>0.40171289999999998</v>
      </c>
      <c r="AH41" s="117">
        <v>1934</v>
      </c>
      <c r="AI41" s="99">
        <v>118</v>
      </c>
      <c r="AJ41" s="100">
        <v>1.7671549</v>
      </c>
      <c r="AK41" s="100">
        <v>1.9581583</v>
      </c>
      <c r="AL41" s="100" t="s">
        <v>24</v>
      </c>
      <c r="AM41" s="100">
        <v>2.0401862999999998</v>
      </c>
      <c r="AN41" s="100">
        <v>1.8531742</v>
      </c>
      <c r="AO41" s="100">
        <v>1.8637801000000001</v>
      </c>
      <c r="AP41" s="100">
        <v>28.771186</v>
      </c>
      <c r="AQ41" s="100" t="s">
        <v>24</v>
      </c>
      <c r="AR41" s="100">
        <v>100</v>
      </c>
      <c r="AS41" s="100">
        <v>0.1896496</v>
      </c>
      <c r="AT41" s="99">
        <v>5505</v>
      </c>
      <c r="AU41" s="99">
        <v>0.83970160000000005</v>
      </c>
      <c r="AV41" s="99">
        <v>0.40847139999999998</v>
      </c>
      <c r="AW41" s="100">
        <v>1.1752758000000001</v>
      </c>
      <c r="AY41" s="117">
        <v>1934</v>
      </c>
    </row>
    <row r="42" spans="2:51">
      <c r="B42" s="117">
        <v>1935</v>
      </c>
      <c r="C42" s="99">
        <v>60</v>
      </c>
      <c r="D42" s="100">
        <v>1.7593760000000001</v>
      </c>
      <c r="E42" s="100">
        <v>1.6354531000000001</v>
      </c>
      <c r="F42" s="100" t="s">
        <v>24</v>
      </c>
      <c r="G42" s="100">
        <v>1.5715433999999999</v>
      </c>
      <c r="H42" s="100">
        <v>1.7527493000000001</v>
      </c>
      <c r="I42" s="100">
        <v>1.8577342999999999</v>
      </c>
      <c r="J42" s="100">
        <v>24.166667</v>
      </c>
      <c r="K42" s="100" t="s">
        <v>24</v>
      </c>
      <c r="L42" s="100">
        <v>100</v>
      </c>
      <c r="M42" s="100">
        <v>0.1681096</v>
      </c>
      <c r="N42" s="99">
        <v>3050</v>
      </c>
      <c r="O42" s="99">
        <v>0.91066519999999995</v>
      </c>
      <c r="P42" s="99">
        <v>0.4100647</v>
      </c>
      <c r="R42" s="117">
        <v>1935</v>
      </c>
      <c r="S42" s="99">
        <v>41</v>
      </c>
      <c r="T42" s="100">
        <v>1.2364667</v>
      </c>
      <c r="U42" s="100">
        <v>1.1892936000000001</v>
      </c>
      <c r="V42" s="100" t="s">
        <v>24</v>
      </c>
      <c r="W42" s="100">
        <v>1.1934184999999999</v>
      </c>
      <c r="X42" s="100">
        <v>1.2381857999999999</v>
      </c>
      <c r="Y42" s="100">
        <v>1.3000700999999999</v>
      </c>
      <c r="Z42" s="100">
        <v>28.719512000000002</v>
      </c>
      <c r="AA42" s="100" t="s">
        <v>24</v>
      </c>
      <c r="AB42" s="100">
        <v>100</v>
      </c>
      <c r="AC42" s="100">
        <v>0.14691129999999999</v>
      </c>
      <c r="AD42" s="99">
        <v>1897.5</v>
      </c>
      <c r="AE42" s="99">
        <v>0.58418769999999998</v>
      </c>
      <c r="AF42" s="99">
        <v>0.33240199999999998</v>
      </c>
      <c r="AH42" s="117">
        <v>1935</v>
      </c>
      <c r="AI42" s="99">
        <v>101</v>
      </c>
      <c r="AJ42" s="100">
        <v>1.5015908</v>
      </c>
      <c r="AK42" s="100">
        <v>1.4152353</v>
      </c>
      <c r="AL42" s="100" t="s">
        <v>24</v>
      </c>
      <c r="AM42" s="100">
        <v>1.3851457</v>
      </c>
      <c r="AN42" s="100">
        <v>1.4989383999999999</v>
      </c>
      <c r="AO42" s="100">
        <v>1.5829917</v>
      </c>
      <c r="AP42" s="100">
        <v>26.014851</v>
      </c>
      <c r="AQ42" s="100" t="s">
        <v>24</v>
      </c>
      <c r="AR42" s="100">
        <v>100</v>
      </c>
      <c r="AS42" s="100">
        <v>0.15880749999999999</v>
      </c>
      <c r="AT42" s="99">
        <v>4947.5</v>
      </c>
      <c r="AU42" s="99">
        <v>0.74992800000000004</v>
      </c>
      <c r="AV42" s="99">
        <v>0.3763416</v>
      </c>
      <c r="AW42" s="100">
        <v>1.3751466000000001</v>
      </c>
      <c r="AY42" s="117">
        <v>1935</v>
      </c>
    </row>
    <row r="43" spans="2:51">
      <c r="B43" s="117">
        <v>1936</v>
      </c>
      <c r="C43" s="99">
        <v>78</v>
      </c>
      <c r="D43" s="100">
        <v>2.2715358999999999</v>
      </c>
      <c r="E43" s="100">
        <v>2.2229325000000002</v>
      </c>
      <c r="F43" s="100" t="s">
        <v>24</v>
      </c>
      <c r="G43" s="100">
        <v>2.2064718000000001</v>
      </c>
      <c r="H43" s="100">
        <v>2.2755798</v>
      </c>
      <c r="I43" s="100">
        <v>2.3575206999999998</v>
      </c>
      <c r="J43" s="100">
        <v>29.935897000000001</v>
      </c>
      <c r="K43" s="100" t="s">
        <v>24</v>
      </c>
      <c r="L43" s="100">
        <v>100</v>
      </c>
      <c r="M43" s="100">
        <v>0.2187877</v>
      </c>
      <c r="N43" s="99">
        <v>3517.5</v>
      </c>
      <c r="O43" s="99">
        <v>1.0440474</v>
      </c>
      <c r="P43" s="99">
        <v>0.4673503</v>
      </c>
      <c r="R43" s="117">
        <v>1936</v>
      </c>
      <c r="S43" s="99">
        <v>46</v>
      </c>
      <c r="T43" s="100">
        <v>1.3753512999999999</v>
      </c>
      <c r="U43" s="100">
        <v>1.3250518</v>
      </c>
      <c r="V43" s="100" t="s">
        <v>24</v>
      </c>
      <c r="W43" s="100">
        <v>1.2806157</v>
      </c>
      <c r="X43" s="100">
        <v>1.3470408</v>
      </c>
      <c r="Y43" s="100">
        <v>1.3523461999999999</v>
      </c>
      <c r="Z43" s="100">
        <v>29.130434999999999</v>
      </c>
      <c r="AA43" s="100" t="s">
        <v>24</v>
      </c>
      <c r="AB43" s="100">
        <v>100</v>
      </c>
      <c r="AC43" s="100">
        <v>0.1626534</v>
      </c>
      <c r="AD43" s="99">
        <v>2112.5</v>
      </c>
      <c r="AE43" s="99">
        <v>0.6454126</v>
      </c>
      <c r="AF43" s="99">
        <v>0.35832259999999999</v>
      </c>
      <c r="AH43" s="117">
        <v>1936</v>
      </c>
      <c r="AI43" s="99">
        <v>124</v>
      </c>
      <c r="AJ43" s="100">
        <v>1.8293402999999999</v>
      </c>
      <c r="AK43" s="100">
        <v>1.7830398000000001</v>
      </c>
      <c r="AL43" s="100" t="s">
        <v>24</v>
      </c>
      <c r="AM43" s="100">
        <v>1.7524059999999999</v>
      </c>
      <c r="AN43" s="100">
        <v>1.821096</v>
      </c>
      <c r="AO43" s="100">
        <v>1.8652879</v>
      </c>
      <c r="AP43" s="100">
        <v>29.637097000000001</v>
      </c>
      <c r="AQ43" s="100" t="s">
        <v>24</v>
      </c>
      <c r="AR43" s="100">
        <v>100</v>
      </c>
      <c r="AS43" s="100">
        <v>0.19395609999999999</v>
      </c>
      <c r="AT43" s="99">
        <v>5630</v>
      </c>
      <c r="AU43" s="99">
        <v>0.84761070000000005</v>
      </c>
      <c r="AV43" s="99">
        <v>0.41946060000000002</v>
      </c>
      <c r="AW43" s="100">
        <v>1.6776192000000001</v>
      </c>
      <c r="AY43" s="117">
        <v>1936</v>
      </c>
    </row>
    <row r="44" spans="2:51">
      <c r="B44" s="117">
        <v>1937</v>
      </c>
      <c r="C44" s="99">
        <v>58</v>
      </c>
      <c r="D44" s="100">
        <v>1.6763490000000001</v>
      </c>
      <c r="E44" s="100">
        <v>1.6719381</v>
      </c>
      <c r="F44" s="100" t="s">
        <v>24</v>
      </c>
      <c r="G44" s="100">
        <v>1.6466041</v>
      </c>
      <c r="H44" s="100">
        <v>1.7193482</v>
      </c>
      <c r="I44" s="100">
        <v>1.7967267</v>
      </c>
      <c r="J44" s="100">
        <v>26.293102999999999</v>
      </c>
      <c r="K44" s="100" t="s">
        <v>24</v>
      </c>
      <c r="L44" s="100">
        <v>100</v>
      </c>
      <c r="M44" s="100">
        <v>0.16001770000000001</v>
      </c>
      <c r="N44" s="99">
        <v>2835</v>
      </c>
      <c r="O44" s="99">
        <v>0.83569150000000003</v>
      </c>
      <c r="P44" s="99">
        <v>0.3841659</v>
      </c>
      <c r="R44" s="117">
        <v>1937</v>
      </c>
      <c r="S44" s="99">
        <v>30</v>
      </c>
      <c r="T44" s="100">
        <v>0.88870459999999996</v>
      </c>
      <c r="U44" s="100">
        <v>0.87381969999999998</v>
      </c>
      <c r="V44" s="100" t="s">
        <v>24</v>
      </c>
      <c r="W44" s="100">
        <v>0.87625050000000004</v>
      </c>
      <c r="X44" s="100">
        <v>0.90926479999999998</v>
      </c>
      <c r="Y44" s="100">
        <v>0.9719624</v>
      </c>
      <c r="Z44" s="100">
        <v>29.333333</v>
      </c>
      <c r="AA44" s="100" t="s">
        <v>24</v>
      </c>
      <c r="AB44" s="100">
        <v>100</v>
      </c>
      <c r="AC44" s="100">
        <v>0.1061947</v>
      </c>
      <c r="AD44" s="99">
        <v>1370</v>
      </c>
      <c r="AE44" s="99">
        <v>0.4151012</v>
      </c>
      <c r="AF44" s="99">
        <v>0.2463265</v>
      </c>
      <c r="AH44" s="117">
        <v>1937</v>
      </c>
      <c r="AI44" s="99">
        <v>88</v>
      </c>
      <c r="AJ44" s="100">
        <v>1.2873778</v>
      </c>
      <c r="AK44" s="100">
        <v>1.2747256</v>
      </c>
      <c r="AL44" s="100" t="s">
        <v>24</v>
      </c>
      <c r="AM44" s="100">
        <v>1.2620121</v>
      </c>
      <c r="AN44" s="100">
        <v>1.3188008</v>
      </c>
      <c r="AO44" s="100">
        <v>1.3905201</v>
      </c>
      <c r="AP44" s="100">
        <v>27.329545</v>
      </c>
      <c r="AQ44" s="100" t="s">
        <v>24</v>
      </c>
      <c r="AR44" s="100">
        <v>100</v>
      </c>
      <c r="AS44" s="100">
        <v>0.1364426</v>
      </c>
      <c r="AT44" s="99">
        <v>4205</v>
      </c>
      <c r="AU44" s="99">
        <v>0.62828709999999999</v>
      </c>
      <c r="AV44" s="99">
        <v>0.32492749999999998</v>
      </c>
      <c r="AW44" s="100">
        <v>1.9133674000000001</v>
      </c>
      <c r="AY44" s="117">
        <v>1937</v>
      </c>
    </row>
    <row r="45" spans="2:51">
      <c r="B45" s="117">
        <v>1938</v>
      </c>
      <c r="C45" s="99">
        <v>53</v>
      </c>
      <c r="D45" s="100">
        <v>1.5185375999999999</v>
      </c>
      <c r="E45" s="100">
        <v>1.5418201</v>
      </c>
      <c r="F45" s="100" t="s">
        <v>24</v>
      </c>
      <c r="G45" s="100">
        <v>1.5702141000000001</v>
      </c>
      <c r="H45" s="100">
        <v>1.5495478</v>
      </c>
      <c r="I45" s="100">
        <v>1.6363437999999999</v>
      </c>
      <c r="J45" s="100">
        <v>32.122641999999999</v>
      </c>
      <c r="K45" s="100" t="s">
        <v>24</v>
      </c>
      <c r="L45" s="100">
        <v>100</v>
      </c>
      <c r="M45" s="100">
        <v>0.14306540000000001</v>
      </c>
      <c r="N45" s="99">
        <v>2277.5</v>
      </c>
      <c r="O45" s="99">
        <v>0.66603299999999999</v>
      </c>
      <c r="P45" s="99">
        <v>0.30531839999999999</v>
      </c>
      <c r="R45" s="117">
        <v>1938</v>
      </c>
      <c r="S45" s="99">
        <v>34</v>
      </c>
      <c r="T45" s="100">
        <v>0.99753550000000002</v>
      </c>
      <c r="U45" s="100">
        <v>0.99212389999999995</v>
      </c>
      <c r="V45" s="100" t="s">
        <v>24</v>
      </c>
      <c r="W45" s="100">
        <v>0.99317140000000004</v>
      </c>
      <c r="X45" s="100">
        <v>1.0358603</v>
      </c>
      <c r="Y45" s="100">
        <v>1.130916</v>
      </c>
      <c r="Z45" s="100">
        <v>25.882352999999998</v>
      </c>
      <c r="AA45" s="100" t="s">
        <v>24</v>
      </c>
      <c r="AB45" s="100">
        <v>100</v>
      </c>
      <c r="AC45" s="100">
        <v>0.1156266</v>
      </c>
      <c r="AD45" s="99">
        <v>1677.5</v>
      </c>
      <c r="AE45" s="99">
        <v>0.50385970000000002</v>
      </c>
      <c r="AF45" s="99">
        <v>0.2995429</v>
      </c>
      <c r="AH45" s="117">
        <v>1938</v>
      </c>
      <c r="AI45" s="99">
        <v>87</v>
      </c>
      <c r="AJ45" s="100">
        <v>1.2611254000000001</v>
      </c>
      <c r="AK45" s="100">
        <v>1.2687287</v>
      </c>
      <c r="AL45" s="100" t="s">
        <v>24</v>
      </c>
      <c r="AM45" s="100">
        <v>1.2838128</v>
      </c>
      <c r="AN45" s="100">
        <v>1.2939497</v>
      </c>
      <c r="AO45" s="100">
        <v>1.3842825999999999</v>
      </c>
      <c r="AP45" s="100">
        <v>29.683907999999999</v>
      </c>
      <c r="AQ45" s="100" t="s">
        <v>24</v>
      </c>
      <c r="AR45" s="100">
        <v>100</v>
      </c>
      <c r="AS45" s="100">
        <v>0.1309235</v>
      </c>
      <c r="AT45" s="99">
        <v>3955</v>
      </c>
      <c r="AU45" s="99">
        <v>0.5860301</v>
      </c>
      <c r="AV45" s="99">
        <v>0.30284179999999999</v>
      </c>
      <c r="AW45" s="100">
        <v>1.55406</v>
      </c>
      <c r="AY45" s="117">
        <v>1938</v>
      </c>
    </row>
    <row r="46" spans="2:51">
      <c r="B46" s="117">
        <v>1939</v>
      </c>
      <c r="C46" s="99">
        <v>42</v>
      </c>
      <c r="D46" s="100">
        <v>1.1924364999999999</v>
      </c>
      <c r="E46" s="100">
        <v>1.1203037</v>
      </c>
      <c r="F46" s="100" t="s">
        <v>24</v>
      </c>
      <c r="G46" s="100">
        <v>1.1040249</v>
      </c>
      <c r="H46" s="100">
        <v>1.1932254</v>
      </c>
      <c r="I46" s="100">
        <v>1.2691189</v>
      </c>
      <c r="J46" s="100">
        <v>27.142856999999999</v>
      </c>
      <c r="K46" s="100" t="s">
        <v>24</v>
      </c>
      <c r="L46" s="100">
        <v>100</v>
      </c>
      <c r="M46" s="100">
        <v>0.1081443</v>
      </c>
      <c r="N46" s="99">
        <v>2010</v>
      </c>
      <c r="O46" s="99">
        <v>0.58276070000000002</v>
      </c>
      <c r="P46" s="99">
        <v>0.26634780000000002</v>
      </c>
      <c r="R46" s="117">
        <v>1939</v>
      </c>
      <c r="S46" s="99">
        <v>33</v>
      </c>
      <c r="T46" s="100">
        <v>0.95774320000000002</v>
      </c>
      <c r="U46" s="100">
        <v>0.93053450000000004</v>
      </c>
      <c r="V46" s="100" t="s">
        <v>24</v>
      </c>
      <c r="W46" s="100">
        <v>0.93237709999999996</v>
      </c>
      <c r="X46" s="100">
        <v>0.97728700000000002</v>
      </c>
      <c r="Y46" s="100">
        <v>1.0644627</v>
      </c>
      <c r="Z46" s="100">
        <v>27.80303</v>
      </c>
      <c r="AA46" s="100" t="s">
        <v>24</v>
      </c>
      <c r="AB46" s="100">
        <v>100</v>
      </c>
      <c r="AC46" s="100">
        <v>0.108875</v>
      </c>
      <c r="AD46" s="99">
        <v>1560</v>
      </c>
      <c r="AE46" s="99">
        <v>0.4638853</v>
      </c>
      <c r="AF46" s="99">
        <v>0.28146910000000003</v>
      </c>
      <c r="AH46" s="117">
        <v>1939</v>
      </c>
      <c r="AI46" s="99">
        <v>75</v>
      </c>
      <c r="AJ46" s="100">
        <v>1.0763799000000001</v>
      </c>
      <c r="AK46" s="100">
        <v>1.0305139999999999</v>
      </c>
      <c r="AL46" s="100" t="s">
        <v>24</v>
      </c>
      <c r="AM46" s="100">
        <v>1.023236</v>
      </c>
      <c r="AN46" s="100">
        <v>1.0899467</v>
      </c>
      <c r="AO46" s="100">
        <v>1.1707350000000001</v>
      </c>
      <c r="AP46" s="100">
        <v>27.433333000000001</v>
      </c>
      <c r="AQ46" s="100" t="s">
        <v>24</v>
      </c>
      <c r="AR46" s="100">
        <v>100</v>
      </c>
      <c r="AS46" s="100">
        <v>0.10846459999999999</v>
      </c>
      <c r="AT46" s="99">
        <v>3570</v>
      </c>
      <c r="AU46" s="99">
        <v>0.52407519999999996</v>
      </c>
      <c r="AV46" s="99">
        <v>0.27275070000000001</v>
      </c>
      <c r="AW46" s="100">
        <v>1.2039356999999999</v>
      </c>
      <c r="AY46" s="117">
        <v>1939</v>
      </c>
    </row>
    <row r="47" spans="2:51">
      <c r="B47" s="118">
        <v>1940</v>
      </c>
      <c r="C47" s="99">
        <v>53</v>
      </c>
      <c r="D47" s="100">
        <v>1.4910257</v>
      </c>
      <c r="E47" s="100">
        <v>1.4841397999999999</v>
      </c>
      <c r="F47" s="100" t="s">
        <v>24</v>
      </c>
      <c r="G47" s="100">
        <v>1.4620683000000001</v>
      </c>
      <c r="H47" s="100">
        <v>1.4970695000000001</v>
      </c>
      <c r="I47" s="100">
        <v>1.5310566999999999</v>
      </c>
      <c r="J47" s="100">
        <v>31.556604</v>
      </c>
      <c r="K47" s="100" t="s">
        <v>24</v>
      </c>
      <c r="L47" s="100">
        <v>100</v>
      </c>
      <c r="M47" s="100">
        <v>0.13727719999999999</v>
      </c>
      <c r="N47" s="99">
        <v>2302.5</v>
      </c>
      <c r="O47" s="99">
        <v>0.66184710000000002</v>
      </c>
      <c r="P47" s="99">
        <v>0.30551420000000001</v>
      </c>
      <c r="R47" s="118">
        <v>1940</v>
      </c>
      <c r="S47" s="99">
        <v>31</v>
      </c>
      <c r="T47" s="100">
        <v>0.88955209999999996</v>
      </c>
      <c r="U47" s="100">
        <v>0.84015589999999996</v>
      </c>
      <c r="V47" s="100" t="s">
        <v>24</v>
      </c>
      <c r="W47" s="100">
        <v>0.84512100000000001</v>
      </c>
      <c r="X47" s="100">
        <v>0.92366839999999995</v>
      </c>
      <c r="Y47" s="100">
        <v>1.0384856</v>
      </c>
      <c r="Z47" s="100">
        <v>24.596774</v>
      </c>
      <c r="AA47" s="100" t="s">
        <v>24</v>
      </c>
      <c r="AB47" s="100">
        <v>100</v>
      </c>
      <c r="AC47" s="100">
        <v>0.1041107</v>
      </c>
      <c r="AD47" s="99">
        <v>1562.5</v>
      </c>
      <c r="AE47" s="99">
        <v>0.45974809999999999</v>
      </c>
      <c r="AF47" s="99">
        <v>0.28676299999999999</v>
      </c>
      <c r="AH47" s="118">
        <v>1940</v>
      </c>
      <c r="AI47" s="99">
        <v>84</v>
      </c>
      <c r="AJ47" s="100">
        <v>1.1932666000000001</v>
      </c>
      <c r="AK47" s="100">
        <v>1.1630533999999999</v>
      </c>
      <c r="AL47" s="100" t="s">
        <v>24</v>
      </c>
      <c r="AM47" s="100">
        <v>1.1542264</v>
      </c>
      <c r="AN47" s="100">
        <v>1.2115444</v>
      </c>
      <c r="AO47" s="100">
        <v>1.2852782</v>
      </c>
      <c r="AP47" s="100">
        <v>28.988095000000001</v>
      </c>
      <c r="AQ47" s="100" t="s">
        <v>24</v>
      </c>
      <c r="AR47" s="100">
        <v>100</v>
      </c>
      <c r="AS47" s="100">
        <v>0.12283579999999999</v>
      </c>
      <c r="AT47" s="99">
        <v>3865</v>
      </c>
      <c r="AU47" s="99">
        <v>0.56197750000000002</v>
      </c>
      <c r="AV47" s="99">
        <v>0.29764600000000002</v>
      </c>
      <c r="AW47" s="100">
        <v>1.7665052999999999</v>
      </c>
      <c r="AY47" s="118">
        <v>1940</v>
      </c>
    </row>
    <row r="48" spans="2:51">
      <c r="B48" s="118">
        <v>1941</v>
      </c>
      <c r="C48" s="99">
        <v>39</v>
      </c>
      <c r="D48" s="100">
        <v>1.0880179000000001</v>
      </c>
      <c r="E48" s="100">
        <v>1.3266724999999999</v>
      </c>
      <c r="F48" s="100" t="s">
        <v>24</v>
      </c>
      <c r="G48" s="100">
        <v>1.4085517999999999</v>
      </c>
      <c r="H48" s="100">
        <v>1.1679851999999999</v>
      </c>
      <c r="I48" s="100">
        <v>1.1757344999999999</v>
      </c>
      <c r="J48" s="100">
        <v>36.217948999999997</v>
      </c>
      <c r="K48" s="100" t="s">
        <v>24</v>
      </c>
      <c r="L48" s="100">
        <v>100</v>
      </c>
      <c r="M48" s="100">
        <v>9.89622E-2</v>
      </c>
      <c r="N48" s="99">
        <v>1535</v>
      </c>
      <c r="O48" s="99">
        <v>0.43780839999999999</v>
      </c>
      <c r="P48" s="99">
        <v>0.20244380000000001</v>
      </c>
      <c r="R48" s="118">
        <v>1941</v>
      </c>
      <c r="S48" s="99">
        <v>26</v>
      </c>
      <c r="T48" s="100">
        <v>0.73750499999999997</v>
      </c>
      <c r="U48" s="100">
        <v>0.68895070000000003</v>
      </c>
      <c r="V48" s="100" t="s">
        <v>24</v>
      </c>
      <c r="W48" s="100">
        <v>0.69084610000000002</v>
      </c>
      <c r="X48" s="100">
        <v>0.7504613</v>
      </c>
      <c r="Y48" s="100">
        <v>0.87089289999999997</v>
      </c>
      <c r="Z48" s="100">
        <v>23.653846000000001</v>
      </c>
      <c r="AA48" s="100" t="s">
        <v>24</v>
      </c>
      <c r="AB48" s="100">
        <v>100</v>
      </c>
      <c r="AC48" s="100">
        <v>8.1845899999999999E-2</v>
      </c>
      <c r="AD48" s="99">
        <v>1335</v>
      </c>
      <c r="AE48" s="99">
        <v>0.38862370000000002</v>
      </c>
      <c r="AF48" s="99">
        <v>0.2345304</v>
      </c>
      <c r="AH48" s="118">
        <v>1941</v>
      </c>
      <c r="AI48" s="99">
        <v>65</v>
      </c>
      <c r="AJ48" s="100">
        <v>0.91421819999999998</v>
      </c>
      <c r="AK48" s="100">
        <v>0.98878160000000004</v>
      </c>
      <c r="AL48" s="100" t="s">
        <v>24</v>
      </c>
      <c r="AM48" s="100">
        <v>1.0244903000000001</v>
      </c>
      <c r="AN48" s="100">
        <v>0.94997960000000004</v>
      </c>
      <c r="AO48" s="100">
        <v>1.0156915</v>
      </c>
      <c r="AP48" s="100">
        <v>31.192308000000001</v>
      </c>
      <c r="AQ48" s="100" t="s">
        <v>24</v>
      </c>
      <c r="AR48" s="100">
        <v>100</v>
      </c>
      <c r="AS48" s="100">
        <v>9.1322899999999999E-2</v>
      </c>
      <c r="AT48" s="99">
        <v>2870</v>
      </c>
      <c r="AU48" s="99">
        <v>0.41346719999999998</v>
      </c>
      <c r="AV48" s="99">
        <v>0.2162028</v>
      </c>
      <c r="AW48" s="100">
        <v>1.9256420999999999</v>
      </c>
      <c r="AY48" s="118">
        <v>1941</v>
      </c>
    </row>
    <row r="49" spans="2:51">
      <c r="B49" s="118">
        <v>1942</v>
      </c>
      <c r="C49" s="99">
        <v>47</v>
      </c>
      <c r="D49" s="100">
        <v>1.3006059999999999</v>
      </c>
      <c r="E49" s="100">
        <v>1.3183993000000001</v>
      </c>
      <c r="F49" s="100" t="s">
        <v>24</v>
      </c>
      <c r="G49" s="100">
        <v>1.335197</v>
      </c>
      <c r="H49" s="100">
        <v>1.3265180999999999</v>
      </c>
      <c r="I49" s="100">
        <v>1.4120751</v>
      </c>
      <c r="J49" s="100">
        <v>27.925532</v>
      </c>
      <c r="K49" s="100" t="s">
        <v>24</v>
      </c>
      <c r="L49" s="100">
        <v>100</v>
      </c>
      <c r="M49" s="100">
        <v>0.11301609999999999</v>
      </c>
      <c r="N49" s="99">
        <v>2227.5</v>
      </c>
      <c r="O49" s="99">
        <v>0.63026990000000005</v>
      </c>
      <c r="P49" s="99">
        <v>0.29090169999999999</v>
      </c>
      <c r="R49" s="118">
        <v>1942</v>
      </c>
      <c r="S49" s="99">
        <v>25</v>
      </c>
      <c r="T49" s="100">
        <v>0.70086910000000002</v>
      </c>
      <c r="U49" s="100">
        <v>0.67963879999999999</v>
      </c>
      <c r="V49" s="100" t="s">
        <v>24</v>
      </c>
      <c r="W49" s="100">
        <v>0.67122479999999995</v>
      </c>
      <c r="X49" s="100">
        <v>0.71860959999999996</v>
      </c>
      <c r="Y49" s="100">
        <v>0.77943949999999995</v>
      </c>
      <c r="Z49" s="100">
        <v>26.5</v>
      </c>
      <c r="AA49" s="100" t="s">
        <v>24</v>
      </c>
      <c r="AB49" s="100">
        <v>100</v>
      </c>
      <c r="AC49" s="100">
        <v>7.4395900000000001E-2</v>
      </c>
      <c r="AD49" s="99">
        <v>1212.5</v>
      </c>
      <c r="AE49" s="99">
        <v>0.34905140000000001</v>
      </c>
      <c r="AF49" s="99">
        <v>0.20498130000000001</v>
      </c>
      <c r="AH49" s="118">
        <v>1942</v>
      </c>
      <c r="AI49" s="99">
        <v>72</v>
      </c>
      <c r="AJ49" s="100">
        <v>1.0026877999999999</v>
      </c>
      <c r="AK49" s="100">
        <v>0.9935486</v>
      </c>
      <c r="AL49" s="100" t="s">
        <v>24</v>
      </c>
      <c r="AM49" s="100">
        <v>0.99586350000000001</v>
      </c>
      <c r="AN49" s="100">
        <v>1.0209277000000001</v>
      </c>
      <c r="AO49" s="100">
        <v>1.0962879000000001</v>
      </c>
      <c r="AP49" s="100">
        <v>27.430555999999999</v>
      </c>
      <c r="AQ49" s="100" t="s">
        <v>24</v>
      </c>
      <c r="AR49" s="100">
        <v>100</v>
      </c>
      <c r="AS49" s="100">
        <v>9.5756099999999997E-2</v>
      </c>
      <c r="AT49" s="99">
        <v>3440</v>
      </c>
      <c r="AU49" s="99">
        <v>0.49087459999999999</v>
      </c>
      <c r="AV49" s="99">
        <v>0.2534555</v>
      </c>
      <c r="AW49" s="100">
        <v>1.9398527999999999</v>
      </c>
      <c r="AY49" s="118">
        <v>1942</v>
      </c>
    </row>
    <row r="50" spans="2:51">
      <c r="B50" s="118">
        <v>1943</v>
      </c>
      <c r="C50" s="99">
        <v>42</v>
      </c>
      <c r="D50" s="100">
        <v>1.155624</v>
      </c>
      <c r="E50" s="100">
        <v>1.2457035999999999</v>
      </c>
      <c r="F50" s="100" t="s">
        <v>24</v>
      </c>
      <c r="G50" s="100">
        <v>1.2798069000000001</v>
      </c>
      <c r="H50" s="100">
        <v>1.2276061</v>
      </c>
      <c r="I50" s="100">
        <v>1.359396</v>
      </c>
      <c r="J50" s="100">
        <v>24.642856999999999</v>
      </c>
      <c r="K50" s="100" t="s">
        <v>24</v>
      </c>
      <c r="L50" s="100">
        <v>100</v>
      </c>
      <c r="M50" s="100">
        <v>0.1029967</v>
      </c>
      <c r="N50" s="99">
        <v>2130</v>
      </c>
      <c r="O50" s="99">
        <v>0.59932470000000004</v>
      </c>
      <c r="P50" s="99">
        <v>0.28709289999999998</v>
      </c>
      <c r="R50" s="118">
        <v>1943</v>
      </c>
      <c r="S50" s="99">
        <v>36</v>
      </c>
      <c r="T50" s="100">
        <v>0.99986109999999995</v>
      </c>
      <c r="U50" s="100">
        <v>0.97046949999999998</v>
      </c>
      <c r="V50" s="100" t="s">
        <v>24</v>
      </c>
      <c r="W50" s="100">
        <v>0.95665420000000001</v>
      </c>
      <c r="X50" s="100">
        <v>1.0268278</v>
      </c>
      <c r="Y50" s="100">
        <v>1.0962497</v>
      </c>
      <c r="Z50" s="100">
        <v>25.555555999999999</v>
      </c>
      <c r="AA50" s="100" t="s">
        <v>24</v>
      </c>
      <c r="AB50" s="100">
        <v>100</v>
      </c>
      <c r="AC50" s="100">
        <v>0.10679959999999999</v>
      </c>
      <c r="AD50" s="99">
        <v>1787.5</v>
      </c>
      <c r="AE50" s="99">
        <v>0.51017500000000005</v>
      </c>
      <c r="AF50" s="99">
        <v>0.30281079999999999</v>
      </c>
      <c r="AH50" s="118">
        <v>1943</v>
      </c>
      <c r="AI50" s="99">
        <v>78</v>
      </c>
      <c r="AJ50" s="100">
        <v>1.0781075</v>
      </c>
      <c r="AK50" s="100">
        <v>1.090274</v>
      </c>
      <c r="AL50" s="100" t="s">
        <v>24</v>
      </c>
      <c r="AM50" s="100">
        <v>1.0955182999999999</v>
      </c>
      <c r="AN50" s="100">
        <v>1.1186411999999999</v>
      </c>
      <c r="AO50" s="100">
        <v>1.2212976</v>
      </c>
      <c r="AP50" s="100">
        <v>25.064102999999999</v>
      </c>
      <c r="AQ50" s="100" t="s">
        <v>24</v>
      </c>
      <c r="AR50" s="100">
        <v>100</v>
      </c>
      <c r="AS50" s="100">
        <v>0.1047177</v>
      </c>
      <c r="AT50" s="99">
        <v>3917.5</v>
      </c>
      <c r="AU50" s="99">
        <v>0.55506750000000005</v>
      </c>
      <c r="AV50" s="99">
        <v>0.29405750000000003</v>
      </c>
      <c r="AW50" s="100">
        <v>1.2836091999999999</v>
      </c>
      <c r="AY50" s="118">
        <v>1943</v>
      </c>
    </row>
    <row r="51" spans="2:51">
      <c r="B51" s="118">
        <v>1944</v>
      </c>
      <c r="C51" s="99">
        <v>38</v>
      </c>
      <c r="D51" s="100">
        <v>1.0364673</v>
      </c>
      <c r="E51" s="100">
        <v>0.97561719999999996</v>
      </c>
      <c r="F51" s="100" t="s">
        <v>24</v>
      </c>
      <c r="G51" s="100">
        <v>0.98510070000000005</v>
      </c>
      <c r="H51" s="100">
        <v>1.0403241000000001</v>
      </c>
      <c r="I51" s="100">
        <v>1.1759708</v>
      </c>
      <c r="J51" s="100">
        <v>23.815788999999999</v>
      </c>
      <c r="K51" s="100" t="s">
        <v>24</v>
      </c>
      <c r="L51" s="100">
        <v>100</v>
      </c>
      <c r="M51" s="100">
        <v>0.10047590000000001</v>
      </c>
      <c r="N51" s="99">
        <v>1952.5</v>
      </c>
      <c r="O51" s="99">
        <v>0.54470640000000003</v>
      </c>
      <c r="P51" s="99">
        <v>0.29209469999999998</v>
      </c>
      <c r="R51" s="118">
        <v>1944</v>
      </c>
      <c r="S51" s="99">
        <v>21</v>
      </c>
      <c r="T51" s="100">
        <v>0.57638469999999997</v>
      </c>
      <c r="U51" s="100">
        <v>0.5048068</v>
      </c>
      <c r="V51" s="100" t="s">
        <v>24</v>
      </c>
      <c r="W51" s="100">
        <v>0.49462820000000002</v>
      </c>
      <c r="X51" s="100">
        <v>0.57464219999999999</v>
      </c>
      <c r="Y51" s="100">
        <v>0.65825469999999997</v>
      </c>
      <c r="Z51" s="100">
        <v>20.595237999999998</v>
      </c>
      <c r="AA51" s="100" t="s">
        <v>24</v>
      </c>
      <c r="AB51" s="100">
        <v>100</v>
      </c>
      <c r="AC51" s="100">
        <v>6.6087599999999996E-2</v>
      </c>
      <c r="AD51" s="99">
        <v>1142.5</v>
      </c>
      <c r="AE51" s="99">
        <v>0.32249410000000001</v>
      </c>
      <c r="AF51" s="99">
        <v>0.21535779999999999</v>
      </c>
      <c r="AH51" s="118">
        <v>1944</v>
      </c>
      <c r="AI51" s="99">
        <v>59</v>
      </c>
      <c r="AJ51" s="100">
        <v>0.80714669999999999</v>
      </c>
      <c r="AK51" s="100">
        <v>0.73725479999999999</v>
      </c>
      <c r="AL51" s="100" t="s">
        <v>24</v>
      </c>
      <c r="AM51" s="100">
        <v>0.73527439999999999</v>
      </c>
      <c r="AN51" s="100">
        <v>0.80707960000000001</v>
      </c>
      <c r="AO51" s="100">
        <v>0.91808310000000004</v>
      </c>
      <c r="AP51" s="100">
        <v>22.669492000000002</v>
      </c>
      <c r="AQ51" s="100" t="s">
        <v>24</v>
      </c>
      <c r="AR51" s="100">
        <v>100</v>
      </c>
      <c r="AS51" s="100">
        <v>8.4775000000000003E-2</v>
      </c>
      <c r="AT51" s="99">
        <v>3095</v>
      </c>
      <c r="AU51" s="99">
        <v>0.43425190000000002</v>
      </c>
      <c r="AV51" s="99">
        <v>0.25814039999999999</v>
      </c>
      <c r="AW51" s="100">
        <v>1.9326546</v>
      </c>
      <c r="AY51" s="118">
        <v>1944</v>
      </c>
    </row>
    <row r="52" spans="2:51">
      <c r="B52" s="118">
        <v>1945</v>
      </c>
      <c r="C52" s="99">
        <v>35</v>
      </c>
      <c r="D52" s="100">
        <v>0.94512850000000004</v>
      </c>
      <c r="E52" s="100">
        <v>0.89605440000000003</v>
      </c>
      <c r="F52" s="100" t="s">
        <v>24</v>
      </c>
      <c r="G52" s="100">
        <v>0.91088880000000005</v>
      </c>
      <c r="H52" s="100">
        <v>0.91364559999999995</v>
      </c>
      <c r="I52" s="100">
        <v>1.0250754</v>
      </c>
      <c r="J52" s="100">
        <v>27.785713999999999</v>
      </c>
      <c r="K52" s="100" t="s">
        <v>24</v>
      </c>
      <c r="L52" s="100">
        <v>100</v>
      </c>
      <c r="M52" s="100">
        <v>9.1596700000000003E-2</v>
      </c>
      <c r="N52" s="99">
        <v>1655</v>
      </c>
      <c r="O52" s="99">
        <v>0.45742240000000001</v>
      </c>
      <c r="P52" s="99">
        <v>0.25233660000000002</v>
      </c>
      <c r="R52" s="118">
        <v>1945</v>
      </c>
      <c r="S52" s="99">
        <v>12</v>
      </c>
      <c r="T52" s="100">
        <v>0.3253355</v>
      </c>
      <c r="U52" s="100">
        <v>0.26168170000000002</v>
      </c>
      <c r="V52" s="100" t="s">
        <v>24</v>
      </c>
      <c r="W52" s="100">
        <v>0.25537530000000003</v>
      </c>
      <c r="X52" s="100">
        <v>0.31846859999999999</v>
      </c>
      <c r="Y52" s="100">
        <v>0.39601370000000002</v>
      </c>
      <c r="Z52" s="100">
        <v>12.5</v>
      </c>
      <c r="AA52" s="100" t="s">
        <v>24</v>
      </c>
      <c r="AB52" s="100">
        <v>100</v>
      </c>
      <c r="AC52" s="100">
        <v>3.7476599999999999E-2</v>
      </c>
      <c r="AD52" s="99">
        <v>750</v>
      </c>
      <c r="AE52" s="99">
        <v>0.2092984</v>
      </c>
      <c r="AF52" s="99">
        <v>0.1463457</v>
      </c>
      <c r="AH52" s="118">
        <v>1945</v>
      </c>
      <c r="AI52" s="99">
        <v>47</v>
      </c>
      <c r="AJ52" s="100">
        <v>0.63584830000000003</v>
      </c>
      <c r="AK52" s="100">
        <v>0.57496599999999998</v>
      </c>
      <c r="AL52" s="100" t="s">
        <v>24</v>
      </c>
      <c r="AM52" s="100">
        <v>0.57848270000000002</v>
      </c>
      <c r="AN52" s="100">
        <v>0.61451809999999996</v>
      </c>
      <c r="AO52" s="100">
        <v>0.70999679999999998</v>
      </c>
      <c r="AP52" s="100">
        <v>23.882978999999999</v>
      </c>
      <c r="AQ52" s="100" t="s">
        <v>24</v>
      </c>
      <c r="AR52" s="100">
        <v>100</v>
      </c>
      <c r="AS52" s="100">
        <v>6.6921999999999995E-2</v>
      </c>
      <c r="AT52" s="99">
        <v>2405</v>
      </c>
      <c r="AU52" s="99">
        <v>0.33395819999999998</v>
      </c>
      <c r="AV52" s="99">
        <v>0.205845</v>
      </c>
      <c r="AW52" s="100">
        <v>3.4242151000000001</v>
      </c>
      <c r="AY52" s="118">
        <v>1945</v>
      </c>
    </row>
    <row r="53" spans="2:51">
      <c r="B53" s="118">
        <v>1946</v>
      </c>
      <c r="C53" s="99">
        <v>35</v>
      </c>
      <c r="D53" s="100">
        <v>0.93595399999999995</v>
      </c>
      <c r="E53" s="100">
        <v>0.84157839999999995</v>
      </c>
      <c r="F53" s="100" t="s">
        <v>24</v>
      </c>
      <c r="G53" s="100">
        <v>0.83709290000000003</v>
      </c>
      <c r="H53" s="100">
        <v>0.89752739999999998</v>
      </c>
      <c r="I53" s="100">
        <v>1.0222397999999999</v>
      </c>
      <c r="J53" s="100">
        <v>22.928571000000002</v>
      </c>
      <c r="K53" s="100" t="s">
        <v>24</v>
      </c>
      <c r="L53" s="100">
        <v>100</v>
      </c>
      <c r="M53" s="100">
        <v>8.4780700000000001E-2</v>
      </c>
      <c r="N53" s="99">
        <v>1825</v>
      </c>
      <c r="O53" s="99">
        <v>0.49968509999999999</v>
      </c>
      <c r="P53" s="99">
        <v>0.2572026</v>
      </c>
      <c r="R53" s="118">
        <v>1946</v>
      </c>
      <c r="S53" s="99">
        <v>21</v>
      </c>
      <c r="T53" s="100">
        <v>0.56366760000000005</v>
      </c>
      <c r="U53" s="100">
        <v>0.48783260000000001</v>
      </c>
      <c r="V53" s="100" t="s">
        <v>24</v>
      </c>
      <c r="W53" s="100">
        <v>0.48032429999999998</v>
      </c>
      <c r="X53" s="100">
        <v>0.53152029999999995</v>
      </c>
      <c r="Y53" s="100">
        <v>0.59391499999999997</v>
      </c>
      <c r="Z53" s="100">
        <v>23.452380999999999</v>
      </c>
      <c r="AA53" s="100" t="s">
        <v>24</v>
      </c>
      <c r="AB53" s="100">
        <v>100</v>
      </c>
      <c r="AC53" s="100">
        <v>6.2915700000000005E-2</v>
      </c>
      <c r="AD53" s="99">
        <v>1082.5</v>
      </c>
      <c r="AE53" s="99">
        <v>0.2992977</v>
      </c>
      <c r="AF53" s="99">
        <v>0.2047794</v>
      </c>
      <c r="AH53" s="118">
        <v>1946</v>
      </c>
      <c r="AI53" s="99">
        <v>56</v>
      </c>
      <c r="AJ53" s="100">
        <v>0.75015739999999997</v>
      </c>
      <c r="AK53" s="100">
        <v>0.66268819999999995</v>
      </c>
      <c r="AL53" s="100" t="s">
        <v>24</v>
      </c>
      <c r="AM53" s="100">
        <v>0.65630509999999997</v>
      </c>
      <c r="AN53" s="100">
        <v>0.71464470000000002</v>
      </c>
      <c r="AO53" s="100">
        <v>0.80942639999999999</v>
      </c>
      <c r="AP53" s="100">
        <v>23.125</v>
      </c>
      <c r="AQ53" s="100" t="s">
        <v>24</v>
      </c>
      <c r="AR53" s="100">
        <v>100</v>
      </c>
      <c r="AS53" s="100">
        <v>7.5005699999999995E-2</v>
      </c>
      <c r="AT53" s="99">
        <v>2907.5</v>
      </c>
      <c r="AU53" s="99">
        <v>0.39998070000000002</v>
      </c>
      <c r="AV53" s="99">
        <v>0.23482140000000001</v>
      </c>
      <c r="AW53" s="100">
        <v>1.7251376</v>
      </c>
      <c r="AY53" s="118">
        <v>1946</v>
      </c>
    </row>
    <row r="54" spans="2:51">
      <c r="B54" s="118">
        <v>1947</v>
      </c>
      <c r="C54" s="99">
        <v>33</v>
      </c>
      <c r="D54" s="100">
        <v>0.8690156</v>
      </c>
      <c r="E54" s="100">
        <v>0.81240250000000003</v>
      </c>
      <c r="F54" s="100" t="s">
        <v>24</v>
      </c>
      <c r="G54" s="100">
        <v>0.8366133</v>
      </c>
      <c r="H54" s="100">
        <v>0.81090070000000003</v>
      </c>
      <c r="I54" s="100">
        <v>0.88857580000000003</v>
      </c>
      <c r="J54" s="100">
        <v>27.651515</v>
      </c>
      <c r="K54" s="100" t="s">
        <v>24</v>
      </c>
      <c r="L54" s="100">
        <v>100</v>
      </c>
      <c r="M54" s="100">
        <v>8.0943899999999999E-2</v>
      </c>
      <c r="N54" s="99">
        <v>1572.5</v>
      </c>
      <c r="O54" s="99">
        <v>0.42401450000000002</v>
      </c>
      <c r="P54" s="99">
        <v>0.21950639999999999</v>
      </c>
      <c r="R54" s="118">
        <v>1947</v>
      </c>
      <c r="S54" s="99">
        <v>25</v>
      </c>
      <c r="T54" s="100">
        <v>0.66102590000000006</v>
      </c>
      <c r="U54" s="100">
        <v>0.51586270000000001</v>
      </c>
      <c r="V54" s="100" t="s">
        <v>24</v>
      </c>
      <c r="W54" s="100">
        <v>0.50566149999999999</v>
      </c>
      <c r="X54" s="100">
        <v>0.63036000000000003</v>
      </c>
      <c r="Y54" s="100">
        <v>0.76830830000000006</v>
      </c>
      <c r="Z54" s="100">
        <v>13.1</v>
      </c>
      <c r="AA54" s="100" t="s">
        <v>24</v>
      </c>
      <c r="AB54" s="100">
        <v>100</v>
      </c>
      <c r="AC54" s="100">
        <v>7.6454900000000006E-2</v>
      </c>
      <c r="AD54" s="99">
        <v>1547.5</v>
      </c>
      <c r="AE54" s="99">
        <v>0.4216162</v>
      </c>
      <c r="AF54" s="99">
        <v>0.30387380000000003</v>
      </c>
      <c r="AH54" s="118">
        <v>1947</v>
      </c>
      <c r="AI54" s="99">
        <v>58</v>
      </c>
      <c r="AJ54" s="100">
        <v>0.76523209999999997</v>
      </c>
      <c r="AK54" s="100">
        <v>0.65678119999999995</v>
      </c>
      <c r="AL54" s="100" t="s">
        <v>24</v>
      </c>
      <c r="AM54" s="100">
        <v>0.66242559999999995</v>
      </c>
      <c r="AN54" s="100">
        <v>0.7161459</v>
      </c>
      <c r="AO54" s="100">
        <v>0.82521449999999996</v>
      </c>
      <c r="AP54" s="100">
        <v>21.37931</v>
      </c>
      <c r="AQ54" s="100" t="s">
        <v>24</v>
      </c>
      <c r="AR54" s="100">
        <v>100</v>
      </c>
      <c r="AS54" s="100">
        <v>7.8945899999999999E-2</v>
      </c>
      <c r="AT54" s="99">
        <v>3120</v>
      </c>
      <c r="AU54" s="99">
        <v>0.42282150000000002</v>
      </c>
      <c r="AV54" s="99">
        <v>0.25456139999999999</v>
      </c>
      <c r="AW54" s="100">
        <v>1.5748424000000001</v>
      </c>
      <c r="AY54" s="118">
        <v>1947</v>
      </c>
    </row>
    <row r="55" spans="2:51">
      <c r="B55" s="118">
        <v>1948</v>
      </c>
      <c r="C55" s="99">
        <v>38</v>
      </c>
      <c r="D55" s="100">
        <v>0.98313150000000005</v>
      </c>
      <c r="E55" s="100">
        <v>0.9218944</v>
      </c>
      <c r="F55" s="100" t="s">
        <v>24</v>
      </c>
      <c r="G55" s="100">
        <v>0.93906339999999999</v>
      </c>
      <c r="H55" s="100">
        <v>0.9241277</v>
      </c>
      <c r="I55" s="100">
        <v>0.99558349999999995</v>
      </c>
      <c r="J55" s="100">
        <v>26.973683999999999</v>
      </c>
      <c r="K55" s="100" t="s">
        <v>24</v>
      </c>
      <c r="L55" s="100">
        <v>100</v>
      </c>
      <c r="M55" s="100">
        <v>8.9086899999999997E-2</v>
      </c>
      <c r="N55" s="99">
        <v>1835</v>
      </c>
      <c r="O55" s="99">
        <v>0.48597689999999999</v>
      </c>
      <c r="P55" s="99">
        <v>0.25393710000000003</v>
      </c>
      <c r="R55" s="118">
        <v>1948</v>
      </c>
      <c r="S55" s="99">
        <v>18</v>
      </c>
      <c r="T55" s="100">
        <v>0.46832309999999999</v>
      </c>
      <c r="U55" s="100">
        <v>0.39795350000000002</v>
      </c>
      <c r="V55" s="100" t="s">
        <v>24</v>
      </c>
      <c r="W55" s="100">
        <v>0.3879107</v>
      </c>
      <c r="X55" s="100">
        <v>0.43320209999999998</v>
      </c>
      <c r="Y55" s="100">
        <v>0.47812460000000001</v>
      </c>
      <c r="Z55" s="100">
        <v>21.944444000000001</v>
      </c>
      <c r="AA55" s="100" t="s">
        <v>24</v>
      </c>
      <c r="AB55" s="100">
        <v>100</v>
      </c>
      <c r="AC55" s="100">
        <v>5.26562E-2</v>
      </c>
      <c r="AD55" s="99">
        <v>955</v>
      </c>
      <c r="AE55" s="99">
        <v>0.25607340000000001</v>
      </c>
      <c r="AF55" s="99">
        <v>0.19205439999999999</v>
      </c>
      <c r="AH55" s="118">
        <v>1948</v>
      </c>
      <c r="AI55" s="99">
        <v>56</v>
      </c>
      <c r="AJ55" s="100">
        <v>0.72645190000000004</v>
      </c>
      <c r="AK55" s="100">
        <v>0.6548465</v>
      </c>
      <c r="AL55" s="100" t="s">
        <v>24</v>
      </c>
      <c r="AM55" s="100">
        <v>0.65676699999999999</v>
      </c>
      <c r="AN55" s="100">
        <v>0.67752599999999996</v>
      </c>
      <c r="AO55" s="100">
        <v>0.73788620000000005</v>
      </c>
      <c r="AP55" s="100">
        <v>25.357143000000001</v>
      </c>
      <c r="AQ55" s="100" t="s">
        <v>24</v>
      </c>
      <c r="AR55" s="100">
        <v>100</v>
      </c>
      <c r="AS55" s="100">
        <v>7.2879700000000006E-2</v>
      </c>
      <c r="AT55" s="99">
        <v>2790</v>
      </c>
      <c r="AU55" s="99">
        <v>0.37173729999999999</v>
      </c>
      <c r="AV55" s="99">
        <v>0.228712</v>
      </c>
      <c r="AW55" s="100">
        <v>2.3165882999999998</v>
      </c>
      <c r="AY55" s="118">
        <v>1948</v>
      </c>
    </row>
    <row r="56" spans="2:51">
      <c r="B56" s="118">
        <v>1949</v>
      </c>
      <c r="C56" s="99">
        <v>19</v>
      </c>
      <c r="D56" s="100">
        <v>0.47827619999999998</v>
      </c>
      <c r="E56" s="100">
        <v>0.4209891</v>
      </c>
      <c r="F56" s="100" t="s">
        <v>24</v>
      </c>
      <c r="G56" s="100">
        <v>0.4240428</v>
      </c>
      <c r="H56" s="100">
        <v>0.43543470000000001</v>
      </c>
      <c r="I56" s="100">
        <v>0.50885029999999998</v>
      </c>
      <c r="J56" s="100">
        <v>20.394736999999999</v>
      </c>
      <c r="K56" s="100" t="s">
        <v>24</v>
      </c>
      <c r="L56" s="100">
        <v>100</v>
      </c>
      <c r="M56" s="100">
        <v>4.5029E-2</v>
      </c>
      <c r="N56" s="99">
        <v>1040</v>
      </c>
      <c r="O56" s="99">
        <v>0.26787549999999999</v>
      </c>
      <c r="P56" s="99">
        <v>0.14812600000000001</v>
      </c>
      <c r="R56" s="118">
        <v>1949</v>
      </c>
      <c r="S56" s="99">
        <v>10</v>
      </c>
      <c r="T56" s="100">
        <v>0.25409730000000003</v>
      </c>
      <c r="U56" s="100">
        <v>0.19750300000000001</v>
      </c>
      <c r="V56" s="100" t="s">
        <v>24</v>
      </c>
      <c r="W56" s="100">
        <v>0.20432400000000001</v>
      </c>
      <c r="X56" s="100">
        <v>0.22511890000000001</v>
      </c>
      <c r="Y56" s="100">
        <v>0.26901900000000001</v>
      </c>
      <c r="Z56" s="100">
        <v>20.5</v>
      </c>
      <c r="AA56" s="100" t="s">
        <v>24</v>
      </c>
      <c r="AB56" s="100">
        <v>100</v>
      </c>
      <c r="AC56" s="100">
        <v>3.02435E-2</v>
      </c>
      <c r="AD56" s="99">
        <v>545</v>
      </c>
      <c r="AE56" s="99">
        <v>0.1427262</v>
      </c>
      <c r="AF56" s="99">
        <v>0.1148124</v>
      </c>
      <c r="AH56" s="118">
        <v>1949</v>
      </c>
      <c r="AI56" s="99">
        <v>29</v>
      </c>
      <c r="AJ56" s="100">
        <v>0.3667126</v>
      </c>
      <c r="AK56" s="100">
        <v>0.30401699999999998</v>
      </c>
      <c r="AL56" s="100" t="s">
        <v>24</v>
      </c>
      <c r="AM56" s="100">
        <v>0.3084324</v>
      </c>
      <c r="AN56" s="100">
        <v>0.32779130000000001</v>
      </c>
      <c r="AO56" s="100">
        <v>0.38776300000000002</v>
      </c>
      <c r="AP56" s="100">
        <v>20.431034</v>
      </c>
      <c r="AQ56" s="100" t="s">
        <v>24</v>
      </c>
      <c r="AR56" s="100">
        <v>100</v>
      </c>
      <c r="AS56" s="100">
        <v>3.8533100000000001E-2</v>
      </c>
      <c r="AT56" s="99">
        <v>1585</v>
      </c>
      <c r="AU56" s="99">
        <v>0.20582010000000001</v>
      </c>
      <c r="AV56" s="99">
        <v>0.13468810000000001</v>
      </c>
      <c r="AW56" s="100">
        <v>2.1315586</v>
      </c>
      <c r="AY56" s="118">
        <v>1949</v>
      </c>
    </row>
    <row r="57" spans="2:51">
      <c r="B57" s="119">
        <v>1950</v>
      </c>
      <c r="C57" s="99">
        <v>28</v>
      </c>
      <c r="D57" s="100">
        <v>0.6791336</v>
      </c>
      <c r="E57" s="100">
        <v>0.58951010000000004</v>
      </c>
      <c r="F57" s="100" t="s">
        <v>24</v>
      </c>
      <c r="G57" s="100">
        <v>0.61009970000000002</v>
      </c>
      <c r="H57" s="100">
        <v>0.63244549999999999</v>
      </c>
      <c r="I57" s="100">
        <v>0.71927600000000003</v>
      </c>
      <c r="J57" s="100">
        <v>22.142856999999999</v>
      </c>
      <c r="K57" s="100" t="s">
        <v>24</v>
      </c>
      <c r="L57" s="100">
        <v>100</v>
      </c>
      <c r="M57" s="100">
        <v>6.4043900000000001E-2</v>
      </c>
      <c r="N57" s="99">
        <v>1487.5</v>
      </c>
      <c r="O57" s="99">
        <v>0.36899680000000001</v>
      </c>
      <c r="P57" s="99">
        <v>0.20504159999999999</v>
      </c>
      <c r="R57" s="119">
        <v>1950</v>
      </c>
      <c r="S57" s="99">
        <v>19</v>
      </c>
      <c r="T57" s="100">
        <v>0.46846490000000002</v>
      </c>
      <c r="U57" s="100">
        <v>0.35492699999999999</v>
      </c>
      <c r="V57" s="100" t="s">
        <v>24</v>
      </c>
      <c r="W57" s="100">
        <v>0.345136</v>
      </c>
      <c r="X57" s="100">
        <v>0.42383579999999998</v>
      </c>
      <c r="Y57" s="100">
        <v>0.49875160000000002</v>
      </c>
      <c r="Z57" s="100">
        <v>13.815789000000001</v>
      </c>
      <c r="AA57" s="100" t="s">
        <v>24</v>
      </c>
      <c r="AB57" s="100">
        <v>100</v>
      </c>
      <c r="AC57" s="100">
        <v>5.5125199999999999E-2</v>
      </c>
      <c r="AD57" s="99">
        <v>1162.5</v>
      </c>
      <c r="AE57" s="99">
        <v>0.29538059999999999</v>
      </c>
      <c r="AF57" s="99">
        <v>0.23926649999999999</v>
      </c>
      <c r="AH57" s="119">
        <v>1950</v>
      </c>
      <c r="AI57" s="99">
        <v>47</v>
      </c>
      <c r="AJ57" s="100">
        <v>0.57466349999999999</v>
      </c>
      <c r="AK57" s="100">
        <v>0.4664644</v>
      </c>
      <c r="AL57" s="100" t="s">
        <v>24</v>
      </c>
      <c r="AM57" s="100">
        <v>0.47019250000000001</v>
      </c>
      <c r="AN57" s="100">
        <v>0.52495289999999994</v>
      </c>
      <c r="AO57" s="100">
        <v>0.60708549999999994</v>
      </c>
      <c r="AP57" s="100">
        <v>18.776596000000001</v>
      </c>
      <c r="AQ57" s="100" t="s">
        <v>24</v>
      </c>
      <c r="AR57" s="100">
        <v>100</v>
      </c>
      <c r="AS57" s="100">
        <v>6.01123E-2</v>
      </c>
      <c r="AT57" s="99">
        <v>2650</v>
      </c>
      <c r="AU57" s="99">
        <v>0.33263039999999999</v>
      </c>
      <c r="AV57" s="99">
        <v>0.2187692</v>
      </c>
      <c r="AW57" s="100">
        <v>1.6609334</v>
      </c>
      <c r="AY57" s="119">
        <v>1950</v>
      </c>
    </row>
    <row r="58" spans="2:51">
      <c r="B58" s="119">
        <v>1951</v>
      </c>
      <c r="C58" s="99">
        <v>24</v>
      </c>
      <c r="D58" s="100">
        <v>0.56421469999999996</v>
      </c>
      <c r="E58" s="100">
        <v>0.51630240000000005</v>
      </c>
      <c r="F58" s="100" t="s">
        <v>24</v>
      </c>
      <c r="G58" s="100">
        <v>0.53151839999999995</v>
      </c>
      <c r="H58" s="100">
        <v>0.51444350000000005</v>
      </c>
      <c r="I58" s="100">
        <v>0.56107680000000004</v>
      </c>
      <c r="J58" s="100">
        <v>26.041667</v>
      </c>
      <c r="K58" s="100" t="s">
        <v>24</v>
      </c>
      <c r="L58" s="100">
        <v>100</v>
      </c>
      <c r="M58" s="100">
        <v>5.2227299999999997E-2</v>
      </c>
      <c r="N58" s="99">
        <v>1182.5</v>
      </c>
      <c r="O58" s="99">
        <v>0.28418650000000001</v>
      </c>
      <c r="P58" s="99">
        <v>0.1536527</v>
      </c>
      <c r="R58" s="119">
        <v>1951</v>
      </c>
      <c r="S58" s="99">
        <v>9</v>
      </c>
      <c r="T58" s="100">
        <v>0.21593090000000001</v>
      </c>
      <c r="U58" s="100">
        <v>0.18597559999999999</v>
      </c>
      <c r="V58" s="100" t="s">
        <v>24</v>
      </c>
      <c r="W58" s="100">
        <v>0.19051319999999999</v>
      </c>
      <c r="X58" s="100">
        <v>0.1923311</v>
      </c>
      <c r="Y58" s="100">
        <v>0.2132204</v>
      </c>
      <c r="Z58" s="100">
        <v>28.611111000000001</v>
      </c>
      <c r="AA58" s="100" t="s">
        <v>24</v>
      </c>
      <c r="AB58" s="100">
        <v>100</v>
      </c>
      <c r="AC58" s="100">
        <v>2.5115100000000001E-2</v>
      </c>
      <c r="AD58" s="99">
        <v>417.5</v>
      </c>
      <c r="AE58" s="99">
        <v>0.10322919999999999</v>
      </c>
      <c r="AF58" s="99">
        <v>8.2402000000000003E-2</v>
      </c>
      <c r="AH58" s="119">
        <v>1951</v>
      </c>
      <c r="AI58" s="99">
        <v>33</v>
      </c>
      <c r="AJ58" s="100">
        <v>0.3918449</v>
      </c>
      <c r="AK58" s="100">
        <v>0.3505528</v>
      </c>
      <c r="AL58" s="100" t="s">
        <v>24</v>
      </c>
      <c r="AM58" s="100">
        <v>0.3592649</v>
      </c>
      <c r="AN58" s="100">
        <v>0.35473929999999998</v>
      </c>
      <c r="AO58" s="100">
        <v>0.39007530000000001</v>
      </c>
      <c r="AP58" s="100">
        <v>26.742424</v>
      </c>
      <c r="AQ58" s="100" t="s">
        <v>24</v>
      </c>
      <c r="AR58" s="100">
        <v>100</v>
      </c>
      <c r="AS58" s="100">
        <v>4.0348200000000001E-2</v>
      </c>
      <c r="AT58" s="99">
        <v>1600</v>
      </c>
      <c r="AU58" s="99">
        <v>0.19499349999999999</v>
      </c>
      <c r="AV58" s="99">
        <v>0.1253668</v>
      </c>
      <c r="AW58" s="100">
        <v>2.7761835000000001</v>
      </c>
      <c r="AY58" s="119">
        <v>1951</v>
      </c>
    </row>
    <row r="59" spans="2:51">
      <c r="B59" s="119">
        <v>1952</v>
      </c>
      <c r="C59" s="99">
        <v>26</v>
      </c>
      <c r="D59" s="100">
        <v>0.59461189999999997</v>
      </c>
      <c r="E59" s="100">
        <v>0.52780530000000003</v>
      </c>
      <c r="F59" s="100" t="s">
        <v>24</v>
      </c>
      <c r="G59" s="100">
        <v>0.52653629999999996</v>
      </c>
      <c r="H59" s="100">
        <v>0.54070260000000003</v>
      </c>
      <c r="I59" s="100">
        <v>0.60485109999999997</v>
      </c>
      <c r="J59" s="100">
        <v>22.884615</v>
      </c>
      <c r="K59" s="100" t="s">
        <v>24</v>
      </c>
      <c r="L59" s="100">
        <v>100</v>
      </c>
      <c r="M59" s="100">
        <v>5.6705400000000003E-2</v>
      </c>
      <c r="N59" s="99">
        <v>1357.5</v>
      </c>
      <c r="O59" s="99">
        <v>0.31723220000000002</v>
      </c>
      <c r="P59" s="99">
        <v>0.1779908</v>
      </c>
      <c r="R59" s="119">
        <v>1952</v>
      </c>
      <c r="S59" s="99">
        <v>17</v>
      </c>
      <c r="T59" s="100">
        <v>0.39869599999999999</v>
      </c>
      <c r="U59" s="100">
        <v>0.34742810000000002</v>
      </c>
      <c r="V59" s="100" t="s">
        <v>24</v>
      </c>
      <c r="W59" s="100">
        <v>0.35567670000000001</v>
      </c>
      <c r="X59" s="100">
        <v>0.37239749999999999</v>
      </c>
      <c r="Y59" s="100">
        <v>0.42537619999999998</v>
      </c>
      <c r="Z59" s="100">
        <v>21.911764999999999</v>
      </c>
      <c r="AA59" s="100" t="s">
        <v>24</v>
      </c>
      <c r="AB59" s="100">
        <v>100</v>
      </c>
      <c r="AC59" s="100">
        <v>4.7557799999999997E-2</v>
      </c>
      <c r="AD59" s="99">
        <v>910</v>
      </c>
      <c r="AE59" s="99">
        <v>0.2199343</v>
      </c>
      <c r="AF59" s="99">
        <v>0.1838458</v>
      </c>
      <c r="AH59" s="119">
        <v>1952</v>
      </c>
      <c r="AI59" s="99">
        <v>43</v>
      </c>
      <c r="AJ59" s="100">
        <v>0.49788690000000002</v>
      </c>
      <c r="AK59" s="100">
        <v>0.43560159999999998</v>
      </c>
      <c r="AL59" s="100" t="s">
        <v>24</v>
      </c>
      <c r="AM59" s="100">
        <v>0.43946089999999999</v>
      </c>
      <c r="AN59" s="100">
        <v>0.45573069999999999</v>
      </c>
      <c r="AO59" s="100">
        <v>0.51454359999999999</v>
      </c>
      <c r="AP59" s="100">
        <v>22.5</v>
      </c>
      <c r="AQ59" s="100" t="s">
        <v>24</v>
      </c>
      <c r="AR59" s="100">
        <v>100</v>
      </c>
      <c r="AS59" s="100">
        <v>5.2698000000000002E-2</v>
      </c>
      <c r="AT59" s="99">
        <v>2267.5</v>
      </c>
      <c r="AU59" s="99">
        <v>0.26940170000000002</v>
      </c>
      <c r="AV59" s="99">
        <v>0.18029519999999999</v>
      </c>
      <c r="AW59" s="100">
        <v>1.5191786</v>
      </c>
      <c r="AY59" s="119">
        <v>1952</v>
      </c>
    </row>
    <row r="60" spans="2:51">
      <c r="B60" s="119">
        <v>1953</v>
      </c>
      <c r="C60" s="99">
        <v>14</v>
      </c>
      <c r="D60" s="100">
        <v>0.31371850000000001</v>
      </c>
      <c r="E60" s="100">
        <v>0.28470010000000001</v>
      </c>
      <c r="F60" s="100" t="s">
        <v>24</v>
      </c>
      <c r="G60" s="100">
        <v>0.28673880000000002</v>
      </c>
      <c r="H60" s="100">
        <v>0.29057640000000001</v>
      </c>
      <c r="I60" s="100">
        <v>0.32165169999999998</v>
      </c>
      <c r="J60" s="100">
        <v>28.214286000000001</v>
      </c>
      <c r="K60" s="100" t="s">
        <v>24</v>
      </c>
      <c r="L60" s="100">
        <v>100</v>
      </c>
      <c r="M60" s="100">
        <v>3.1234700000000001E-2</v>
      </c>
      <c r="N60" s="99">
        <v>655</v>
      </c>
      <c r="O60" s="99">
        <v>0.1499714</v>
      </c>
      <c r="P60" s="99">
        <v>8.8504799999999995E-2</v>
      </c>
      <c r="R60" s="119">
        <v>1953</v>
      </c>
      <c r="S60" s="99">
        <v>19</v>
      </c>
      <c r="T60" s="100">
        <v>0.43651069999999997</v>
      </c>
      <c r="U60" s="100">
        <v>0.38819589999999998</v>
      </c>
      <c r="V60" s="100" t="s">
        <v>24</v>
      </c>
      <c r="W60" s="100">
        <v>0.39864040000000001</v>
      </c>
      <c r="X60" s="100">
        <v>0.38776579999999999</v>
      </c>
      <c r="Y60" s="100">
        <v>0.42849949999999998</v>
      </c>
      <c r="Z60" s="100">
        <v>28.815788999999999</v>
      </c>
      <c r="AA60" s="100" t="s">
        <v>24</v>
      </c>
      <c r="AB60" s="100">
        <v>100</v>
      </c>
      <c r="AC60" s="100">
        <v>5.3723899999999998E-2</v>
      </c>
      <c r="AD60" s="99">
        <v>882.5</v>
      </c>
      <c r="AE60" s="99">
        <v>0.2090291</v>
      </c>
      <c r="AF60" s="99">
        <v>0.18257419999999999</v>
      </c>
      <c r="AH60" s="119">
        <v>1953</v>
      </c>
      <c r="AI60" s="99">
        <v>33</v>
      </c>
      <c r="AJ60" s="100">
        <v>0.37434909999999999</v>
      </c>
      <c r="AK60" s="100">
        <v>0.34276810000000002</v>
      </c>
      <c r="AL60" s="100" t="s">
        <v>24</v>
      </c>
      <c r="AM60" s="100">
        <v>0.3495819</v>
      </c>
      <c r="AN60" s="100">
        <v>0.34276810000000002</v>
      </c>
      <c r="AO60" s="100">
        <v>0.3772701</v>
      </c>
      <c r="AP60" s="100">
        <v>28.560606</v>
      </c>
      <c r="AQ60" s="100" t="s">
        <v>24</v>
      </c>
      <c r="AR60" s="100">
        <v>100</v>
      </c>
      <c r="AS60" s="100">
        <v>4.1153299999999997E-2</v>
      </c>
      <c r="AT60" s="99">
        <v>1537.5</v>
      </c>
      <c r="AU60" s="99">
        <v>0.17899970000000001</v>
      </c>
      <c r="AV60" s="99">
        <v>0.12567049999999999</v>
      </c>
      <c r="AW60" s="100">
        <v>0.73339279999999996</v>
      </c>
      <c r="AY60" s="119">
        <v>1953</v>
      </c>
    </row>
    <row r="61" spans="2:51">
      <c r="B61" s="119">
        <v>1954</v>
      </c>
      <c r="C61" s="99">
        <v>18</v>
      </c>
      <c r="D61" s="100">
        <v>0.39594380000000001</v>
      </c>
      <c r="E61" s="100">
        <v>0.25364579999999998</v>
      </c>
      <c r="F61" s="100" t="s">
        <v>24</v>
      </c>
      <c r="G61" s="100">
        <v>0.24628649999999999</v>
      </c>
      <c r="H61" s="100">
        <v>0.32517279999999998</v>
      </c>
      <c r="I61" s="100">
        <v>0.42571170000000003</v>
      </c>
      <c r="J61" s="100">
        <v>6.6666667000000004</v>
      </c>
      <c r="K61" s="100" t="s">
        <v>24</v>
      </c>
      <c r="L61" s="100">
        <v>100</v>
      </c>
      <c r="M61" s="100">
        <v>3.93125E-2</v>
      </c>
      <c r="N61" s="99">
        <v>1230</v>
      </c>
      <c r="O61" s="99">
        <v>0.27645419999999998</v>
      </c>
      <c r="P61" s="99">
        <v>0.1673191</v>
      </c>
      <c r="R61" s="119">
        <v>1954</v>
      </c>
      <c r="S61" s="99">
        <v>13</v>
      </c>
      <c r="T61" s="100">
        <v>0.29276639999999998</v>
      </c>
      <c r="U61" s="100">
        <v>0.22070509999999999</v>
      </c>
      <c r="V61" s="100" t="s">
        <v>24</v>
      </c>
      <c r="W61" s="100">
        <v>0.20914060000000001</v>
      </c>
      <c r="X61" s="100">
        <v>0.26062160000000001</v>
      </c>
      <c r="Y61" s="100">
        <v>0.31105149999999998</v>
      </c>
      <c r="Z61" s="100">
        <v>12.115385</v>
      </c>
      <c r="AA61" s="100" t="s">
        <v>24</v>
      </c>
      <c r="AB61" s="100">
        <v>100</v>
      </c>
      <c r="AC61" s="100">
        <v>3.6093100000000003E-2</v>
      </c>
      <c r="AD61" s="99">
        <v>817.5</v>
      </c>
      <c r="AE61" s="99">
        <v>0.18990870000000001</v>
      </c>
      <c r="AF61" s="99">
        <v>0.17302500000000001</v>
      </c>
      <c r="AH61" s="119">
        <v>1954</v>
      </c>
      <c r="AI61" s="99">
        <v>31</v>
      </c>
      <c r="AJ61" s="100">
        <v>0.34496189999999999</v>
      </c>
      <c r="AK61" s="100">
        <v>0.23653769999999999</v>
      </c>
      <c r="AL61" s="100" t="s">
        <v>24</v>
      </c>
      <c r="AM61" s="100">
        <v>0.22692499999999999</v>
      </c>
      <c r="AN61" s="100">
        <v>0.29276170000000001</v>
      </c>
      <c r="AO61" s="100">
        <v>0.36877559999999998</v>
      </c>
      <c r="AP61" s="100">
        <v>8.9516129000000006</v>
      </c>
      <c r="AQ61" s="100" t="s">
        <v>24</v>
      </c>
      <c r="AR61" s="100">
        <v>100</v>
      </c>
      <c r="AS61" s="100">
        <v>3.7894999999999998E-2</v>
      </c>
      <c r="AT61" s="99">
        <v>2047.5</v>
      </c>
      <c r="AU61" s="99">
        <v>0.23389570000000001</v>
      </c>
      <c r="AV61" s="99">
        <v>0.16955149999999999</v>
      </c>
      <c r="AW61" s="100">
        <v>1.1492519999999999</v>
      </c>
      <c r="AY61" s="119">
        <v>1954</v>
      </c>
    </row>
    <row r="62" spans="2:51">
      <c r="B62" s="119">
        <v>1955</v>
      </c>
      <c r="C62" s="99">
        <v>20</v>
      </c>
      <c r="D62" s="100">
        <v>0.42952560000000001</v>
      </c>
      <c r="E62" s="100">
        <v>0.47189379999999997</v>
      </c>
      <c r="F62" s="100" t="s">
        <v>24</v>
      </c>
      <c r="G62" s="100">
        <v>0.48863420000000002</v>
      </c>
      <c r="H62" s="100">
        <v>0.41925449999999997</v>
      </c>
      <c r="I62" s="100">
        <v>0.426788</v>
      </c>
      <c r="J62" s="100">
        <v>35.5</v>
      </c>
      <c r="K62" s="100" t="s">
        <v>24</v>
      </c>
      <c r="L62" s="100">
        <v>100</v>
      </c>
      <c r="M62" s="100">
        <v>4.3301300000000001E-2</v>
      </c>
      <c r="N62" s="99">
        <v>797.5</v>
      </c>
      <c r="O62" s="99">
        <v>0.17500930000000001</v>
      </c>
      <c r="P62" s="99">
        <v>0.1082666</v>
      </c>
      <c r="R62" s="119">
        <v>1955</v>
      </c>
      <c r="S62" s="99">
        <v>14</v>
      </c>
      <c r="T62" s="100">
        <v>0.3081393</v>
      </c>
      <c r="U62" s="100">
        <v>0.238098</v>
      </c>
      <c r="V62" s="100" t="s">
        <v>24</v>
      </c>
      <c r="W62" s="100">
        <v>0.2435745</v>
      </c>
      <c r="X62" s="100">
        <v>0.26572430000000002</v>
      </c>
      <c r="Y62" s="100">
        <v>0.3246965</v>
      </c>
      <c r="Z62" s="100">
        <v>20.357143000000001</v>
      </c>
      <c r="AA62" s="100" t="s">
        <v>24</v>
      </c>
      <c r="AB62" s="100">
        <v>100</v>
      </c>
      <c r="AC62" s="100">
        <v>3.90538E-2</v>
      </c>
      <c r="AD62" s="99">
        <v>765</v>
      </c>
      <c r="AE62" s="99">
        <v>0.17378070000000001</v>
      </c>
      <c r="AF62" s="99">
        <v>0.16573689999999999</v>
      </c>
      <c r="AH62" s="119">
        <v>1955</v>
      </c>
      <c r="AI62" s="99">
        <v>34</v>
      </c>
      <c r="AJ62" s="100">
        <v>0.3695773</v>
      </c>
      <c r="AK62" s="100">
        <v>0.34447860000000002</v>
      </c>
      <c r="AL62" s="100" t="s">
        <v>24</v>
      </c>
      <c r="AM62" s="100">
        <v>0.35467219999999999</v>
      </c>
      <c r="AN62" s="100">
        <v>0.3366963</v>
      </c>
      <c r="AO62" s="100">
        <v>0.3719344</v>
      </c>
      <c r="AP62" s="100">
        <v>29.264706</v>
      </c>
      <c r="AQ62" s="100" t="s">
        <v>24</v>
      </c>
      <c r="AR62" s="100">
        <v>100</v>
      </c>
      <c r="AS62" s="100">
        <v>4.1445200000000001E-2</v>
      </c>
      <c r="AT62" s="99">
        <v>1562.5</v>
      </c>
      <c r="AU62" s="99">
        <v>0.17440559999999999</v>
      </c>
      <c r="AV62" s="99">
        <v>0.13040579999999999</v>
      </c>
      <c r="AW62" s="100">
        <v>1.9819310999999999</v>
      </c>
      <c r="AY62" s="119">
        <v>1955</v>
      </c>
    </row>
    <row r="63" spans="2:51">
      <c r="B63" s="119">
        <v>1956</v>
      </c>
      <c r="C63" s="99">
        <v>8</v>
      </c>
      <c r="D63" s="100">
        <v>0.16750419999999999</v>
      </c>
      <c r="E63" s="100">
        <v>0.15815019999999999</v>
      </c>
      <c r="F63" s="100" t="s">
        <v>24</v>
      </c>
      <c r="G63" s="100">
        <v>0.1606388</v>
      </c>
      <c r="H63" s="100">
        <v>0.16709379999999999</v>
      </c>
      <c r="I63" s="100">
        <v>0.1773546</v>
      </c>
      <c r="J63" s="100">
        <v>26.25</v>
      </c>
      <c r="K63" s="100" t="s">
        <v>24</v>
      </c>
      <c r="L63" s="100">
        <v>100</v>
      </c>
      <c r="M63" s="100">
        <v>1.6600299999999998E-2</v>
      </c>
      <c r="N63" s="99">
        <v>390</v>
      </c>
      <c r="O63" s="99">
        <v>8.3445699999999998E-2</v>
      </c>
      <c r="P63" s="99">
        <v>5.2853799999999999E-2</v>
      </c>
      <c r="R63" s="119">
        <v>1956</v>
      </c>
      <c r="S63" s="99">
        <v>10</v>
      </c>
      <c r="T63" s="100">
        <v>0.21507689999999999</v>
      </c>
      <c r="U63" s="100">
        <v>0.2216506</v>
      </c>
      <c r="V63" s="100" t="s">
        <v>24</v>
      </c>
      <c r="W63" s="100">
        <v>0.23863409999999999</v>
      </c>
      <c r="X63" s="100">
        <v>0.20752709999999999</v>
      </c>
      <c r="Y63" s="100">
        <v>0.22461719999999999</v>
      </c>
      <c r="Z63" s="100">
        <v>28.5</v>
      </c>
      <c r="AA63" s="100" t="s">
        <v>24</v>
      </c>
      <c r="AB63" s="100">
        <v>100</v>
      </c>
      <c r="AC63" s="100">
        <v>2.6388000000000002E-2</v>
      </c>
      <c r="AD63" s="99">
        <v>477.5</v>
      </c>
      <c r="AE63" s="99">
        <v>0.1060522</v>
      </c>
      <c r="AF63" s="99">
        <v>0.1018835</v>
      </c>
      <c r="AH63" s="119">
        <v>1956</v>
      </c>
      <c r="AI63" s="99">
        <v>18</v>
      </c>
      <c r="AJ63" s="100">
        <v>0.19097130000000001</v>
      </c>
      <c r="AK63" s="100">
        <v>0.19501099999999999</v>
      </c>
      <c r="AL63" s="100" t="s">
        <v>24</v>
      </c>
      <c r="AM63" s="100">
        <v>0.2069598</v>
      </c>
      <c r="AN63" s="100">
        <v>0.18926029999999999</v>
      </c>
      <c r="AO63" s="100">
        <v>0.20231150000000001</v>
      </c>
      <c r="AP63" s="100">
        <v>27.5</v>
      </c>
      <c r="AQ63" s="100" t="s">
        <v>24</v>
      </c>
      <c r="AR63" s="100">
        <v>100</v>
      </c>
      <c r="AS63" s="100">
        <v>2.0908800000000002E-2</v>
      </c>
      <c r="AT63" s="99">
        <v>867.5</v>
      </c>
      <c r="AU63" s="99">
        <v>9.4537999999999997E-2</v>
      </c>
      <c r="AV63" s="99">
        <v>7.1898799999999999E-2</v>
      </c>
      <c r="AW63" s="100">
        <v>0.71351120000000001</v>
      </c>
      <c r="AY63" s="119">
        <v>1956</v>
      </c>
    </row>
    <row r="64" spans="2:51">
      <c r="B64" s="119">
        <v>1957</v>
      </c>
      <c r="C64" s="99">
        <v>21</v>
      </c>
      <c r="D64" s="100">
        <v>0.43012509999999998</v>
      </c>
      <c r="E64" s="100">
        <v>0.41572429999999999</v>
      </c>
      <c r="F64" s="100" t="s">
        <v>24</v>
      </c>
      <c r="G64" s="100">
        <v>0.40913840000000001</v>
      </c>
      <c r="H64" s="100">
        <v>0.40267340000000001</v>
      </c>
      <c r="I64" s="100">
        <v>0.43252020000000002</v>
      </c>
      <c r="J64" s="100">
        <v>27.738095000000001</v>
      </c>
      <c r="K64" s="100" t="s">
        <v>24</v>
      </c>
      <c r="L64" s="100">
        <v>100</v>
      </c>
      <c r="M64" s="100">
        <v>4.4062999999999998E-2</v>
      </c>
      <c r="N64" s="99">
        <v>995</v>
      </c>
      <c r="O64" s="99">
        <v>0.20825479999999999</v>
      </c>
      <c r="P64" s="99">
        <v>0.13091849999999999</v>
      </c>
      <c r="R64" s="119">
        <v>1957</v>
      </c>
      <c r="S64" s="99">
        <v>10</v>
      </c>
      <c r="T64" s="100">
        <v>0.2101768</v>
      </c>
      <c r="U64" s="100">
        <v>0.17942469999999999</v>
      </c>
      <c r="V64" s="100" t="s">
        <v>24</v>
      </c>
      <c r="W64" s="100">
        <v>0.18635640000000001</v>
      </c>
      <c r="X64" s="100">
        <v>0.17604259999999999</v>
      </c>
      <c r="Y64" s="100">
        <v>0.199128</v>
      </c>
      <c r="Z64" s="100">
        <v>31</v>
      </c>
      <c r="AA64" s="100" t="s">
        <v>24</v>
      </c>
      <c r="AB64" s="100">
        <v>100</v>
      </c>
      <c r="AC64" s="100">
        <v>2.6814000000000001E-2</v>
      </c>
      <c r="AD64" s="99">
        <v>442.5</v>
      </c>
      <c r="AE64" s="99">
        <v>9.6059900000000004E-2</v>
      </c>
      <c r="AF64" s="99">
        <v>9.4012399999999996E-2</v>
      </c>
      <c r="AH64" s="119">
        <v>1957</v>
      </c>
      <c r="AI64" s="99">
        <v>31</v>
      </c>
      <c r="AJ64" s="100">
        <v>0.32157010000000003</v>
      </c>
      <c r="AK64" s="100">
        <v>0.29902899999999999</v>
      </c>
      <c r="AL64" s="100" t="s">
        <v>24</v>
      </c>
      <c r="AM64" s="100">
        <v>0.29912149999999998</v>
      </c>
      <c r="AN64" s="100">
        <v>0.29170410000000002</v>
      </c>
      <c r="AO64" s="100">
        <v>0.3186291</v>
      </c>
      <c r="AP64" s="100">
        <v>28.790323000000001</v>
      </c>
      <c r="AQ64" s="100" t="s">
        <v>24</v>
      </c>
      <c r="AR64" s="100">
        <v>100</v>
      </c>
      <c r="AS64" s="100">
        <v>3.6490799999999997E-2</v>
      </c>
      <c r="AT64" s="99">
        <v>1437.5</v>
      </c>
      <c r="AU64" s="99">
        <v>0.1531814</v>
      </c>
      <c r="AV64" s="99">
        <v>0.1168037</v>
      </c>
      <c r="AW64" s="100">
        <v>2.3169844999999998</v>
      </c>
      <c r="AY64" s="119">
        <v>1957</v>
      </c>
    </row>
    <row r="65" spans="2:51">
      <c r="B65" s="120">
        <v>1958</v>
      </c>
      <c r="C65" s="99">
        <v>21</v>
      </c>
      <c r="D65" s="100">
        <v>0.42197479999999998</v>
      </c>
      <c r="E65" s="100">
        <v>0.44073269999999998</v>
      </c>
      <c r="F65" s="100" t="s">
        <v>24</v>
      </c>
      <c r="G65" s="100">
        <v>0.47937730000000001</v>
      </c>
      <c r="H65" s="100">
        <v>0.43633620000000001</v>
      </c>
      <c r="I65" s="100">
        <v>0.47718969999999999</v>
      </c>
      <c r="J65" s="100">
        <v>23.928571000000002</v>
      </c>
      <c r="K65" s="100" t="s">
        <v>24</v>
      </c>
      <c r="L65" s="100">
        <v>100</v>
      </c>
      <c r="M65" s="100">
        <v>4.4633399999999997E-2</v>
      </c>
      <c r="N65" s="99">
        <v>1085</v>
      </c>
      <c r="O65" s="99">
        <v>0.22280179999999999</v>
      </c>
      <c r="P65" s="99">
        <v>0.1466741</v>
      </c>
      <c r="R65" s="120">
        <v>1958</v>
      </c>
      <c r="S65" s="99">
        <v>11</v>
      </c>
      <c r="T65" s="100">
        <v>0.22606770000000001</v>
      </c>
      <c r="U65" s="100">
        <v>0.1625045</v>
      </c>
      <c r="V65" s="100" t="s">
        <v>24</v>
      </c>
      <c r="W65" s="100">
        <v>0.16364709999999999</v>
      </c>
      <c r="X65" s="100">
        <v>0.19549720000000001</v>
      </c>
      <c r="Y65" s="100">
        <v>0.24337919999999999</v>
      </c>
      <c r="Z65" s="100">
        <v>14.318182</v>
      </c>
      <c r="AA65" s="100" t="s">
        <v>24</v>
      </c>
      <c r="AB65" s="100">
        <v>100</v>
      </c>
      <c r="AC65" s="100">
        <v>2.9994799999999999E-2</v>
      </c>
      <c r="AD65" s="99">
        <v>667.5</v>
      </c>
      <c r="AE65" s="99">
        <v>0.14174980000000001</v>
      </c>
      <c r="AF65" s="99">
        <v>0.146146</v>
      </c>
      <c r="AH65" s="120">
        <v>1958</v>
      </c>
      <c r="AI65" s="99">
        <v>32</v>
      </c>
      <c r="AJ65" s="100">
        <v>0.32512400000000002</v>
      </c>
      <c r="AK65" s="100">
        <v>0.28991729999999999</v>
      </c>
      <c r="AL65" s="100" t="s">
        <v>24</v>
      </c>
      <c r="AM65" s="100">
        <v>0.30520589999999997</v>
      </c>
      <c r="AN65" s="100">
        <v>0.31167699999999998</v>
      </c>
      <c r="AO65" s="100">
        <v>0.35719960000000001</v>
      </c>
      <c r="AP65" s="100">
        <v>20.625</v>
      </c>
      <c r="AQ65" s="100" t="s">
        <v>24</v>
      </c>
      <c r="AR65" s="100">
        <v>100</v>
      </c>
      <c r="AS65" s="100">
        <v>3.82213E-2</v>
      </c>
      <c r="AT65" s="99">
        <v>1752.5</v>
      </c>
      <c r="AU65" s="99">
        <v>0.18295610000000001</v>
      </c>
      <c r="AV65" s="99">
        <v>0.14647250000000001</v>
      </c>
      <c r="AW65" s="100">
        <v>2.7121268999999999</v>
      </c>
      <c r="AY65" s="120">
        <v>1958</v>
      </c>
    </row>
    <row r="66" spans="2:51">
      <c r="B66" s="120">
        <v>1959</v>
      </c>
      <c r="C66" s="99">
        <v>14</v>
      </c>
      <c r="D66" s="100">
        <v>0.27557969999999998</v>
      </c>
      <c r="E66" s="100">
        <v>0.17028109999999999</v>
      </c>
      <c r="F66" s="100" t="s">
        <v>24</v>
      </c>
      <c r="G66" s="100">
        <v>0.1618822</v>
      </c>
      <c r="H66" s="100">
        <v>0.22714690000000001</v>
      </c>
      <c r="I66" s="100">
        <v>0.30424030000000002</v>
      </c>
      <c r="J66" s="100">
        <v>2.8571428999999999</v>
      </c>
      <c r="K66" s="100" t="s">
        <v>24</v>
      </c>
      <c r="L66" s="100">
        <v>100</v>
      </c>
      <c r="M66" s="100">
        <v>2.7836900000000001E-2</v>
      </c>
      <c r="N66" s="99">
        <v>1010</v>
      </c>
      <c r="O66" s="99">
        <v>0.20319480000000001</v>
      </c>
      <c r="P66" s="99">
        <v>0.12966169999999999</v>
      </c>
      <c r="R66" s="120">
        <v>1959</v>
      </c>
      <c r="S66" s="99">
        <v>16</v>
      </c>
      <c r="T66" s="100">
        <v>0.3215305</v>
      </c>
      <c r="U66" s="100">
        <v>0.23957419999999999</v>
      </c>
      <c r="V66" s="100" t="s">
        <v>24</v>
      </c>
      <c r="W66" s="100">
        <v>0.2347516</v>
      </c>
      <c r="X66" s="100">
        <v>0.27557690000000001</v>
      </c>
      <c r="Y66" s="100">
        <v>0.3403641</v>
      </c>
      <c r="Z66" s="100">
        <v>15.3125</v>
      </c>
      <c r="AA66" s="100" t="s">
        <v>24</v>
      </c>
      <c r="AB66" s="100">
        <v>100</v>
      </c>
      <c r="AC66" s="100">
        <v>4.1111000000000002E-2</v>
      </c>
      <c r="AD66" s="99">
        <v>955</v>
      </c>
      <c r="AE66" s="99">
        <v>0.19837560000000001</v>
      </c>
      <c r="AF66" s="99">
        <v>0.2007388</v>
      </c>
      <c r="AH66" s="120">
        <v>1959</v>
      </c>
      <c r="AI66" s="99">
        <v>30</v>
      </c>
      <c r="AJ66" s="100">
        <v>0.29831750000000001</v>
      </c>
      <c r="AK66" s="100">
        <v>0.20710809999999999</v>
      </c>
      <c r="AL66" s="100" t="s">
        <v>24</v>
      </c>
      <c r="AM66" s="100">
        <v>0.20073460000000001</v>
      </c>
      <c r="AN66" s="100">
        <v>0.25277949999999999</v>
      </c>
      <c r="AO66" s="100">
        <v>0.32366600000000001</v>
      </c>
      <c r="AP66" s="100">
        <v>9.5</v>
      </c>
      <c r="AQ66" s="100" t="s">
        <v>24</v>
      </c>
      <c r="AR66" s="100">
        <v>100</v>
      </c>
      <c r="AS66" s="100">
        <v>3.3627799999999999E-2</v>
      </c>
      <c r="AT66" s="99">
        <v>1965</v>
      </c>
      <c r="AU66" s="99">
        <v>0.20082369999999999</v>
      </c>
      <c r="AV66" s="99">
        <v>0.1566121</v>
      </c>
      <c r="AW66" s="100">
        <v>0.71076550000000005</v>
      </c>
      <c r="AY66" s="120">
        <v>1959</v>
      </c>
    </row>
    <row r="67" spans="2:51">
      <c r="B67" s="120">
        <v>1960</v>
      </c>
      <c r="C67" s="99">
        <v>11</v>
      </c>
      <c r="D67" s="100">
        <v>0.21185219999999999</v>
      </c>
      <c r="E67" s="100">
        <v>0.18932599999999999</v>
      </c>
      <c r="F67" s="100" t="s">
        <v>24</v>
      </c>
      <c r="G67" s="100">
        <v>0.18684239999999999</v>
      </c>
      <c r="H67" s="100">
        <v>0.1904999</v>
      </c>
      <c r="I67" s="100">
        <v>0.2167839</v>
      </c>
      <c r="J67" s="100">
        <v>21.590909</v>
      </c>
      <c r="K67" s="100" t="s">
        <v>24</v>
      </c>
      <c r="L67" s="100">
        <v>100</v>
      </c>
      <c r="M67" s="100">
        <v>2.21645E-2</v>
      </c>
      <c r="N67" s="99">
        <v>590</v>
      </c>
      <c r="O67" s="99">
        <v>0.1161715</v>
      </c>
      <c r="P67" s="99">
        <v>7.7825900000000003E-2</v>
      </c>
      <c r="R67" s="120">
        <v>1960</v>
      </c>
      <c r="S67" s="99">
        <v>7</v>
      </c>
      <c r="T67" s="100">
        <v>0.13772209999999999</v>
      </c>
      <c r="U67" s="100">
        <v>0.1035273</v>
      </c>
      <c r="V67" s="100" t="s">
        <v>24</v>
      </c>
      <c r="W67" s="100">
        <v>9.8017300000000002E-2</v>
      </c>
      <c r="X67" s="100">
        <v>0.12178899999999999</v>
      </c>
      <c r="Y67" s="100">
        <v>0.1450487</v>
      </c>
      <c r="Z67" s="100">
        <v>12.5</v>
      </c>
      <c r="AA67" s="100" t="s">
        <v>24</v>
      </c>
      <c r="AB67" s="100">
        <v>100</v>
      </c>
      <c r="AC67" s="100">
        <v>1.8024999999999999E-2</v>
      </c>
      <c r="AD67" s="99">
        <v>437.5</v>
      </c>
      <c r="AE67" s="99">
        <v>8.9047600000000005E-2</v>
      </c>
      <c r="AF67" s="99">
        <v>9.22626E-2</v>
      </c>
      <c r="AH67" s="120">
        <v>1960</v>
      </c>
      <c r="AI67" s="99">
        <v>18</v>
      </c>
      <c r="AJ67" s="100">
        <v>0.17518249999999999</v>
      </c>
      <c r="AK67" s="100">
        <v>0.14353009999999999</v>
      </c>
      <c r="AL67" s="100" t="s">
        <v>24</v>
      </c>
      <c r="AM67" s="100">
        <v>0.1392996</v>
      </c>
      <c r="AN67" s="100">
        <v>0.15467639999999999</v>
      </c>
      <c r="AO67" s="100">
        <v>0.18022450000000001</v>
      </c>
      <c r="AP67" s="100">
        <v>18.055555999999999</v>
      </c>
      <c r="AQ67" s="100" t="s">
        <v>24</v>
      </c>
      <c r="AR67" s="100">
        <v>100</v>
      </c>
      <c r="AS67" s="100">
        <v>2.0347299999999999E-2</v>
      </c>
      <c r="AT67" s="99">
        <v>1027.5</v>
      </c>
      <c r="AU67" s="99">
        <v>0.1028343</v>
      </c>
      <c r="AV67" s="99">
        <v>8.3381200000000003E-2</v>
      </c>
      <c r="AW67" s="100">
        <v>1.8287545999999999</v>
      </c>
      <c r="AY67" s="120">
        <v>1960</v>
      </c>
    </row>
    <row r="68" spans="2:51">
      <c r="B68" s="120">
        <v>1961</v>
      </c>
      <c r="C68" s="99">
        <v>18</v>
      </c>
      <c r="D68" s="100">
        <v>0.33883629999999998</v>
      </c>
      <c r="E68" s="100">
        <v>0.35926659999999999</v>
      </c>
      <c r="F68" s="100" t="s">
        <v>24</v>
      </c>
      <c r="G68" s="100">
        <v>0.37893650000000001</v>
      </c>
      <c r="H68" s="100">
        <v>0.3363932</v>
      </c>
      <c r="I68" s="100">
        <v>0.34901910000000003</v>
      </c>
      <c r="J68" s="100">
        <v>33.888888999999999</v>
      </c>
      <c r="K68" s="100" t="s">
        <v>24</v>
      </c>
      <c r="L68" s="100">
        <v>100</v>
      </c>
      <c r="M68" s="100">
        <v>3.5822300000000001E-2</v>
      </c>
      <c r="N68" s="99">
        <v>747.5</v>
      </c>
      <c r="O68" s="99">
        <v>0.1439105</v>
      </c>
      <c r="P68" s="99">
        <v>9.7127400000000003E-2</v>
      </c>
      <c r="R68" s="120">
        <v>1961</v>
      </c>
      <c r="S68" s="99">
        <v>8</v>
      </c>
      <c r="T68" s="100">
        <v>0.15396760000000001</v>
      </c>
      <c r="U68" s="100">
        <v>0.14715809999999999</v>
      </c>
      <c r="V68" s="100" t="s">
        <v>24</v>
      </c>
      <c r="W68" s="100">
        <v>0.15614839999999999</v>
      </c>
      <c r="X68" s="100">
        <v>0.15152760000000001</v>
      </c>
      <c r="Y68" s="100">
        <v>0.15963379999999999</v>
      </c>
      <c r="Z68" s="100">
        <v>27.5</v>
      </c>
      <c r="AA68" s="100" t="s">
        <v>24</v>
      </c>
      <c r="AB68" s="100">
        <v>100</v>
      </c>
      <c r="AC68" s="100">
        <v>2.06649E-2</v>
      </c>
      <c r="AD68" s="99">
        <v>387.5</v>
      </c>
      <c r="AE68" s="99">
        <v>7.7209700000000006E-2</v>
      </c>
      <c r="AF68" s="99">
        <v>8.4292699999999998E-2</v>
      </c>
      <c r="AH68" s="120">
        <v>1961</v>
      </c>
      <c r="AI68" s="99">
        <v>26</v>
      </c>
      <c r="AJ68" s="100">
        <v>0.2474258</v>
      </c>
      <c r="AK68" s="100">
        <v>0.24989600000000001</v>
      </c>
      <c r="AL68" s="100" t="s">
        <v>24</v>
      </c>
      <c r="AM68" s="100">
        <v>0.26320939999999998</v>
      </c>
      <c r="AN68" s="100">
        <v>0.24232770000000001</v>
      </c>
      <c r="AO68" s="100">
        <v>0.25343060000000001</v>
      </c>
      <c r="AP68" s="100">
        <v>31.923076999999999</v>
      </c>
      <c r="AQ68" s="100" t="s">
        <v>24</v>
      </c>
      <c r="AR68" s="100">
        <v>100</v>
      </c>
      <c r="AS68" s="100">
        <v>2.92263E-2</v>
      </c>
      <c r="AT68" s="99">
        <v>1135</v>
      </c>
      <c r="AU68" s="99">
        <v>0.11113290000000001</v>
      </c>
      <c r="AV68" s="99">
        <v>9.2327800000000002E-2</v>
      </c>
      <c r="AW68" s="100">
        <v>2.4413646</v>
      </c>
      <c r="AY68" s="120">
        <v>1961</v>
      </c>
    </row>
    <row r="69" spans="2:51">
      <c r="B69" s="120">
        <v>1962</v>
      </c>
      <c r="C69" s="99">
        <v>5</v>
      </c>
      <c r="D69" s="100">
        <v>9.2606300000000003E-2</v>
      </c>
      <c r="E69" s="100">
        <v>5.9570400000000003E-2</v>
      </c>
      <c r="F69" s="100" t="s">
        <v>24</v>
      </c>
      <c r="G69" s="100">
        <v>5.5133500000000002E-2</v>
      </c>
      <c r="H69" s="100">
        <v>7.7513100000000001E-2</v>
      </c>
      <c r="I69" s="100">
        <v>9.8470299999999997E-2</v>
      </c>
      <c r="J69" s="100">
        <v>4.5</v>
      </c>
      <c r="K69" s="100" t="s">
        <v>24</v>
      </c>
      <c r="L69" s="100">
        <v>100</v>
      </c>
      <c r="M69" s="100">
        <v>9.5460000000000007E-3</v>
      </c>
      <c r="N69" s="99">
        <v>352.5</v>
      </c>
      <c r="O69" s="99">
        <v>6.6794300000000001E-2</v>
      </c>
      <c r="P69" s="99">
        <v>4.4531300000000003E-2</v>
      </c>
      <c r="R69" s="120">
        <v>1962</v>
      </c>
      <c r="S69" s="99">
        <v>15</v>
      </c>
      <c r="T69" s="100">
        <v>0.28294950000000002</v>
      </c>
      <c r="U69" s="100">
        <v>0.27813880000000002</v>
      </c>
      <c r="V69" s="100" t="s">
        <v>24</v>
      </c>
      <c r="W69" s="100">
        <v>0.26017960000000001</v>
      </c>
      <c r="X69" s="100">
        <v>0.27846520000000002</v>
      </c>
      <c r="Y69" s="100">
        <v>0.26670759999999999</v>
      </c>
      <c r="Z69" s="100">
        <v>28.166667</v>
      </c>
      <c r="AA69" s="100" t="s">
        <v>24</v>
      </c>
      <c r="AB69" s="100">
        <v>100</v>
      </c>
      <c r="AC69" s="100">
        <v>3.6778199999999997E-2</v>
      </c>
      <c r="AD69" s="99">
        <v>702.5</v>
      </c>
      <c r="AE69" s="99">
        <v>0.13730629999999999</v>
      </c>
      <c r="AF69" s="99">
        <v>0.14858060000000001</v>
      </c>
      <c r="AH69" s="120">
        <v>1962</v>
      </c>
      <c r="AI69" s="99">
        <v>20</v>
      </c>
      <c r="AJ69" s="100">
        <v>0.1869072</v>
      </c>
      <c r="AK69" s="100">
        <v>0.16550709999999999</v>
      </c>
      <c r="AL69" s="100" t="s">
        <v>24</v>
      </c>
      <c r="AM69" s="100">
        <v>0.15452360000000001</v>
      </c>
      <c r="AN69" s="100">
        <v>0.17488049999999999</v>
      </c>
      <c r="AO69" s="100">
        <v>0.18000250000000001</v>
      </c>
      <c r="AP69" s="100">
        <v>22.25</v>
      </c>
      <c r="AQ69" s="100" t="s">
        <v>24</v>
      </c>
      <c r="AR69" s="100">
        <v>100</v>
      </c>
      <c r="AS69" s="100">
        <v>2.1467799999999999E-2</v>
      </c>
      <c r="AT69" s="99">
        <v>1055</v>
      </c>
      <c r="AU69" s="99">
        <v>0.10150380000000001</v>
      </c>
      <c r="AV69" s="99">
        <v>8.3439799999999995E-2</v>
      </c>
      <c r="AW69" s="100">
        <v>0.21417510000000001</v>
      </c>
      <c r="AY69" s="120">
        <v>1962</v>
      </c>
    </row>
    <row r="70" spans="2:51">
      <c r="B70" s="120">
        <v>1963</v>
      </c>
      <c r="C70" s="99">
        <v>13</v>
      </c>
      <c r="D70" s="100">
        <v>0.23636789999999999</v>
      </c>
      <c r="E70" s="100">
        <v>0.20181930000000001</v>
      </c>
      <c r="F70" s="100" t="s">
        <v>24</v>
      </c>
      <c r="G70" s="100">
        <v>0.2048961</v>
      </c>
      <c r="H70" s="100">
        <v>0.21066579999999999</v>
      </c>
      <c r="I70" s="100">
        <v>0.24987309999999999</v>
      </c>
      <c r="J70" s="100">
        <v>22.884615</v>
      </c>
      <c r="K70" s="100" t="s">
        <v>24</v>
      </c>
      <c r="L70" s="100">
        <v>100</v>
      </c>
      <c r="M70" s="100">
        <v>2.44306E-2</v>
      </c>
      <c r="N70" s="99">
        <v>677.5</v>
      </c>
      <c r="O70" s="99">
        <v>0.1260559</v>
      </c>
      <c r="P70" s="99">
        <v>8.5799700000000007E-2</v>
      </c>
      <c r="R70" s="120">
        <v>1963</v>
      </c>
      <c r="S70" s="99">
        <v>11</v>
      </c>
      <c r="T70" s="100">
        <v>0.20344000000000001</v>
      </c>
      <c r="U70" s="100">
        <v>0.1857442</v>
      </c>
      <c r="V70" s="100" t="s">
        <v>24</v>
      </c>
      <c r="W70" s="100">
        <v>0.18420220000000001</v>
      </c>
      <c r="X70" s="100">
        <v>0.17772099999999999</v>
      </c>
      <c r="Y70" s="100">
        <v>0.19271940000000001</v>
      </c>
      <c r="Z70" s="100">
        <v>31.136364</v>
      </c>
      <c r="AA70" s="100" t="s">
        <v>24</v>
      </c>
      <c r="AB70" s="100">
        <v>100</v>
      </c>
      <c r="AC70" s="100">
        <v>2.6390299999999998E-2</v>
      </c>
      <c r="AD70" s="99">
        <v>485</v>
      </c>
      <c r="AE70" s="99">
        <v>9.3031299999999997E-2</v>
      </c>
      <c r="AF70" s="99">
        <v>0.1012605</v>
      </c>
      <c r="AH70" s="120">
        <v>1963</v>
      </c>
      <c r="AI70" s="99">
        <v>24</v>
      </c>
      <c r="AJ70" s="100">
        <v>0.2200442</v>
      </c>
      <c r="AK70" s="100">
        <v>0.19698550000000001</v>
      </c>
      <c r="AL70" s="100" t="s">
        <v>24</v>
      </c>
      <c r="AM70" s="100">
        <v>0.19793060000000001</v>
      </c>
      <c r="AN70" s="100">
        <v>0.19620650000000001</v>
      </c>
      <c r="AO70" s="100">
        <v>0.2229891</v>
      </c>
      <c r="AP70" s="100">
        <v>26.666667</v>
      </c>
      <c r="AQ70" s="100" t="s">
        <v>24</v>
      </c>
      <c r="AR70" s="100">
        <v>100</v>
      </c>
      <c r="AS70" s="100">
        <v>2.5291399999999999E-2</v>
      </c>
      <c r="AT70" s="99">
        <v>1162.5</v>
      </c>
      <c r="AU70" s="99">
        <v>0.10979510000000001</v>
      </c>
      <c r="AV70" s="99">
        <v>9.1636999999999996E-2</v>
      </c>
      <c r="AW70" s="100">
        <v>1.0865442999999999</v>
      </c>
      <c r="AY70" s="120">
        <v>1963</v>
      </c>
    </row>
    <row r="71" spans="2:51">
      <c r="B71" s="120">
        <v>1964</v>
      </c>
      <c r="C71" s="99">
        <v>15</v>
      </c>
      <c r="D71" s="100">
        <v>0.26760859999999997</v>
      </c>
      <c r="E71" s="100">
        <v>0.25752140000000001</v>
      </c>
      <c r="F71" s="100" t="s">
        <v>24</v>
      </c>
      <c r="G71" s="100">
        <v>0.28791149999999999</v>
      </c>
      <c r="H71" s="100">
        <v>0.25368239999999997</v>
      </c>
      <c r="I71" s="100">
        <v>0.28185529999999998</v>
      </c>
      <c r="J71" s="100">
        <v>28.933333000000001</v>
      </c>
      <c r="K71" s="100">
        <v>6</v>
      </c>
      <c r="L71" s="100">
        <v>100</v>
      </c>
      <c r="M71" s="100">
        <v>2.6668600000000001E-2</v>
      </c>
      <c r="N71" s="99">
        <v>700</v>
      </c>
      <c r="O71" s="99">
        <v>0.1278329</v>
      </c>
      <c r="P71" s="99">
        <v>8.3929900000000002E-2</v>
      </c>
      <c r="R71" s="120">
        <v>1964</v>
      </c>
      <c r="S71" s="99">
        <v>4</v>
      </c>
      <c r="T71" s="100">
        <v>7.2511099999999995E-2</v>
      </c>
      <c r="U71" s="100">
        <v>7.5449299999999997E-2</v>
      </c>
      <c r="V71" s="100" t="s">
        <v>24</v>
      </c>
      <c r="W71" s="100">
        <v>8.2312200000000002E-2</v>
      </c>
      <c r="X71" s="100">
        <v>5.9134699999999998E-2</v>
      </c>
      <c r="Y71" s="100">
        <v>5.8817000000000001E-2</v>
      </c>
      <c r="Z71" s="100">
        <v>53.75</v>
      </c>
      <c r="AA71" s="100">
        <v>69.5</v>
      </c>
      <c r="AB71" s="100">
        <v>100</v>
      </c>
      <c r="AC71" s="100">
        <v>9.0195999999999991E-3</v>
      </c>
      <c r="AD71" s="99">
        <v>86</v>
      </c>
      <c r="AE71" s="99">
        <v>1.6180900000000002E-2</v>
      </c>
      <c r="AF71" s="99">
        <v>1.7216800000000001E-2</v>
      </c>
      <c r="AH71" s="120">
        <v>1964</v>
      </c>
      <c r="AI71" s="99">
        <v>19</v>
      </c>
      <c r="AJ71" s="100">
        <v>0.17083870000000001</v>
      </c>
      <c r="AK71" s="100">
        <v>0.16502910000000001</v>
      </c>
      <c r="AL71" s="100" t="s">
        <v>24</v>
      </c>
      <c r="AM71" s="100">
        <v>0.18223259999999999</v>
      </c>
      <c r="AN71" s="100">
        <v>0.15657309999999999</v>
      </c>
      <c r="AO71" s="100">
        <v>0.17166670000000001</v>
      </c>
      <c r="AP71" s="100">
        <v>34.157895000000003</v>
      </c>
      <c r="AQ71" s="100">
        <v>17</v>
      </c>
      <c r="AR71" s="100">
        <v>100</v>
      </c>
      <c r="AS71" s="100">
        <v>1.88878E-2</v>
      </c>
      <c r="AT71" s="99">
        <v>786</v>
      </c>
      <c r="AU71" s="99">
        <v>7.2839799999999996E-2</v>
      </c>
      <c r="AV71" s="99">
        <v>5.8940800000000002E-2</v>
      </c>
      <c r="AW71" s="100">
        <v>3.4131740000000002</v>
      </c>
      <c r="AY71" s="120">
        <v>1964</v>
      </c>
    </row>
    <row r="72" spans="2:51">
      <c r="B72" s="120">
        <v>1965</v>
      </c>
      <c r="C72" s="99">
        <v>13</v>
      </c>
      <c r="D72" s="100">
        <v>0.22749150000000001</v>
      </c>
      <c r="E72" s="100">
        <v>0.26157439999999998</v>
      </c>
      <c r="F72" s="100" t="s">
        <v>24</v>
      </c>
      <c r="G72" s="100">
        <v>0.27144439999999997</v>
      </c>
      <c r="H72" s="100">
        <v>0.2230306</v>
      </c>
      <c r="I72" s="100">
        <v>0.21236340000000001</v>
      </c>
      <c r="J72" s="100">
        <v>36.692307999999997</v>
      </c>
      <c r="K72" s="100">
        <v>41</v>
      </c>
      <c r="L72" s="100">
        <v>100</v>
      </c>
      <c r="M72" s="100">
        <v>2.3310000000000001E-2</v>
      </c>
      <c r="N72" s="99">
        <v>503</v>
      </c>
      <c r="O72" s="99">
        <v>9.0112700000000004E-2</v>
      </c>
      <c r="P72" s="99">
        <v>6.0810599999999999E-2</v>
      </c>
      <c r="R72" s="120">
        <v>1965</v>
      </c>
      <c r="S72" s="99">
        <v>3</v>
      </c>
      <c r="T72" s="100">
        <v>5.3320100000000002E-2</v>
      </c>
      <c r="U72" s="100">
        <v>4.38401E-2</v>
      </c>
      <c r="V72" s="100" t="s">
        <v>24</v>
      </c>
      <c r="W72" s="100">
        <v>4.4670399999999999E-2</v>
      </c>
      <c r="X72" s="100">
        <v>4.5048199999999997E-2</v>
      </c>
      <c r="Y72" s="100">
        <v>5.4805699999999999E-2</v>
      </c>
      <c r="Z72" s="100">
        <v>24.333333</v>
      </c>
      <c r="AA72" s="100">
        <v>1</v>
      </c>
      <c r="AB72" s="100">
        <v>100</v>
      </c>
      <c r="AC72" s="100">
        <v>6.8266999999999998E-3</v>
      </c>
      <c r="AD72" s="99">
        <v>152</v>
      </c>
      <c r="AE72" s="99">
        <v>2.8058300000000001E-2</v>
      </c>
      <c r="AF72" s="99">
        <v>3.0969799999999999E-2</v>
      </c>
      <c r="AH72" s="120">
        <v>1965</v>
      </c>
      <c r="AI72" s="99">
        <v>16</v>
      </c>
      <c r="AJ72" s="100">
        <v>0.14108229999999999</v>
      </c>
      <c r="AK72" s="100">
        <v>0.1470621</v>
      </c>
      <c r="AL72" s="100" t="s">
        <v>24</v>
      </c>
      <c r="AM72" s="100">
        <v>0.15084310000000001</v>
      </c>
      <c r="AN72" s="100">
        <v>0.13176930000000001</v>
      </c>
      <c r="AO72" s="100">
        <v>0.13314680000000001</v>
      </c>
      <c r="AP72" s="100">
        <v>34.375</v>
      </c>
      <c r="AQ72" s="100">
        <v>41</v>
      </c>
      <c r="AR72" s="100">
        <v>100</v>
      </c>
      <c r="AS72" s="100">
        <v>1.60457E-2</v>
      </c>
      <c r="AT72" s="99">
        <v>655</v>
      </c>
      <c r="AU72" s="99">
        <v>5.95498E-2</v>
      </c>
      <c r="AV72" s="99">
        <v>4.9697999999999999E-2</v>
      </c>
      <c r="AW72" s="100">
        <v>5.9665527999999997</v>
      </c>
      <c r="AY72" s="120">
        <v>1965</v>
      </c>
    </row>
    <row r="73" spans="2:51">
      <c r="B73" s="120">
        <v>1966</v>
      </c>
      <c r="C73" s="99">
        <v>11</v>
      </c>
      <c r="D73" s="100">
        <v>0.188305</v>
      </c>
      <c r="E73" s="100">
        <v>0.18329010000000001</v>
      </c>
      <c r="F73" s="100" t="s">
        <v>24</v>
      </c>
      <c r="G73" s="100">
        <v>0.20289579999999999</v>
      </c>
      <c r="H73" s="100">
        <v>0.1818516</v>
      </c>
      <c r="I73" s="100">
        <v>0.1996812</v>
      </c>
      <c r="J73" s="100">
        <v>25.454545</v>
      </c>
      <c r="K73" s="100">
        <v>1</v>
      </c>
      <c r="L73" s="100">
        <v>100</v>
      </c>
      <c r="M73" s="100">
        <v>1.9032799999999999E-2</v>
      </c>
      <c r="N73" s="99">
        <v>552</v>
      </c>
      <c r="O73" s="99">
        <v>9.6741800000000003E-2</v>
      </c>
      <c r="P73" s="99">
        <v>6.5742099999999998E-2</v>
      </c>
      <c r="R73" s="120">
        <v>1966</v>
      </c>
      <c r="S73" s="99">
        <v>8</v>
      </c>
      <c r="T73" s="100">
        <v>0.13893929999999999</v>
      </c>
      <c r="U73" s="100">
        <v>0.135074</v>
      </c>
      <c r="V73" s="100" t="s">
        <v>24</v>
      </c>
      <c r="W73" s="100">
        <v>0.1443179</v>
      </c>
      <c r="X73" s="100">
        <v>0.12830130000000001</v>
      </c>
      <c r="Y73" s="100">
        <v>0.14082810000000001</v>
      </c>
      <c r="Z73" s="100">
        <v>31.875</v>
      </c>
      <c r="AA73" s="100">
        <v>28</v>
      </c>
      <c r="AB73" s="100">
        <v>100</v>
      </c>
      <c r="AC73" s="100">
        <v>1.73408E-2</v>
      </c>
      <c r="AD73" s="99">
        <v>353</v>
      </c>
      <c r="AE73" s="99">
        <v>6.3711400000000001E-2</v>
      </c>
      <c r="AF73" s="99">
        <v>7.1434800000000007E-2</v>
      </c>
      <c r="AH73" s="120">
        <v>1966</v>
      </c>
      <c r="AI73" s="99">
        <v>19</v>
      </c>
      <c r="AJ73" s="100">
        <v>0.16380020000000001</v>
      </c>
      <c r="AK73" s="100">
        <v>0.1575867</v>
      </c>
      <c r="AL73" s="100" t="s">
        <v>24</v>
      </c>
      <c r="AM73" s="100">
        <v>0.17150480000000001</v>
      </c>
      <c r="AN73" s="100">
        <v>0.15462580000000001</v>
      </c>
      <c r="AO73" s="100">
        <v>0.17045540000000001</v>
      </c>
      <c r="AP73" s="100">
        <v>28.157895</v>
      </c>
      <c r="AQ73" s="100">
        <v>7</v>
      </c>
      <c r="AR73" s="100">
        <v>100</v>
      </c>
      <c r="AS73" s="100">
        <v>1.8281700000000001E-2</v>
      </c>
      <c r="AT73" s="99">
        <v>905</v>
      </c>
      <c r="AU73" s="99">
        <v>8.0469299999999994E-2</v>
      </c>
      <c r="AV73" s="99">
        <v>6.78512E-2</v>
      </c>
      <c r="AW73" s="100">
        <v>1.3569599999999999</v>
      </c>
      <c r="AY73" s="120">
        <v>1966</v>
      </c>
    </row>
    <row r="74" spans="2:51">
      <c r="B74" s="120">
        <v>1967</v>
      </c>
      <c r="C74" s="99">
        <v>13</v>
      </c>
      <c r="D74" s="100">
        <v>0.2188802</v>
      </c>
      <c r="E74" s="100">
        <v>0.24055099999999999</v>
      </c>
      <c r="F74" s="100" t="s">
        <v>24</v>
      </c>
      <c r="G74" s="100">
        <v>0.25418839999999998</v>
      </c>
      <c r="H74" s="100">
        <v>0.21787010000000001</v>
      </c>
      <c r="I74" s="100">
        <v>0.21738769999999999</v>
      </c>
      <c r="J74" s="100">
        <v>33.384614999999997</v>
      </c>
      <c r="K74" s="100">
        <v>24</v>
      </c>
      <c r="L74" s="100">
        <v>100</v>
      </c>
      <c r="M74" s="100">
        <v>2.26056E-2</v>
      </c>
      <c r="N74" s="99">
        <v>553</v>
      </c>
      <c r="O74" s="99">
        <v>9.5316600000000001E-2</v>
      </c>
      <c r="P74" s="99">
        <v>6.4810999999999994E-2</v>
      </c>
      <c r="R74" s="120">
        <v>1967</v>
      </c>
      <c r="S74" s="99">
        <v>10</v>
      </c>
      <c r="T74" s="100">
        <v>0.17065549999999999</v>
      </c>
      <c r="U74" s="100">
        <v>0.140845</v>
      </c>
      <c r="V74" s="100" t="s">
        <v>24</v>
      </c>
      <c r="W74" s="100">
        <v>0.13845460000000001</v>
      </c>
      <c r="X74" s="100">
        <v>0.16081860000000001</v>
      </c>
      <c r="Y74" s="100">
        <v>0.188748</v>
      </c>
      <c r="Z74" s="100">
        <v>17.399999999999999</v>
      </c>
      <c r="AA74" s="100">
        <v>7.5</v>
      </c>
      <c r="AB74" s="100">
        <v>100</v>
      </c>
      <c r="AC74" s="100">
        <v>2.2126300000000002E-2</v>
      </c>
      <c r="AD74" s="99">
        <v>576</v>
      </c>
      <c r="AE74" s="99">
        <v>0.10221189999999999</v>
      </c>
      <c r="AF74" s="99">
        <v>0.1160911</v>
      </c>
      <c r="AH74" s="120">
        <v>1967</v>
      </c>
      <c r="AI74" s="99">
        <v>23</v>
      </c>
      <c r="AJ74" s="100">
        <v>0.19493050000000001</v>
      </c>
      <c r="AK74" s="100">
        <v>0.1836052</v>
      </c>
      <c r="AL74" s="100" t="s">
        <v>24</v>
      </c>
      <c r="AM74" s="100">
        <v>0.18769949999999999</v>
      </c>
      <c r="AN74" s="100">
        <v>0.1855763</v>
      </c>
      <c r="AO74" s="100">
        <v>0.2009917</v>
      </c>
      <c r="AP74" s="100">
        <v>26.434782999999999</v>
      </c>
      <c r="AQ74" s="100">
        <v>19</v>
      </c>
      <c r="AR74" s="100">
        <v>100</v>
      </c>
      <c r="AS74" s="100">
        <v>2.23947E-2</v>
      </c>
      <c r="AT74" s="99">
        <v>1129</v>
      </c>
      <c r="AU74" s="99">
        <v>9.8714099999999999E-2</v>
      </c>
      <c r="AV74" s="99">
        <v>8.3666099999999993E-2</v>
      </c>
      <c r="AW74" s="100">
        <v>1.7079135000000001</v>
      </c>
      <c r="AY74" s="120">
        <v>1967</v>
      </c>
    </row>
    <row r="75" spans="2:51">
      <c r="B75" s="121">
        <v>1968</v>
      </c>
      <c r="C75" s="99">
        <v>9</v>
      </c>
      <c r="D75" s="100">
        <v>0.1489269</v>
      </c>
      <c r="E75" s="100">
        <v>0.16861570000000001</v>
      </c>
      <c r="F75" s="100" t="s">
        <v>24</v>
      </c>
      <c r="G75" s="100">
        <v>0.16807150000000001</v>
      </c>
      <c r="H75" s="100">
        <v>0.1541671</v>
      </c>
      <c r="I75" s="100">
        <v>0.1507542</v>
      </c>
      <c r="J75" s="100">
        <v>32.333333000000003</v>
      </c>
      <c r="K75" s="100">
        <v>32</v>
      </c>
      <c r="L75" s="100">
        <v>100</v>
      </c>
      <c r="M75" s="100">
        <v>1.47394E-2</v>
      </c>
      <c r="N75" s="99">
        <v>384</v>
      </c>
      <c r="O75" s="99">
        <v>6.5036399999999994E-2</v>
      </c>
      <c r="P75" s="99">
        <v>4.3478799999999998E-2</v>
      </c>
      <c r="R75" s="121">
        <v>1968</v>
      </c>
      <c r="S75" s="99">
        <v>7</v>
      </c>
      <c r="T75" s="100">
        <v>0.1173433</v>
      </c>
      <c r="U75" s="100">
        <v>0.1174608</v>
      </c>
      <c r="V75" s="100" t="s">
        <v>24</v>
      </c>
      <c r="W75" s="100">
        <v>0.1277075</v>
      </c>
      <c r="X75" s="100">
        <v>9.9452100000000002E-2</v>
      </c>
      <c r="Y75" s="100">
        <v>9.9227200000000002E-2</v>
      </c>
      <c r="Z75" s="100">
        <v>36.285713999999999</v>
      </c>
      <c r="AA75" s="100">
        <v>6</v>
      </c>
      <c r="AB75" s="100">
        <v>100</v>
      </c>
      <c r="AC75" s="100">
        <v>1.4437200000000001E-2</v>
      </c>
      <c r="AD75" s="99">
        <v>288</v>
      </c>
      <c r="AE75" s="99">
        <v>5.0222000000000003E-2</v>
      </c>
      <c r="AF75" s="99">
        <v>5.62157E-2</v>
      </c>
      <c r="AH75" s="121">
        <v>1968</v>
      </c>
      <c r="AI75" s="99">
        <v>16</v>
      </c>
      <c r="AJ75" s="100">
        <v>0.13323750000000001</v>
      </c>
      <c r="AK75" s="100">
        <v>0.146618</v>
      </c>
      <c r="AL75" s="100" t="s">
        <v>24</v>
      </c>
      <c r="AM75" s="100">
        <v>0.15276090000000001</v>
      </c>
      <c r="AN75" s="100">
        <v>0.12867029999999999</v>
      </c>
      <c r="AO75" s="100">
        <v>0.12553700000000001</v>
      </c>
      <c r="AP75" s="100">
        <v>34.0625</v>
      </c>
      <c r="AQ75" s="100">
        <v>24</v>
      </c>
      <c r="AR75" s="100">
        <v>100</v>
      </c>
      <c r="AS75" s="100">
        <v>1.46056E-2</v>
      </c>
      <c r="AT75" s="99">
        <v>672</v>
      </c>
      <c r="AU75" s="99">
        <v>5.7737299999999998E-2</v>
      </c>
      <c r="AV75" s="99">
        <v>4.8154700000000002E-2</v>
      </c>
      <c r="AW75" s="100">
        <v>1.4355062999999999</v>
      </c>
      <c r="AY75" s="121">
        <v>1968</v>
      </c>
    </row>
    <row r="76" spans="2:51">
      <c r="B76" s="121">
        <v>1969</v>
      </c>
      <c r="C76" s="99">
        <v>9</v>
      </c>
      <c r="D76" s="100">
        <v>0.14586260000000001</v>
      </c>
      <c r="E76" s="100">
        <v>0.17700930000000001</v>
      </c>
      <c r="F76" s="100" t="s">
        <v>24</v>
      </c>
      <c r="G76" s="100">
        <v>0.191329</v>
      </c>
      <c r="H76" s="100">
        <v>0.14786659999999999</v>
      </c>
      <c r="I76" s="100">
        <v>0.1384483</v>
      </c>
      <c r="J76" s="100">
        <v>38.222222000000002</v>
      </c>
      <c r="K76" s="100">
        <v>52</v>
      </c>
      <c r="L76" s="100">
        <v>100</v>
      </c>
      <c r="M76" s="100">
        <v>1.5078899999999999E-2</v>
      </c>
      <c r="N76" s="99">
        <v>339</v>
      </c>
      <c r="O76" s="99">
        <v>5.6204299999999999E-2</v>
      </c>
      <c r="P76" s="99">
        <v>3.7881400000000003E-2</v>
      </c>
      <c r="R76" s="121">
        <v>1969</v>
      </c>
      <c r="S76" s="99">
        <v>2</v>
      </c>
      <c r="T76" s="100">
        <v>3.2825500000000001E-2</v>
      </c>
      <c r="U76" s="100">
        <v>3.42902E-2</v>
      </c>
      <c r="V76" s="100" t="s">
        <v>24</v>
      </c>
      <c r="W76" s="100">
        <v>3.33274E-2</v>
      </c>
      <c r="X76" s="100">
        <v>3.2898999999999998E-2</v>
      </c>
      <c r="Y76" s="100">
        <v>3.2723000000000002E-2</v>
      </c>
      <c r="Z76" s="100">
        <v>35.5</v>
      </c>
      <c r="AA76" s="100">
        <v>35.5</v>
      </c>
      <c r="AB76" s="100">
        <v>100</v>
      </c>
      <c r="AC76" s="100">
        <v>4.2725999999999997E-3</v>
      </c>
      <c r="AD76" s="99">
        <v>79</v>
      </c>
      <c r="AE76" s="99">
        <v>1.3488E-2</v>
      </c>
      <c r="AF76" s="99">
        <v>1.54089E-2</v>
      </c>
      <c r="AH76" s="121">
        <v>1969</v>
      </c>
      <c r="AI76" s="99">
        <v>11</v>
      </c>
      <c r="AJ76" s="100">
        <v>8.9700600000000005E-2</v>
      </c>
      <c r="AK76" s="100">
        <v>9.6854700000000002E-2</v>
      </c>
      <c r="AL76" s="100" t="s">
        <v>24</v>
      </c>
      <c r="AM76" s="100">
        <v>0.1018304</v>
      </c>
      <c r="AN76" s="100">
        <v>8.5882600000000003E-2</v>
      </c>
      <c r="AO76" s="100">
        <v>8.3265599999999995E-2</v>
      </c>
      <c r="AP76" s="100">
        <v>37.727272999999997</v>
      </c>
      <c r="AQ76" s="100">
        <v>52</v>
      </c>
      <c r="AR76" s="100">
        <v>100</v>
      </c>
      <c r="AS76" s="100">
        <v>1.0329E-2</v>
      </c>
      <c r="AT76" s="99">
        <v>418</v>
      </c>
      <c r="AU76" s="99">
        <v>3.5159700000000002E-2</v>
      </c>
      <c r="AV76" s="99">
        <v>2.96961E-2</v>
      </c>
      <c r="AW76" s="100">
        <v>5.1620948999999996</v>
      </c>
      <c r="AY76" s="121">
        <v>1969</v>
      </c>
    </row>
    <row r="77" spans="2:51">
      <c r="B77" s="121">
        <v>1970</v>
      </c>
      <c r="C77" s="99">
        <v>8</v>
      </c>
      <c r="D77" s="100">
        <v>0.12714600000000001</v>
      </c>
      <c r="E77" s="100">
        <v>0.12289659999999999</v>
      </c>
      <c r="F77" s="100" t="s">
        <v>24</v>
      </c>
      <c r="G77" s="100">
        <v>0.1188263</v>
      </c>
      <c r="H77" s="100">
        <v>0.124558</v>
      </c>
      <c r="I77" s="100">
        <v>0.13289709999999999</v>
      </c>
      <c r="J77" s="100">
        <v>28</v>
      </c>
      <c r="K77" s="100">
        <v>34.5</v>
      </c>
      <c r="L77" s="100">
        <v>100</v>
      </c>
      <c r="M77" s="100">
        <v>1.27332E-2</v>
      </c>
      <c r="N77" s="99">
        <v>376</v>
      </c>
      <c r="O77" s="99">
        <v>6.1110699999999997E-2</v>
      </c>
      <c r="P77" s="99">
        <v>4.0225299999999999E-2</v>
      </c>
      <c r="R77" s="121">
        <v>1970</v>
      </c>
      <c r="S77" s="99">
        <v>3</v>
      </c>
      <c r="T77" s="100">
        <v>4.8267400000000002E-2</v>
      </c>
      <c r="U77" s="100">
        <v>4.4316899999999999E-2</v>
      </c>
      <c r="V77" s="100" t="s">
        <v>24</v>
      </c>
      <c r="W77" s="100">
        <v>4.4983099999999998E-2</v>
      </c>
      <c r="X77" s="100">
        <v>4.4408200000000002E-2</v>
      </c>
      <c r="Y77" s="100">
        <v>4.95231E-2</v>
      </c>
      <c r="Z77" s="100">
        <v>30.333333</v>
      </c>
      <c r="AA77" s="100">
        <v>17</v>
      </c>
      <c r="AB77" s="100">
        <v>100</v>
      </c>
      <c r="AC77" s="100">
        <v>5.9737000000000002E-3</v>
      </c>
      <c r="AD77" s="99">
        <v>134</v>
      </c>
      <c r="AE77" s="99">
        <v>2.24291E-2</v>
      </c>
      <c r="AF77" s="99">
        <v>2.5070700000000001E-2</v>
      </c>
      <c r="AH77" s="121">
        <v>1970</v>
      </c>
      <c r="AI77" s="99">
        <v>11</v>
      </c>
      <c r="AJ77" s="100">
        <v>8.7948299999999993E-2</v>
      </c>
      <c r="AK77" s="100">
        <v>8.6606000000000002E-2</v>
      </c>
      <c r="AL77" s="100" t="s">
        <v>24</v>
      </c>
      <c r="AM77" s="100">
        <v>8.4990399999999994E-2</v>
      </c>
      <c r="AN77" s="100">
        <v>8.6886199999999997E-2</v>
      </c>
      <c r="AO77" s="100">
        <v>9.3515500000000001E-2</v>
      </c>
      <c r="AP77" s="100">
        <v>28.636364</v>
      </c>
      <c r="AQ77" s="100">
        <v>29</v>
      </c>
      <c r="AR77" s="100">
        <v>100</v>
      </c>
      <c r="AS77" s="100">
        <v>9.7304000000000002E-3</v>
      </c>
      <c r="AT77" s="99">
        <v>510</v>
      </c>
      <c r="AU77" s="99">
        <v>4.2054399999999999E-2</v>
      </c>
      <c r="AV77" s="99">
        <v>3.4712199999999999E-2</v>
      </c>
      <c r="AW77" s="100">
        <v>2.7731298999999998</v>
      </c>
      <c r="AY77" s="121">
        <v>1970</v>
      </c>
    </row>
    <row r="78" spans="2:51">
      <c r="B78" s="121">
        <v>1971</v>
      </c>
      <c r="C78" s="99">
        <v>4</v>
      </c>
      <c r="D78" s="100">
        <v>6.0901900000000002E-2</v>
      </c>
      <c r="E78" s="100">
        <v>5.2238399999999997E-2</v>
      </c>
      <c r="F78" s="100" t="s">
        <v>24</v>
      </c>
      <c r="G78" s="100">
        <v>5.5554899999999997E-2</v>
      </c>
      <c r="H78" s="100">
        <v>5.8601599999999997E-2</v>
      </c>
      <c r="I78" s="100">
        <v>6.9694800000000001E-2</v>
      </c>
      <c r="J78" s="100">
        <v>22.5</v>
      </c>
      <c r="K78" s="100">
        <v>14.5</v>
      </c>
      <c r="L78" s="100">
        <v>100</v>
      </c>
      <c r="M78" s="100">
        <v>6.5494000000000004E-3</v>
      </c>
      <c r="N78" s="99">
        <v>210</v>
      </c>
      <c r="O78" s="99">
        <v>3.26836E-2</v>
      </c>
      <c r="P78" s="99">
        <v>2.2707999999999999E-2</v>
      </c>
      <c r="R78" s="121">
        <v>1971</v>
      </c>
      <c r="S78" s="99">
        <v>3</v>
      </c>
      <c r="T78" s="100">
        <v>4.6158600000000001E-2</v>
      </c>
      <c r="U78" s="100">
        <v>6.1878599999999999E-2</v>
      </c>
      <c r="V78" s="100" t="s">
        <v>24</v>
      </c>
      <c r="W78" s="100">
        <v>7.2815000000000005E-2</v>
      </c>
      <c r="X78" s="100">
        <v>4.0329700000000003E-2</v>
      </c>
      <c r="Y78" s="100">
        <v>3.8499899999999997E-2</v>
      </c>
      <c r="Z78" s="100">
        <v>54.333333000000003</v>
      </c>
      <c r="AA78" s="100">
        <v>76</v>
      </c>
      <c r="AB78" s="100">
        <v>100</v>
      </c>
      <c r="AC78" s="100">
        <v>6.0512999999999999E-3</v>
      </c>
      <c r="AD78" s="99">
        <v>74</v>
      </c>
      <c r="AE78" s="99">
        <v>1.18406E-2</v>
      </c>
      <c r="AF78" s="99">
        <v>1.3572499999999999E-2</v>
      </c>
      <c r="AH78" s="121">
        <v>1971</v>
      </c>
      <c r="AI78" s="99">
        <v>7</v>
      </c>
      <c r="AJ78" s="100">
        <v>5.3568999999999999E-2</v>
      </c>
      <c r="AK78" s="100">
        <v>6.5147499999999997E-2</v>
      </c>
      <c r="AL78" s="100" t="s">
        <v>24</v>
      </c>
      <c r="AM78" s="100">
        <v>7.4186000000000002E-2</v>
      </c>
      <c r="AN78" s="100">
        <v>5.3594900000000001E-2</v>
      </c>
      <c r="AO78" s="100">
        <v>5.72504E-2</v>
      </c>
      <c r="AP78" s="100">
        <v>36.142856999999999</v>
      </c>
      <c r="AQ78" s="100">
        <v>28</v>
      </c>
      <c r="AR78" s="100">
        <v>100</v>
      </c>
      <c r="AS78" s="100">
        <v>6.3263E-3</v>
      </c>
      <c r="AT78" s="99">
        <v>284</v>
      </c>
      <c r="AU78" s="99">
        <v>2.2406499999999999E-2</v>
      </c>
      <c r="AV78" s="99">
        <v>1.9319699999999999E-2</v>
      </c>
      <c r="AW78" s="100">
        <v>0.84420759999999995</v>
      </c>
      <c r="AY78" s="121">
        <v>1971</v>
      </c>
    </row>
    <row r="79" spans="2:51">
      <c r="B79" s="121">
        <v>1972</v>
      </c>
      <c r="C79" s="99">
        <v>2</v>
      </c>
      <c r="D79" s="100">
        <v>2.9916999999999999E-2</v>
      </c>
      <c r="E79" s="100">
        <v>2.0172099999999998E-2</v>
      </c>
      <c r="F79" s="100" t="s">
        <v>24</v>
      </c>
      <c r="G79" s="100">
        <v>1.92909E-2</v>
      </c>
      <c r="H79" s="100">
        <v>2.70567E-2</v>
      </c>
      <c r="I79" s="100">
        <v>3.66456E-2</v>
      </c>
      <c r="J79" s="100">
        <v>0</v>
      </c>
      <c r="K79" s="100">
        <v>0</v>
      </c>
      <c r="L79" s="100">
        <v>100</v>
      </c>
      <c r="M79" s="100">
        <v>3.2724999999999998E-3</v>
      </c>
      <c r="N79" s="99">
        <v>150</v>
      </c>
      <c r="O79" s="99">
        <v>2.2930699999999998E-2</v>
      </c>
      <c r="P79" s="99">
        <v>1.65662E-2</v>
      </c>
      <c r="R79" s="121">
        <v>1972</v>
      </c>
      <c r="S79" s="99">
        <v>2</v>
      </c>
      <c r="T79" s="100">
        <v>3.02183E-2</v>
      </c>
      <c r="U79" s="100">
        <v>3.13639E-2</v>
      </c>
      <c r="V79" s="100" t="s">
        <v>24</v>
      </c>
      <c r="W79" s="100">
        <v>3.04754E-2</v>
      </c>
      <c r="X79" s="100">
        <v>3.01845E-2</v>
      </c>
      <c r="Y79" s="100">
        <v>3.0053E-2</v>
      </c>
      <c r="Z79" s="100">
        <v>34.5</v>
      </c>
      <c r="AA79" s="100">
        <v>34.5</v>
      </c>
      <c r="AB79" s="100">
        <v>100</v>
      </c>
      <c r="AC79" s="100">
        <v>4.1114999999999997E-3</v>
      </c>
      <c r="AD79" s="99">
        <v>81</v>
      </c>
      <c r="AE79" s="99">
        <v>1.27311E-2</v>
      </c>
      <c r="AF79" s="99">
        <v>1.5671999999999998E-2</v>
      </c>
      <c r="AH79" s="121">
        <v>1972</v>
      </c>
      <c r="AI79" s="99">
        <v>4</v>
      </c>
      <c r="AJ79" s="100">
        <v>3.0066900000000001E-2</v>
      </c>
      <c r="AK79" s="100">
        <v>2.5832299999999999E-2</v>
      </c>
      <c r="AL79" s="100" t="s">
        <v>24</v>
      </c>
      <c r="AM79" s="100">
        <v>2.4944000000000001E-2</v>
      </c>
      <c r="AN79" s="100">
        <v>2.8743299999999999E-2</v>
      </c>
      <c r="AO79" s="100">
        <v>3.3568300000000002E-2</v>
      </c>
      <c r="AP79" s="100">
        <v>17.25</v>
      </c>
      <c r="AQ79" s="100">
        <v>9</v>
      </c>
      <c r="AR79" s="100">
        <v>100</v>
      </c>
      <c r="AS79" s="100">
        <v>3.6443000000000001E-3</v>
      </c>
      <c r="AT79" s="99">
        <v>231</v>
      </c>
      <c r="AU79" s="99">
        <v>1.79017E-2</v>
      </c>
      <c r="AV79" s="99">
        <v>1.62413E-2</v>
      </c>
      <c r="AW79" s="100">
        <v>0.64316399999999996</v>
      </c>
      <c r="AY79" s="121">
        <v>1972</v>
      </c>
    </row>
    <row r="80" spans="2:51">
      <c r="B80" s="121">
        <v>1973</v>
      </c>
      <c r="C80" s="99">
        <v>6</v>
      </c>
      <c r="D80" s="100">
        <v>8.8458400000000006E-2</v>
      </c>
      <c r="E80" s="100">
        <v>8.77883E-2</v>
      </c>
      <c r="F80" s="100" t="s">
        <v>24</v>
      </c>
      <c r="G80" s="100">
        <v>9.894E-2</v>
      </c>
      <c r="H80" s="100">
        <v>8.4306699999999998E-2</v>
      </c>
      <c r="I80" s="100">
        <v>9.50989E-2</v>
      </c>
      <c r="J80" s="100">
        <v>40</v>
      </c>
      <c r="K80" s="100">
        <v>55.5</v>
      </c>
      <c r="L80" s="100">
        <v>100</v>
      </c>
      <c r="M80" s="100">
        <v>9.7421999999999995E-3</v>
      </c>
      <c r="N80" s="99">
        <v>210</v>
      </c>
      <c r="O80" s="99">
        <v>3.1636400000000002E-2</v>
      </c>
      <c r="P80" s="99">
        <v>2.33248E-2</v>
      </c>
      <c r="R80" s="121">
        <v>1973</v>
      </c>
      <c r="S80" s="99">
        <v>2</v>
      </c>
      <c r="T80" s="100">
        <v>2.97544E-2</v>
      </c>
      <c r="U80" s="100">
        <v>2.8339900000000001E-2</v>
      </c>
      <c r="V80" s="100" t="s">
        <v>24</v>
      </c>
      <c r="W80" s="100">
        <v>2.6428500000000001E-2</v>
      </c>
      <c r="X80" s="100">
        <v>3.2022700000000001E-2</v>
      </c>
      <c r="Y80" s="100">
        <v>3.31474E-2</v>
      </c>
      <c r="Z80" s="100">
        <v>16</v>
      </c>
      <c r="AA80" s="100">
        <v>16</v>
      </c>
      <c r="AB80" s="100">
        <v>100</v>
      </c>
      <c r="AC80" s="100">
        <v>4.0622000000000002E-3</v>
      </c>
      <c r="AD80" s="99">
        <v>118</v>
      </c>
      <c r="AE80" s="99">
        <v>1.82674E-2</v>
      </c>
      <c r="AF80" s="99">
        <v>2.3429700000000001E-2</v>
      </c>
      <c r="AH80" s="121">
        <v>1973</v>
      </c>
      <c r="AI80" s="99">
        <v>8</v>
      </c>
      <c r="AJ80" s="100">
        <v>5.9239300000000002E-2</v>
      </c>
      <c r="AK80" s="100">
        <v>5.6883599999999999E-2</v>
      </c>
      <c r="AL80" s="100" t="s">
        <v>24</v>
      </c>
      <c r="AM80" s="100">
        <v>6.1280500000000002E-2</v>
      </c>
      <c r="AN80" s="100">
        <v>5.7147700000000003E-2</v>
      </c>
      <c r="AO80" s="100">
        <v>6.3177700000000003E-2</v>
      </c>
      <c r="AP80" s="100">
        <v>34</v>
      </c>
      <c r="AQ80" s="100">
        <v>40.5</v>
      </c>
      <c r="AR80" s="100">
        <v>100</v>
      </c>
      <c r="AS80" s="100">
        <v>7.2188E-3</v>
      </c>
      <c r="AT80" s="99">
        <v>328</v>
      </c>
      <c r="AU80" s="99">
        <v>2.50429E-2</v>
      </c>
      <c r="AV80" s="99">
        <v>2.3362399999999998E-2</v>
      </c>
      <c r="AW80" s="100">
        <v>3.0976887999999998</v>
      </c>
      <c r="AY80" s="121">
        <v>1973</v>
      </c>
    </row>
    <row r="81" spans="2:51">
      <c r="B81" s="121">
        <v>1974</v>
      </c>
      <c r="C81" s="99">
        <v>6</v>
      </c>
      <c r="D81" s="100">
        <v>8.7086899999999995E-2</v>
      </c>
      <c r="E81" s="100">
        <v>7.8256900000000004E-2</v>
      </c>
      <c r="F81" s="100" t="s">
        <v>24</v>
      </c>
      <c r="G81" s="100">
        <v>7.8633900000000007E-2</v>
      </c>
      <c r="H81" s="100">
        <v>8.5664799999999999E-2</v>
      </c>
      <c r="I81" s="100">
        <v>9.74299E-2</v>
      </c>
      <c r="J81" s="100">
        <v>23.166667</v>
      </c>
      <c r="K81" s="100">
        <v>15</v>
      </c>
      <c r="L81" s="100">
        <v>100</v>
      </c>
      <c r="M81" s="100">
        <v>9.3314000000000001E-3</v>
      </c>
      <c r="N81" s="99">
        <v>311</v>
      </c>
      <c r="O81" s="99">
        <v>4.6123299999999999E-2</v>
      </c>
      <c r="P81" s="99">
        <v>3.3672500000000001E-2</v>
      </c>
      <c r="R81" s="121">
        <v>1974</v>
      </c>
      <c r="S81" s="99">
        <v>4</v>
      </c>
      <c r="T81" s="100">
        <v>5.8540300000000003E-2</v>
      </c>
      <c r="U81" s="100">
        <v>6.6167400000000001E-2</v>
      </c>
      <c r="V81" s="100" t="s">
        <v>24</v>
      </c>
      <c r="W81" s="100">
        <v>7.2692900000000005E-2</v>
      </c>
      <c r="X81" s="100">
        <v>5.2162500000000001E-2</v>
      </c>
      <c r="Y81" s="100">
        <v>5.1080300000000002E-2</v>
      </c>
      <c r="Z81" s="100">
        <v>49.25</v>
      </c>
      <c r="AA81" s="100">
        <v>58.5</v>
      </c>
      <c r="AB81" s="100">
        <v>100</v>
      </c>
      <c r="AC81" s="100">
        <v>7.7619000000000004E-3</v>
      </c>
      <c r="AD81" s="99">
        <v>108</v>
      </c>
      <c r="AE81" s="99">
        <v>1.6451199999999999E-2</v>
      </c>
      <c r="AF81" s="99">
        <v>2.12053E-2</v>
      </c>
      <c r="AH81" s="121">
        <v>1974</v>
      </c>
      <c r="AI81" s="99">
        <v>10</v>
      </c>
      <c r="AJ81" s="100">
        <v>7.2872599999999996E-2</v>
      </c>
      <c r="AK81" s="100">
        <v>7.6280100000000003E-2</v>
      </c>
      <c r="AL81" s="100" t="s">
        <v>24</v>
      </c>
      <c r="AM81" s="100">
        <v>8.0490699999999998E-2</v>
      </c>
      <c r="AN81" s="100">
        <v>7.1357400000000001E-2</v>
      </c>
      <c r="AO81" s="100">
        <v>7.5937599999999994E-2</v>
      </c>
      <c r="AP81" s="100">
        <v>33.6</v>
      </c>
      <c r="AQ81" s="100">
        <v>32.5</v>
      </c>
      <c r="AR81" s="100">
        <v>100</v>
      </c>
      <c r="AS81" s="100">
        <v>8.6330999999999995E-3</v>
      </c>
      <c r="AT81" s="99">
        <v>419</v>
      </c>
      <c r="AU81" s="99">
        <v>3.1485600000000002E-2</v>
      </c>
      <c r="AV81" s="99">
        <v>2.9241300000000001E-2</v>
      </c>
      <c r="AW81" s="100">
        <v>1.1827108</v>
      </c>
      <c r="AY81" s="121">
        <v>1974</v>
      </c>
    </row>
    <row r="82" spans="2:51">
      <c r="B82" s="121">
        <v>1975</v>
      </c>
      <c r="C82" s="99">
        <v>5</v>
      </c>
      <c r="D82" s="100">
        <v>7.17444E-2</v>
      </c>
      <c r="E82" s="100">
        <v>0.12237199999999999</v>
      </c>
      <c r="F82" s="100" t="s">
        <v>24</v>
      </c>
      <c r="G82" s="100">
        <v>0.14859910000000001</v>
      </c>
      <c r="H82" s="100">
        <v>8.4345799999999999E-2</v>
      </c>
      <c r="I82" s="100">
        <v>7.8117099999999995E-2</v>
      </c>
      <c r="J82" s="100">
        <v>57.8</v>
      </c>
      <c r="K82" s="100">
        <v>60</v>
      </c>
      <c r="L82" s="100">
        <v>100</v>
      </c>
      <c r="M82" s="100">
        <v>8.2320999999999991E-3</v>
      </c>
      <c r="N82" s="99">
        <v>96</v>
      </c>
      <c r="O82" s="99">
        <v>1.40815E-2</v>
      </c>
      <c r="P82" s="99">
        <v>1.10306E-2</v>
      </c>
      <c r="R82" s="121">
        <v>1975</v>
      </c>
      <c r="S82" s="99">
        <v>4</v>
      </c>
      <c r="T82" s="100">
        <v>5.7771599999999999E-2</v>
      </c>
      <c r="U82" s="100">
        <v>5.3525400000000001E-2</v>
      </c>
      <c r="V82" s="100" t="s">
        <v>24</v>
      </c>
      <c r="W82" s="100">
        <v>5.0601599999999997E-2</v>
      </c>
      <c r="X82" s="100">
        <v>6.0389600000000002E-2</v>
      </c>
      <c r="Y82" s="100">
        <v>6.9680500000000006E-2</v>
      </c>
      <c r="Z82" s="100">
        <v>15.5</v>
      </c>
      <c r="AA82" s="100">
        <v>9.5</v>
      </c>
      <c r="AB82" s="100">
        <v>100</v>
      </c>
      <c r="AC82" s="100">
        <v>8.2845000000000002E-3</v>
      </c>
      <c r="AD82" s="99">
        <v>238</v>
      </c>
      <c r="AE82" s="99">
        <v>3.5813999999999999E-2</v>
      </c>
      <c r="AF82" s="99">
        <v>5.06268E-2</v>
      </c>
      <c r="AH82" s="121">
        <v>1975</v>
      </c>
      <c r="AI82" s="99">
        <v>9</v>
      </c>
      <c r="AJ82" s="100">
        <v>6.4780799999999999E-2</v>
      </c>
      <c r="AK82" s="100">
        <v>7.5806999999999999E-2</v>
      </c>
      <c r="AL82" s="100" t="s">
        <v>24</v>
      </c>
      <c r="AM82" s="100">
        <v>8.3567000000000002E-2</v>
      </c>
      <c r="AN82" s="100">
        <v>6.6342499999999999E-2</v>
      </c>
      <c r="AO82" s="100">
        <v>6.8793000000000007E-2</v>
      </c>
      <c r="AP82" s="100">
        <v>39</v>
      </c>
      <c r="AQ82" s="100">
        <v>43</v>
      </c>
      <c r="AR82" s="100">
        <v>100</v>
      </c>
      <c r="AS82" s="100">
        <v>8.2553000000000001E-3</v>
      </c>
      <c r="AT82" s="99">
        <v>334</v>
      </c>
      <c r="AU82" s="99">
        <v>2.4808899999999998E-2</v>
      </c>
      <c r="AV82" s="99">
        <v>2.4917700000000001E-2</v>
      </c>
      <c r="AW82" s="100">
        <v>2.2862423999999999</v>
      </c>
      <c r="AY82" s="121">
        <v>1975</v>
      </c>
    </row>
    <row r="83" spans="2:51">
      <c r="B83" s="121">
        <v>1976</v>
      </c>
      <c r="C83" s="99">
        <v>6</v>
      </c>
      <c r="D83" s="100">
        <v>8.5323800000000005E-2</v>
      </c>
      <c r="E83" s="100">
        <v>9.56785E-2</v>
      </c>
      <c r="F83" s="100" t="s">
        <v>24</v>
      </c>
      <c r="G83" s="100">
        <v>0.10008</v>
      </c>
      <c r="H83" s="100">
        <v>8.6448700000000003E-2</v>
      </c>
      <c r="I83" s="100">
        <v>8.1744300000000006E-2</v>
      </c>
      <c r="J83" s="100">
        <v>43.833333000000003</v>
      </c>
      <c r="K83" s="100">
        <v>50</v>
      </c>
      <c r="L83" s="100">
        <v>100</v>
      </c>
      <c r="M83" s="100">
        <v>9.5958999999999992E-3</v>
      </c>
      <c r="N83" s="99">
        <v>187</v>
      </c>
      <c r="O83" s="99">
        <v>2.7202500000000001E-2</v>
      </c>
      <c r="P83" s="99">
        <v>2.2039400000000001E-2</v>
      </c>
      <c r="R83" s="121">
        <v>1976</v>
      </c>
      <c r="S83" s="99">
        <v>1</v>
      </c>
      <c r="T83" s="100">
        <v>1.42836E-2</v>
      </c>
      <c r="U83" s="100">
        <v>1.1318699999999999E-2</v>
      </c>
      <c r="V83" s="100" t="s">
        <v>24</v>
      </c>
      <c r="W83" s="100">
        <v>1.0069399999999999E-2</v>
      </c>
      <c r="X83" s="100">
        <v>1.3965E-2</v>
      </c>
      <c r="Y83" s="100">
        <v>1.4614500000000001E-2</v>
      </c>
      <c r="Z83" s="100">
        <v>13</v>
      </c>
      <c r="AA83" s="100">
        <v>13</v>
      </c>
      <c r="AB83" s="100">
        <v>100</v>
      </c>
      <c r="AC83" s="100">
        <v>1.9946E-3</v>
      </c>
      <c r="AD83" s="99">
        <v>62</v>
      </c>
      <c r="AE83" s="99">
        <v>9.2393000000000006E-3</v>
      </c>
      <c r="AF83" s="99">
        <v>1.33963E-2</v>
      </c>
      <c r="AH83" s="121">
        <v>1976</v>
      </c>
      <c r="AI83" s="99">
        <v>7</v>
      </c>
      <c r="AJ83" s="100">
        <v>4.9882099999999999E-2</v>
      </c>
      <c r="AK83" s="100">
        <v>5.24202E-2</v>
      </c>
      <c r="AL83" s="100" t="s">
        <v>24</v>
      </c>
      <c r="AM83" s="100">
        <v>5.3844099999999999E-2</v>
      </c>
      <c r="AN83" s="100">
        <v>4.9538499999999999E-2</v>
      </c>
      <c r="AO83" s="100">
        <v>4.7594999999999998E-2</v>
      </c>
      <c r="AP83" s="100">
        <v>39.428570999999998</v>
      </c>
      <c r="AQ83" s="100">
        <v>44</v>
      </c>
      <c r="AR83" s="100">
        <v>100</v>
      </c>
      <c r="AS83" s="100">
        <v>6.2132999999999997E-3</v>
      </c>
      <c r="AT83" s="99">
        <v>249</v>
      </c>
      <c r="AU83" s="99">
        <v>1.83293E-2</v>
      </c>
      <c r="AV83" s="99">
        <v>1.89889E-2</v>
      </c>
      <c r="AW83" s="100">
        <v>8.4531126000000008</v>
      </c>
      <c r="AY83" s="121">
        <v>1976</v>
      </c>
    </row>
    <row r="84" spans="2:51">
      <c r="B84" s="121">
        <v>1977</v>
      </c>
      <c r="C84" s="99">
        <v>6</v>
      </c>
      <c r="D84" s="100">
        <v>8.4451100000000001E-2</v>
      </c>
      <c r="E84" s="100">
        <v>8.8687100000000005E-2</v>
      </c>
      <c r="F84" s="100" t="s">
        <v>24</v>
      </c>
      <c r="G84" s="100">
        <v>9.1724600000000003E-2</v>
      </c>
      <c r="H84" s="100">
        <v>8.6808099999999999E-2</v>
      </c>
      <c r="I84" s="100">
        <v>9.0955499999999995E-2</v>
      </c>
      <c r="J84" s="100">
        <v>35.833333000000003</v>
      </c>
      <c r="K84" s="100">
        <v>40</v>
      </c>
      <c r="L84" s="100">
        <v>100</v>
      </c>
      <c r="M84" s="100">
        <v>9.9468999999999998E-3</v>
      </c>
      <c r="N84" s="99">
        <v>235</v>
      </c>
      <c r="O84" s="99">
        <v>3.3844899999999997E-2</v>
      </c>
      <c r="P84" s="99">
        <v>2.8181500000000002E-2</v>
      </c>
      <c r="R84" s="121">
        <v>1977</v>
      </c>
      <c r="S84" s="99">
        <v>3</v>
      </c>
      <c r="T84" s="100">
        <v>4.2327900000000002E-2</v>
      </c>
      <c r="U84" s="100">
        <v>3.6202100000000001E-2</v>
      </c>
      <c r="V84" s="100" t="s">
        <v>24</v>
      </c>
      <c r="W84" s="100">
        <v>3.89802E-2</v>
      </c>
      <c r="X84" s="100">
        <v>4.0768499999999999E-2</v>
      </c>
      <c r="Y84" s="100">
        <v>4.7906799999999999E-2</v>
      </c>
      <c r="Z84" s="100">
        <v>25.333333</v>
      </c>
      <c r="AA84" s="100">
        <v>15</v>
      </c>
      <c r="AB84" s="100">
        <v>100</v>
      </c>
      <c r="AC84" s="100">
        <v>6.1894000000000003E-3</v>
      </c>
      <c r="AD84" s="99">
        <v>149</v>
      </c>
      <c r="AE84" s="99">
        <v>2.19396E-2</v>
      </c>
      <c r="AF84" s="99">
        <v>3.3222700000000001E-2</v>
      </c>
      <c r="AH84" s="121">
        <v>1977</v>
      </c>
      <c r="AI84" s="99">
        <v>9</v>
      </c>
      <c r="AJ84" s="100">
        <v>6.3414999999999999E-2</v>
      </c>
      <c r="AK84" s="100">
        <v>6.2373400000000002E-2</v>
      </c>
      <c r="AL84" s="100" t="s">
        <v>24</v>
      </c>
      <c r="AM84" s="100">
        <v>6.5128699999999998E-2</v>
      </c>
      <c r="AN84" s="100">
        <v>6.3752600000000006E-2</v>
      </c>
      <c r="AO84" s="100">
        <v>6.9341899999999998E-2</v>
      </c>
      <c r="AP84" s="100">
        <v>32.333333000000003</v>
      </c>
      <c r="AQ84" s="100">
        <v>36</v>
      </c>
      <c r="AR84" s="100">
        <v>100</v>
      </c>
      <c r="AS84" s="100">
        <v>8.2728000000000003E-3</v>
      </c>
      <c r="AT84" s="99">
        <v>384</v>
      </c>
      <c r="AU84" s="99">
        <v>2.7958199999999999E-2</v>
      </c>
      <c r="AV84" s="99">
        <v>2.9944599999999998E-2</v>
      </c>
      <c r="AW84" s="100">
        <v>2.4497776</v>
      </c>
      <c r="AY84" s="121">
        <v>1977</v>
      </c>
    </row>
    <row r="85" spans="2:51">
      <c r="B85" s="121">
        <v>1978</v>
      </c>
      <c r="C85" s="99">
        <v>4</v>
      </c>
      <c r="D85" s="100">
        <v>5.5700300000000001E-2</v>
      </c>
      <c r="E85" s="100">
        <v>5.2102200000000001E-2</v>
      </c>
      <c r="F85" s="100" t="s">
        <v>24</v>
      </c>
      <c r="G85" s="100">
        <v>5.11017E-2</v>
      </c>
      <c r="H85" s="100">
        <v>5.4233499999999997E-2</v>
      </c>
      <c r="I85" s="100">
        <v>6.2042699999999999E-2</v>
      </c>
      <c r="J85" s="100">
        <v>22</v>
      </c>
      <c r="K85" s="100">
        <v>7</v>
      </c>
      <c r="L85" s="100">
        <v>100</v>
      </c>
      <c r="M85" s="100">
        <v>6.6356000000000002E-3</v>
      </c>
      <c r="N85" s="99">
        <v>212</v>
      </c>
      <c r="O85" s="99">
        <v>3.0221600000000001E-2</v>
      </c>
      <c r="P85" s="99">
        <v>2.6055200000000001E-2</v>
      </c>
      <c r="R85" s="121">
        <v>1978</v>
      </c>
      <c r="S85" s="99">
        <v>4</v>
      </c>
      <c r="T85" s="100">
        <v>5.5726100000000001E-2</v>
      </c>
      <c r="U85" s="100">
        <v>7.2019399999999997E-2</v>
      </c>
      <c r="V85" s="100" t="s">
        <v>24</v>
      </c>
      <c r="W85" s="100">
        <v>7.9436800000000002E-2</v>
      </c>
      <c r="X85" s="100">
        <v>5.0376799999999999E-2</v>
      </c>
      <c r="Y85" s="100">
        <v>4.1751099999999999E-2</v>
      </c>
      <c r="Z85" s="100">
        <v>60.25</v>
      </c>
      <c r="AA85" s="100">
        <v>60.5</v>
      </c>
      <c r="AB85" s="100">
        <v>100</v>
      </c>
      <c r="AC85" s="100">
        <v>8.3084000000000005E-3</v>
      </c>
      <c r="AD85" s="99">
        <v>73</v>
      </c>
      <c r="AE85" s="99">
        <v>1.06184E-2</v>
      </c>
      <c r="AF85" s="99">
        <v>1.67817E-2</v>
      </c>
      <c r="AH85" s="121">
        <v>1978</v>
      </c>
      <c r="AI85" s="99">
        <v>8</v>
      </c>
      <c r="AJ85" s="100">
        <v>5.5713199999999997E-2</v>
      </c>
      <c r="AK85" s="100">
        <v>6.7187899999999995E-2</v>
      </c>
      <c r="AL85" s="100" t="s">
        <v>24</v>
      </c>
      <c r="AM85" s="100">
        <v>7.1887300000000001E-2</v>
      </c>
      <c r="AN85" s="100">
        <v>5.4710700000000001E-2</v>
      </c>
      <c r="AO85" s="100">
        <v>5.3715199999999998E-2</v>
      </c>
      <c r="AP85" s="100">
        <v>41.125</v>
      </c>
      <c r="AQ85" s="100">
        <v>38.5</v>
      </c>
      <c r="AR85" s="100">
        <v>100</v>
      </c>
      <c r="AS85" s="100">
        <v>7.3784000000000002E-3</v>
      </c>
      <c r="AT85" s="99">
        <v>285</v>
      </c>
      <c r="AU85" s="99">
        <v>2.05188E-2</v>
      </c>
      <c r="AV85" s="99">
        <v>2.28246E-2</v>
      </c>
      <c r="AW85" s="100">
        <v>0.72344719999999996</v>
      </c>
      <c r="AY85" s="121">
        <v>1978</v>
      </c>
    </row>
    <row r="86" spans="2:51">
      <c r="B86" s="122">
        <v>1979</v>
      </c>
      <c r="C86" s="99">
        <v>4</v>
      </c>
      <c r="D86" s="100">
        <v>5.51438E-2</v>
      </c>
      <c r="E86" s="100">
        <v>5.76208E-2</v>
      </c>
      <c r="F86" s="100" t="s">
        <v>208</v>
      </c>
      <c r="G86" s="100">
        <v>5.6964599999999997E-2</v>
      </c>
      <c r="H86" s="100">
        <v>5.7220800000000002E-2</v>
      </c>
      <c r="I86" s="100">
        <v>5.6835700000000003E-2</v>
      </c>
      <c r="J86" s="100">
        <v>32.25</v>
      </c>
      <c r="K86" s="100">
        <v>35.5</v>
      </c>
      <c r="L86" s="100">
        <v>100</v>
      </c>
      <c r="M86" s="100">
        <v>6.7502999999999999E-3</v>
      </c>
      <c r="N86" s="99">
        <v>171</v>
      </c>
      <c r="O86" s="99">
        <v>2.41467E-2</v>
      </c>
      <c r="P86" s="99">
        <v>2.1792099999999998E-2</v>
      </c>
      <c r="R86" s="122">
        <v>1979</v>
      </c>
      <c r="S86" s="99">
        <v>2</v>
      </c>
      <c r="T86" s="100">
        <v>2.7540700000000001E-2</v>
      </c>
      <c r="U86" s="100">
        <v>2.92813E-2</v>
      </c>
      <c r="V86" s="100" t="s">
        <v>208</v>
      </c>
      <c r="W86" s="100">
        <v>2.9611599999999998E-2</v>
      </c>
      <c r="X86" s="100">
        <v>2.4188899999999999E-2</v>
      </c>
      <c r="Y86" s="100">
        <v>2.0311200000000001E-2</v>
      </c>
      <c r="Z86" s="100">
        <v>51.5</v>
      </c>
      <c r="AA86" s="100">
        <v>51.5</v>
      </c>
      <c r="AB86" s="100">
        <v>100</v>
      </c>
      <c r="AC86" s="100">
        <v>4.2272999999999998E-3</v>
      </c>
      <c r="AD86" s="99">
        <v>47</v>
      </c>
      <c r="AE86" s="99">
        <v>6.7616000000000004E-3</v>
      </c>
      <c r="AF86" s="99">
        <v>1.1290100000000001E-2</v>
      </c>
      <c r="AH86" s="122">
        <v>1979</v>
      </c>
      <c r="AI86" s="99">
        <v>6</v>
      </c>
      <c r="AJ86" s="100">
        <v>4.1334500000000003E-2</v>
      </c>
      <c r="AK86" s="100">
        <v>4.4640899999999997E-2</v>
      </c>
      <c r="AL86" s="100" t="s">
        <v>208</v>
      </c>
      <c r="AM86" s="100">
        <v>4.4530399999999998E-2</v>
      </c>
      <c r="AN86" s="100">
        <v>4.1620999999999998E-2</v>
      </c>
      <c r="AO86" s="100">
        <v>3.9485399999999997E-2</v>
      </c>
      <c r="AP86" s="100">
        <v>38.666666999999997</v>
      </c>
      <c r="AQ86" s="100">
        <v>36</v>
      </c>
      <c r="AR86" s="100">
        <v>100</v>
      </c>
      <c r="AS86" s="100">
        <v>5.6302000000000001E-3</v>
      </c>
      <c r="AT86" s="99">
        <v>218</v>
      </c>
      <c r="AU86" s="99">
        <v>1.55351E-2</v>
      </c>
      <c r="AV86" s="99">
        <v>1.8151799999999999E-2</v>
      </c>
      <c r="AW86" s="100">
        <v>1.9678313999999999</v>
      </c>
      <c r="AY86" s="122">
        <v>1979</v>
      </c>
    </row>
    <row r="87" spans="2:51">
      <c r="B87" s="122">
        <v>1980</v>
      </c>
      <c r="C87" s="99">
        <v>1</v>
      </c>
      <c r="D87" s="100">
        <v>1.36276E-2</v>
      </c>
      <c r="E87" s="100">
        <v>1.8411299999999999E-2</v>
      </c>
      <c r="F87" s="100" t="s">
        <v>208</v>
      </c>
      <c r="G87" s="100">
        <v>1.87026E-2</v>
      </c>
      <c r="H87" s="100">
        <v>1.58902E-2</v>
      </c>
      <c r="I87" s="100">
        <v>1.5785E-2</v>
      </c>
      <c r="J87" s="100">
        <v>48</v>
      </c>
      <c r="K87" s="100">
        <v>48</v>
      </c>
      <c r="L87" s="100">
        <v>100</v>
      </c>
      <c r="M87" s="100">
        <v>1.6524E-3</v>
      </c>
      <c r="N87" s="99">
        <v>27</v>
      </c>
      <c r="O87" s="99">
        <v>3.7713999999999998E-3</v>
      </c>
      <c r="P87" s="99">
        <v>3.4675000000000001E-3</v>
      </c>
      <c r="R87" s="122">
        <v>1980</v>
      </c>
      <c r="S87" s="99">
        <v>2</v>
      </c>
      <c r="T87" s="100">
        <v>2.71839E-2</v>
      </c>
      <c r="U87" s="100">
        <v>3.7002399999999998E-2</v>
      </c>
      <c r="V87" s="100" t="s">
        <v>208</v>
      </c>
      <c r="W87" s="100">
        <v>3.8638800000000001E-2</v>
      </c>
      <c r="X87" s="100">
        <v>2.6733799999999999E-2</v>
      </c>
      <c r="Y87" s="100">
        <v>2.3194599999999999E-2</v>
      </c>
      <c r="Z87" s="100">
        <v>61.5</v>
      </c>
      <c r="AA87" s="100">
        <v>61.5</v>
      </c>
      <c r="AB87" s="100">
        <v>100</v>
      </c>
      <c r="AC87" s="100">
        <v>4.1514000000000004E-3</v>
      </c>
      <c r="AD87" s="99">
        <v>27</v>
      </c>
      <c r="AE87" s="99">
        <v>3.8371E-3</v>
      </c>
      <c r="AF87" s="99">
        <v>6.6664000000000003E-3</v>
      </c>
      <c r="AH87" s="122">
        <v>1980</v>
      </c>
      <c r="AI87" s="99">
        <v>3</v>
      </c>
      <c r="AJ87" s="100">
        <v>2.0414600000000001E-2</v>
      </c>
      <c r="AK87" s="100">
        <v>2.94063E-2</v>
      </c>
      <c r="AL87" s="100" t="s">
        <v>208</v>
      </c>
      <c r="AM87" s="100">
        <v>3.0498999999999998E-2</v>
      </c>
      <c r="AN87" s="100">
        <v>2.2274100000000002E-2</v>
      </c>
      <c r="AO87" s="100">
        <v>2.01192E-2</v>
      </c>
      <c r="AP87" s="100">
        <v>57</v>
      </c>
      <c r="AQ87" s="100">
        <v>48</v>
      </c>
      <c r="AR87" s="100">
        <v>100</v>
      </c>
      <c r="AS87" s="100">
        <v>2.7599999999999999E-3</v>
      </c>
      <c r="AT87" s="99">
        <v>54</v>
      </c>
      <c r="AU87" s="99">
        <v>3.8040000000000001E-3</v>
      </c>
      <c r="AV87" s="99">
        <v>4.5621000000000004E-3</v>
      </c>
      <c r="AW87" s="100">
        <v>0.49757079999999998</v>
      </c>
      <c r="AY87" s="122">
        <v>1980</v>
      </c>
    </row>
    <row r="88" spans="2:51">
      <c r="B88" s="122">
        <v>1981</v>
      </c>
      <c r="C88" s="99">
        <v>2</v>
      </c>
      <c r="D88" s="100">
        <v>2.6851900000000001E-2</v>
      </c>
      <c r="E88" s="100">
        <v>2.4206700000000001E-2</v>
      </c>
      <c r="F88" s="100" t="s">
        <v>208</v>
      </c>
      <c r="G88" s="100">
        <v>2.64082E-2</v>
      </c>
      <c r="H88" s="100">
        <v>2.4750299999999999E-2</v>
      </c>
      <c r="I88" s="100">
        <v>2.2931E-2</v>
      </c>
      <c r="J88" s="100">
        <v>39.5</v>
      </c>
      <c r="K88" s="100">
        <v>39.5</v>
      </c>
      <c r="L88" s="100">
        <v>100</v>
      </c>
      <c r="M88" s="100">
        <v>3.2951E-3</v>
      </c>
      <c r="N88" s="99">
        <v>71</v>
      </c>
      <c r="O88" s="99">
        <v>9.7765999999999999E-3</v>
      </c>
      <c r="P88" s="99">
        <v>9.3215999999999993E-3</v>
      </c>
      <c r="R88" s="122">
        <v>1981</v>
      </c>
      <c r="S88" s="99">
        <v>2</v>
      </c>
      <c r="T88" s="100">
        <v>2.6755899999999999E-2</v>
      </c>
      <c r="U88" s="100">
        <v>3.4116199999999999E-2</v>
      </c>
      <c r="V88" s="100" t="s">
        <v>208</v>
      </c>
      <c r="W88" s="100">
        <v>3.9059099999999999E-2</v>
      </c>
      <c r="X88" s="100">
        <v>2.3167400000000001E-2</v>
      </c>
      <c r="Y88" s="100">
        <v>1.9057899999999999E-2</v>
      </c>
      <c r="Z88" s="100">
        <v>61.5</v>
      </c>
      <c r="AA88" s="100">
        <v>61.5</v>
      </c>
      <c r="AB88" s="100">
        <v>100</v>
      </c>
      <c r="AC88" s="100">
        <v>4.1402000000000001E-3</v>
      </c>
      <c r="AD88" s="99">
        <v>39</v>
      </c>
      <c r="AE88" s="99">
        <v>5.4593999999999997E-3</v>
      </c>
      <c r="AF88" s="99">
        <v>9.8837999999999999E-3</v>
      </c>
      <c r="AH88" s="122">
        <v>1981</v>
      </c>
      <c r="AI88" s="99">
        <v>4</v>
      </c>
      <c r="AJ88" s="100">
        <v>2.6803799999999999E-2</v>
      </c>
      <c r="AK88" s="100">
        <v>3.32591E-2</v>
      </c>
      <c r="AL88" s="100" t="s">
        <v>208</v>
      </c>
      <c r="AM88" s="100">
        <v>3.8219700000000002E-2</v>
      </c>
      <c r="AN88" s="100">
        <v>2.5827699999999999E-2</v>
      </c>
      <c r="AO88" s="100">
        <v>2.2486200000000001E-2</v>
      </c>
      <c r="AP88" s="100">
        <v>50.5</v>
      </c>
      <c r="AQ88" s="100">
        <v>46</v>
      </c>
      <c r="AR88" s="100">
        <v>100</v>
      </c>
      <c r="AS88" s="100">
        <v>3.6695999999999999E-3</v>
      </c>
      <c r="AT88" s="99">
        <v>110</v>
      </c>
      <c r="AU88" s="99">
        <v>7.6356999999999996E-3</v>
      </c>
      <c r="AV88" s="99">
        <v>9.5134999999999994E-3</v>
      </c>
      <c r="AW88" s="100">
        <v>0.70953639999999996</v>
      </c>
      <c r="AY88" s="122">
        <v>1981</v>
      </c>
    </row>
    <row r="89" spans="2:51">
      <c r="B89" s="122">
        <v>1982</v>
      </c>
      <c r="C89" s="99">
        <v>1</v>
      </c>
      <c r="D89" s="100">
        <v>1.3191E-2</v>
      </c>
      <c r="E89" s="100">
        <v>9.9249999999999998E-3</v>
      </c>
      <c r="F89" s="100" t="s">
        <v>208</v>
      </c>
      <c r="G89" s="100">
        <v>1.0015400000000001E-2</v>
      </c>
      <c r="H89" s="100">
        <v>1.2160499999999999E-2</v>
      </c>
      <c r="I89" s="100">
        <v>1.1835E-2</v>
      </c>
      <c r="J89" s="100">
        <v>20</v>
      </c>
      <c r="K89" s="100">
        <v>20</v>
      </c>
      <c r="L89" s="100">
        <v>100</v>
      </c>
      <c r="M89" s="100">
        <v>1.5799E-3</v>
      </c>
      <c r="N89" s="99">
        <v>55</v>
      </c>
      <c r="O89" s="99">
        <v>7.4457000000000004E-3</v>
      </c>
      <c r="P89" s="99">
        <v>7.0106999999999999E-3</v>
      </c>
      <c r="R89" s="122">
        <v>1982</v>
      </c>
      <c r="S89" s="99">
        <v>2</v>
      </c>
      <c r="T89" s="100">
        <v>2.6304299999999999E-2</v>
      </c>
      <c r="U89" s="100">
        <v>2.8722600000000001E-2</v>
      </c>
      <c r="V89" s="100" t="s">
        <v>208</v>
      </c>
      <c r="W89" s="100">
        <v>3.2356500000000003E-2</v>
      </c>
      <c r="X89" s="100">
        <v>1.9634599999999999E-2</v>
      </c>
      <c r="Y89" s="100">
        <v>1.65433E-2</v>
      </c>
      <c r="Z89" s="100">
        <v>72</v>
      </c>
      <c r="AA89" s="100">
        <v>72</v>
      </c>
      <c r="AB89" s="100">
        <v>100</v>
      </c>
      <c r="AC89" s="100">
        <v>3.8853E-3</v>
      </c>
      <c r="AD89" s="99">
        <v>8</v>
      </c>
      <c r="AE89" s="99">
        <v>1.1019999999999999E-3</v>
      </c>
      <c r="AF89" s="99">
        <v>1.9540999999999998E-3</v>
      </c>
      <c r="AH89" s="122">
        <v>1982</v>
      </c>
      <c r="AI89" s="99">
        <v>3</v>
      </c>
      <c r="AJ89" s="100">
        <v>1.9757299999999998E-2</v>
      </c>
      <c r="AK89" s="100">
        <v>2.1349199999999999E-2</v>
      </c>
      <c r="AL89" s="100" t="s">
        <v>208</v>
      </c>
      <c r="AM89" s="100">
        <v>2.34107E-2</v>
      </c>
      <c r="AN89" s="100">
        <v>1.7208999999999999E-2</v>
      </c>
      <c r="AO89" s="100">
        <v>1.5204799999999999E-2</v>
      </c>
      <c r="AP89" s="100">
        <v>54.666666999999997</v>
      </c>
      <c r="AQ89" s="100">
        <v>67</v>
      </c>
      <c r="AR89" s="100">
        <v>100</v>
      </c>
      <c r="AS89" s="100">
        <v>2.6139000000000002E-3</v>
      </c>
      <c r="AT89" s="99">
        <v>63</v>
      </c>
      <c r="AU89" s="99">
        <v>4.3014000000000004E-3</v>
      </c>
      <c r="AV89" s="99">
        <v>5.2767999999999999E-3</v>
      </c>
      <c r="AW89" s="100">
        <v>0.34554479999999999</v>
      </c>
      <c r="AY89" s="122">
        <v>1982</v>
      </c>
    </row>
    <row r="90" spans="2:51">
      <c r="B90" s="122">
        <v>1983</v>
      </c>
      <c r="C90" s="99">
        <v>3</v>
      </c>
      <c r="D90" s="100">
        <v>3.9030200000000001E-2</v>
      </c>
      <c r="E90" s="100">
        <v>8.2271899999999995E-2</v>
      </c>
      <c r="F90" s="100" t="s">
        <v>208</v>
      </c>
      <c r="G90" s="100">
        <v>9.7793599999999994E-2</v>
      </c>
      <c r="H90" s="100">
        <v>5.101E-2</v>
      </c>
      <c r="I90" s="100">
        <v>4.5468300000000003E-2</v>
      </c>
      <c r="J90" s="100">
        <v>62.666666999999997</v>
      </c>
      <c r="K90" s="100">
        <v>52</v>
      </c>
      <c r="L90" s="100">
        <v>100</v>
      </c>
      <c r="M90" s="100">
        <v>4.9627999999999999E-3</v>
      </c>
      <c r="N90" s="99">
        <v>49</v>
      </c>
      <c r="O90" s="99">
        <v>6.5472000000000004E-3</v>
      </c>
      <c r="P90" s="99">
        <v>6.6657000000000001E-3</v>
      </c>
      <c r="R90" s="122">
        <v>1983</v>
      </c>
      <c r="S90" s="99">
        <v>3</v>
      </c>
      <c r="T90" s="100">
        <v>3.8925000000000001E-2</v>
      </c>
      <c r="U90" s="100">
        <v>4.2497E-2</v>
      </c>
      <c r="V90" s="100" t="s">
        <v>208</v>
      </c>
      <c r="W90" s="100">
        <v>4.9680099999999998E-2</v>
      </c>
      <c r="X90" s="100">
        <v>3.5551100000000002E-2</v>
      </c>
      <c r="Y90" s="100">
        <v>3.7969599999999999E-2</v>
      </c>
      <c r="Z90" s="100">
        <v>49.666666999999997</v>
      </c>
      <c r="AA90" s="100">
        <v>55</v>
      </c>
      <c r="AB90" s="100">
        <v>100</v>
      </c>
      <c r="AC90" s="100">
        <v>6.0441999999999996E-3</v>
      </c>
      <c r="AD90" s="99">
        <v>94</v>
      </c>
      <c r="AE90" s="99">
        <v>1.27898E-2</v>
      </c>
      <c r="AF90" s="99">
        <v>2.3632500000000001E-2</v>
      </c>
      <c r="AH90" s="122">
        <v>1983</v>
      </c>
      <c r="AI90" s="99">
        <v>6</v>
      </c>
      <c r="AJ90" s="100">
        <v>3.8977600000000001E-2</v>
      </c>
      <c r="AK90" s="100">
        <v>5.5570000000000001E-2</v>
      </c>
      <c r="AL90" s="100" t="s">
        <v>208</v>
      </c>
      <c r="AM90" s="100">
        <v>6.4602000000000007E-2</v>
      </c>
      <c r="AN90" s="100">
        <v>4.0147299999999997E-2</v>
      </c>
      <c r="AO90" s="100">
        <v>3.9177799999999999E-2</v>
      </c>
      <c r="AP90" s="100">
        <v>56.166666999999997</v>
      </c>
      <c r="AQ90" s="100">
        <v>53.5</v>
      </c>
      <c r="AR90" s="100">
        <v>100</v>
      </c>
      <c r="AS90" s="100">
        <v>5.4504000000000002E-3</v>
      </c>
      <c r="AT90" s="99">
        <v>143</v>
      </c>
      <c r="AU90" s="99">
        <v>9.6401999999999998E-3</v>
      </c>
      <c r="AV90" s="99">
        <v>1.2622899999999999E-2</v>
      </c>
      <c r="AW90" s="100">
        <v>1.9359465</v>
      </c>
      <c r="AY90" s="122">
        <v>1983</v>
      </c>
    </row>
    <row r="91" spans="2:51">
      <c r="B91" s="122">
        <v>1984</v>
      </c>
      <c r="C91" s="99">
        <v>3</v>
      </c>
      <c r="D91" s="100">
        <v>3.8569300000000001E-2</v>
      </c>
      <c r="E91" s="100">
        <v>5.0754300000000002E-2</v>
      </c>
      <c r="F91" s="100" t="s">
        <v>208</v>
      </c>
      <c r="G91" s="100">
        <v>5.6415399999999997E-2</v>
      </c>
      <c r="H91" s="100">
        <v>4.1628600000000002E-2</v>
      </c>
      <c r="I91" s="100">
        <v>3.7525200000000002E-2</v>
      </c>
      <c r="J91" s="100">
        <v>38.666666999999997</v>
      </c>
      <c r="K91" s="100">
        <v>34</v>
      </c>
      <c r="L91" s="100">
        <v>100</v>
      </c>
      <c r="M91" s="100">
        <v>5.0010999999999996E-3</v>
      </c>
      <c r="N91" s="99">
        <v>116</v>
      </c>
      <c r="O91" s="99">
        <v>1.5330999999999999E-2</v>
      </c>
      <c r="P91" s="99">
        <v>1.6428700000000001E-2</v>
      </c>
      <c r="R91" s="122">
        <v>1984</v>
      </c>
      <c r="S91" s="99">
        <v>2</v>
      </c>
      <c r="T91" s="100">
        <v>2.5637199999999999E-2</v>
      </c>
      <c r="U91" s="100">
        <v>3.3563500000000003E-2</v>
      </c>
      <c r="V91" s="100" t="s">
        <v>208</v>
      </c>
      <c r="W91" s="100">
        <v>3.7139800000000001E-2</v>
      </c>
      <c r="X91" s="100">
        <v>2.2891399999999999E-2</v>
      </c>
      <c r="Y91" s="100">
        <v>1.82387E-2</v>
      </c>
      <c r="Z91" s="100">
        <v>68</v>
      </c>
      <c r="AA91" s="100">
        <v>68</v>
      </c>
      <c r="AB91" s="100">
        <v>100</v>
      </c>
      <c r="AC91" s="100">
        <v>4.0058000000000003E-3</v>
      </c>
      <c r="AD91" s="99">
        <v>23</v>
      </c>
      <c r="AE91" s="99">
        <v>3.0961000000000001E-3</v>
      </c>
      <c r="AF91" s="99">
        <v>6.0306999999999999E-3</v>
      </c>
      <c r="AH91" s="122">
        <v>1984</v>
      </c>
      <c r="AI91" s="99">
        <v>5</v>
      </c>
      <c r="AJ91" s="100">
        <v>3.2093700000000003E-2</v>
      </c>
      <c r="AK91" s="100">
        <v>4.02075E-2</v>
      </c>
      <c r="AL91" s="100" t="s">
        <v>208</v>
      </c>
      <c r="AM91" s="100">
        <v>4.4334899999999997E-2</v>
      </c>
      <c r="AN91" s="100">
        <v>3.1283100000000001E-2</v>
      </c>
      <c r="AO91" s="100">
        <v>2.7433800000000001E-2</v>
      </c>
      <c r="AP91" s="100">
        <v>50.4</v>
      </c>
      <c r="AQ91" s="100">
        <v>52</v>
      </c>
      <c r="AR91" s="100">
        <v>100</v>
      </c>
      <c r="AS91" s="100">
        <v>4.5490000000000001E-3</v>
      </c>
      <c r="AT91" s="99">
        <v>139</v>
      </c>
      <c r="AU91" s="99">
        <v>9.2697000000000005E-3</v>
      </c>
      <c r="AV91" s="99">
        <v>1.2782099999999999E-2</v>
      </c>
      <c r="AW91" s="100">
        <v>1.5121898</v>
      </c>
      <c r="AY91" s="122">
        <v>1984</v>
      </c>
    </row>
    <row r="92" spans="2:51">
      <c r="B92" s="122">
        <v>1985</v>
      </c>
      <c r="C92" s="99">
        <v>2</v>
      </c>
      <c r="D92" s="100">
        <v>2.5371899999999999E-2</v>
      </c>
      <c r="E92" s="100">
        <v>2.4712100000000001E-2</v>
      </c>
      <c r="F92" s="100" t="s">
        <v>208</v>
      </c>
      <c r="G92" s="100">
        <v>2.7080799999999999E-2</v>
      </c>
      <c r="H92" s="100">
        <v>2.3545799999999999E-2</v>
      </c>
      <c r="I92" s="100">
        <v>2.3808200000000002E-2</v>
      </c>
      <c r="J92" s="100">
        <v>47.5</v>
      </c>
      <c r="K92" s="100">
        <v>47.5</v>
      </c>
      <c r="L92" s="100">
        <v>100</v>
      </c>
      <c r="M92" s="100">
        <v>3.1174000000000002E-3</v>
      </c>
      <c r="N92" s="99">
        <v>55</v>
      </c>
      <c r="O92" s="99">
        <v>7.1796000000000004E-3</v>
      </c>
      <c r="P92" s="99">
        <v>7.3217000000000004E-3</v>
      </c>
      <c r="R92" s="122">
        <v>1985</v>
      </c>
      <c r="S92" s="99">
        <v>3</v>
      </c>
      <c r="T92" s="100">
        <v>3.79479E-2</v>
      </c>
      <c r="U92" s="100">
        <v>3.9638600000000003E-2</v>
      </c>
      <c r="V92" s="100" t="s">
        <v>208</v>
      </c>
      <c r="W92" s="100">
        <v>4.1145099999999997E-2</v>
      </c>
      <c r="X92" s="100">
        <v>3.4919400000000003E-2</v>
      </c>
      <c r="Y92" s="100">
        <v>3.1747600000000001E-2</v>
      </c>
      <c r="Z92" s="100">
        <v>42</v>
      </c>
      <c r="AA92" s="100">
        <v>37</v>
      </c>
      <c r="AB92" s="100">
        <v>100</v>
      </c>
      <c r="AC92" s="100">
        <v>5.4892999999999999E-3</v>
      </c>
      <c r="AD92" s="99">
        <v>107</v>
      </c>
      <c r="AE92" s="99">
        <v>1.42337E-2</v>
      </c>
      <c r="AF92" s="99">
        <v>2.6271599999999999E-2</v>
      </c>
      <c r="AH92" s="122">
        <v>1985</v>
      </c>
      <c r="AI92" s="99">
        <v>5</v>
      </c>
      <c r="AJ92" s="100">
        <v>3.1669000000000003E-2</v>
      </c>
      <c r="AK92" s="100">
        <v>3.3621499999999999E-2</v>
      </c>
      <c r="AL92" s="100" t="s">
        <v>208</v>
      </c>
      <c r="AM92" s="100">
        <v>3.6034499999999997E-2</v>
      </c>
      <c r="AN92" s="100">
        <v>2.97357E-2</v>
      </c>
      <c r="AO92" s="100">
        <v>2.77472E-2</v>
      </c>
      <c r="AP92" s="100">
        <v>44.2</v>
      </c>
      <c r="AQ92" s="100">
        <v>37</v>
      </c>
      <c r="AR92" s="100">
        <v>100</v>
      </c>
      <c r="AS92" s="100">
        <v>4.2084999999999996E-3</v>
      </c>
      <c r="AT92" s="99">
        <v>162</v>
      </c>
      <c r="AU92" s="99">
        <v>1.06734E-2</v>
      </c>
      <c r="AV92" s="99">
        <v>1.39839E-2</v>
      </c>
      <c r="AW92" s="100">
        <v>0.62343490000000001</v>
      </c>
      <c r="AY92" s="122">
        <v>1985</v>
      </c>
    </row>
    <row r="93" spans="2:51">
      <c r="B93" s="122">
        <v>1986</v>
      </c>
      <c r="C93" s="99">
        <v>1</v>
      </c>
      <c r="D93" s="100">
        <v>1.2499700000000001E-2</v>
      </c>
      <c r="E93" s="100">
        <v>2.56271E-2</v>
      </c>
      <c r="F93" s="100" t="s">
        <v>208</v>
      </c>
      <c r="G93" s="100">
        <v>3.2182200000000001E-2</v>
      </c>
      <c r="H93" s="100">
        <v>1.3717E-2</v>
      </c>
      <c r="I93" s="100">
        <v>7.5367999999999997E-3</v>
      </c>
      <c r="J93" s="100">
        <v>83</v>
      </c>
      <c r="K93" s="100">
        <v>83</v>
      </c>
      <c r="L93" s="100">
        <v>100</v>
      </c>
      <c r="M93" s="100">
        <v>1.6075E-3</v>
      </c>
      <c r="N93" s="99">
        <v>0</v>
      </c>
      <c r="O93" s="99">
        <v>0</v>
      </c>
      <c r="P93" s="99">
        <v>0</v>
      </c>
      <c r="R93" s="122">
        <v>1986</v>
      </c>
      <c r="S93" s="99">
        <v>1</v>
      </c>
      <c r="T93" s="100">
        <v>1.24717E-2</v>
      </c>
      <c r="U93" s="100">
        <v>1.22995E-2</v>
      </c>
      <c r="V93" s="100" t="s">
        <v>208</v>
      </c>
      <c r="W93" s="100">
        <v>1.14698E-2</v>
      </c>
      <c r="X93" s="100">
        <v>1.1441E-2</v>
      </c>
      <c r="Y93" s="100">
        <v>9.6007999999999996E-3</v>
      </c>
      <c r="Z93" s="100">
        <v>36</v>
      </c>
      <c r="AA93" s="100">
        <v>36</v>
      </c>
      <c r="AB93" s="100">
        <v>100</v>
      </c>
      <c r="AC93" s="100">
        <v>1.895E-3</v>
      </c>
      <c r="AD93" s="99">
        <v>39</v>
      </c>
      <c r="AE93" s="99">
        <v>5.1227E-3</v>
      </c>
      <c r="AF93" s="99">
        <v>9.9971000000000001E-3</v>
      </c>
      <c r="AH93" s="122">
        <v>1986</v>
      </c>
      <c r="AI93" s="99">
        <v>2</v>
      </c>
      <c r="AJ93" s="100">
        <v>1.2485700000000001E-2</v>
      </c>
      <c r="AK93" s="100">
        <v>1.5256799999999999E-2</v>
      </c>
      <c r="AL93" s="100" t="s">
        <v>208</v>
      </c>
      <c r="AM93" s="100">
        <v>1.7197799999999999E-2</v>
      </c>
      <c r="AN93" s="100">
        <v>1.05629E-2</v>
      </c>
      <c r="AO93" s="100">
        <v>7.4390999999999997E-3</v>
      </c>
      <c r="AP93" s="100">
        <v>59.5</v>
      </c>
      <c r="AQ93" s="100">
        <v>59.5</v>
      </c>
      <c r="AR93" s="100">
        <v>100</v>
      </c>
      <c r="AS93" s="100">
        <v>1.7394000000000001E-3</v>
      </c>
      <c r="AT93" s="99">
        <v>39</v>
      </c>
      <c r="AU93" s="99">
        <v>2.5357999999999999E-3</v>
      </c>
      <c r="AV93" s="99">
        <v>3.5016000000000001E-3</v>
      </c>
      <c r="AW93" s="100">
        <v>2.0835887999999998</v>
      </c>
      <c r="AY93" s="122">
        <v>1986</v>
      </c>
    </row>
    <row r="94" spans="2:51">
      <c r="B94" s="122">
        <v>1987</v>
      </c>
      <c r="C94" s="99">
        <v>1</v>
      </c>
      <c r="D94" s="100">
        <v>1.23179E-2</v>
      </c>
      <c r="E94" s="100">
        <v>1.2605399999999999E-2</v>
      </c>
      <c r="F94" s="100" t="s">
        <v>208</v>
      </c>
      <c r="G94" s="100">
        <v>1.5084E-2</v>
      </c>
      <c r="H94" s="100">
        <v>1.06129E-2</v>
      </c>
      <c r="I94" s="100">
        <v>1.0756399999999999E-2</v>
      </c>
      <c r="J94" s="100">
        <v>68</v>
      </c>
      <c r="K94" s="100">
        <v>68</v>
      </c>
      <c r="L94" s="100">
        <v>100</v>
      </c>
      <c r="M94" s="100">
        <v>1.5721000000000001E-3</v>
      </c>
      <c r="N94" s="99">
        <v>7</v>
      </c>
      <c r="O94" s="99">
        <v>8.8900000000000003E-4</v>
      </c>
      <c r="P94" s="99">
        <v>9.7170000000000004E-4</v>
      </c>
      <c r="R94" s="122">
        <v>1987</v>
      </c>
      <c r="S94" s="99">
        <v>2</v>
      </c>
      <c r="T94" s="100">
        <v>2.4553100000000001E-2</v>
      </c>
      <c r="U94" s="100">
        <v>2.5837499999999999E-2</v>
      </c>
      <c r="V94" s="100" t="s">
        <v>208</v>
      </c>
      <c r="W94" s="100">
        <v>2.7013800000000001E-2</v>
      </c>
      <c r="X94" s="100">
        <v>2.4162599999999999E-2</v>
      </c>
      <c r="Y94" s="100">
        <v>2.0174299999999999E-2</v>
      </c>
      <c r="Z94" s="100">
        <v>46</v>
      </c>
      <c r="AA94" s="100">
        <v>46</v>
      </c>
      <c r="AB94" s="100">
        <v>100</v>
      </c>
      <c r="AC94" s="100">
        <v>3.7236999999999999E-3</v>
      </c>
      <c r="AD94" s="99">
        <v>58</v>
      </c>
      <c r="AE94" s="99">
        <v>7.5072999999999997E-3</v>
      </c>
      <c r="AF94" s="99">
        <v>1.52966E-2</v>
      </c>
      <c r="AH94" s="122">
        <v>1987</v>
      </c>
      <c r="AI94" s="99">
        <v>3</v>
      </c>
      <c r="AJ94" s="100">
        <v>1.8445799999999998E-2</v>
      </c>
      <c r="AK94" s="100">
        <v>1.86921E-2</v>
      </c>
      <c r="AL94" s="100" t="s">
        <v>208</v>
      </c>
      <c r="AM94" s="100">
        <v>2.0424100000000001E-2</v>
      </c>
      <c r="AN94" s="100">
        <v>1.6936199999999998E-2</v>
      </c>
      <c r="AO94" s="100">
        <v>1.5024600000000001E-2</v>
      </c>
      <c r="AP94" s="100">
        <v>53.333333000000003</v>
      </c>
      <c r="AQ94" s="100">
        <v>58</v>
      </c>
      <c r="AR94" s="100">
        <v>100</v>
      </c>
      <c r="AS94" s="100">
        <v>2.5571000000000001E-3</v>
      </c>
      <c r="AT94" s="99">
        <v>65</v>
      </c>
      <c r="AU94" s="99">
        <v>4.1666999999999997E-3</v>
      </c>
      <c r="AV94" s="99">
        <v>5.9116000000000004E-3</v>
      </c>
      <c r="AW94" s="100">
        <v>0.48787190000000002</v>
      </c>
      <c r="AY94" s="122">
        <v>1987</v>
      </c>
    </row>
    <row r="95" spans="2:51">
      <c r="B95" s="122">
        <v>1988</v>
      </c>
      <c r="C95" s="99">
        <v>3</v>
      </c>
      <c r="D95" s="100">
        <v>3.6368299999999999E-2</v>
      </c>
      <c r="E95" s="100">
        <v>4.1433299999999999E-2</v>
      </c>
      <c r="F95" s="100" t="s">
        <v>208</v>
      </c>
      <c r="G95" s="100">
        <v>4.2057700000000003E-2</v>
      </c>
      <c r="H95" s="100">
        <v>3.3882000000000002E-2</v>
      </c>
      <c r="I95" s="100">
        <v>2.89336E-2</v>
      </c>
      <c r="J95" s="100">
        <v>48</v>
      </c>
      <c r="K95" s="100">
        <v>44</v>
      </c>
      <c r="L95" s="100">
        <v>100</v>
      </c>
      <c r="M95" s="100">
        <v>4.6097000000000004E-3</v>
      </c>
      <c r="N95" s="99">
        <v>85</v>
      </c>
      <c r="O95" s="99">
        <v>1.06328E-2</v>
      </c>
      <c r="P95" s="99">
        <v>1.14874E-2</v>
      </c>
      <c r="R95" s="122">
        <v>1988</v>
      </c>
      <c r="S95" s="99">
        <v>2</v>
      </c>
      <c r="T95" s="100">
        <v>2.4145199999999999E-2</v>
      </c>
      <c r="U95" s="100">
        <v>2.3848999999999999E-2</v>
      </c>
      <c r="V95" s="100" t="s">
        <v>208</v>
      </c>
      <c r="W95" s="100">
        <v>2.9317800000000001E-2</v>
      </c>
      <c r="X95" s="100">
        <v>1.6039299999999999E-2</v>
      </c>
      <c r="Y95" s="100">
        <v>1.29839E-2</v>
      </c>
      <c r="Z95" s="100">
        <v>75.5</v>
      </c>
      <c r="AA95" s="100">
        <v>75.5</v>
      </c>
      <c r="AB95" s="100">
        <v>100</v>
      </c>
      <c r="AC95" s="100">
        <v>3.6507000000000002E-3</v>
      </c>
      <c r="AD95" s="99">
        <v>8</v>
      </c>
      <c r="AE95" s="99">
        <v>1.0192999999999999E-3</v>
      </c>
      <c r="AF95" s="99">
        <v>2.0428E-3</v>
      </c>
      <c r="AH95" s="122">
        <v>1988</v>
      </c>
      <c r="AI95" s="99">
        <v>5</v>
      </c>
      <c r="AJ95" s="100">
        <v>3.0244099999999999E-2</v>
      </c>
      <c r="AK95" s="100">
        <v>3.3296199999999998E-2</v>
      </c>
      <c r="AL95" s="100" t="s">
        <v>208</v>
      </c>
      <c r="AM95" s="100">
        <v>3.6728700000000003E-2</v>
      </c>
      <c r="AN95" s="100">
        <v>2.5453799999999999E-2</v>
      </c>
      <c r="AO95" s="100">
        <v>2.1335199999999999E-2</v>
      </c>
      <c r="AP95" s="100">
        <v>59</v>
      </c>
      <c r="AQ95" s="100">
        <v>67</v>
      </c>
      <c r="AR95" s="100">
        <v>100</v>
      </c>
      <c r="AS95" s="100">
        <v>4.1713999999999996E-3</v>
      </c>
      <c r="AT95" s="99">
        <v>93</v>
      </c>
      <c r="AU95" s="99">
        <v>5.8703000000000002E-3</v>
      </c>
      <c r="AV95" s="99">
        <v>8.2188000000000001E-3</v>
      </c>
      <c r="AW95" s="100">
        <v>1.7373141999999999</v>
      </c>
      <c r="AY95" s="122">
        <v>1988</v>
      </c>
    </row>
    <row r="96" spans="2:51">
      <c r="B96" s="122">
        <v>1989</v>
      </c>
      <c r="C96" s="99">
        <v>5</v>
      </c>
      <c r="D96" s="100">
        <v>5.9611900000000002E-2</v>
      </c>
      <c r="E96" s="100">
        <v>6.5217300000000006E-2</v>
      </c>
      <c r="F96" s="100" t="s">
        <v>208</v>
      </c>
      <c r="G96" s="100">
        <v>6.6227300000000003E-2</v>
      </c>
      <c r="H96" s="100">
        <v>5.7215200000000001E-2</v>
      </c>
      <c r="I96" s="100">
        <v>5.6645399999999999E-2</v>
      </c>
      <c r="J96" s="100">
        <v>40.4</v>
      </c>
      <c r="K96" s="100">
        <v>36</v>
      </c>
      <c r="L96" s="100">
        <v>100</v>
      </c>
      <c r="M96" s="100">
        <v>7.4708999999999999E-3</v>
      </c>
      <c r="N96" s="99">
        <v>175</v>
      </c>
      <c r="O96" s="99">
        <v>2.1549700000000001E-2</v>
      </c>
      <c r="P96" s="99">
        <v>2.4276200000000001E-2</v>
      </c>
      <c r="R96" s="122">
        <v>1989</v>
      </c>
      <c r="S96" s="99">
        <v>2</v>
      </c>
      <c r="T96" s="100">
        <v>2.37337E-2</v>
      </c>
      <c r="U96" s="100">
        <v>3.0003700000000001E-2</v>
      </c>
      <c r="V96" s="100" t="s">
        <v>208</v>
      </c>
      <c r="W96" s="100">
        <v>2.8872499999999999E-2</v>
      </c>
      <c r="X96" s="100">
        <v>2.4856900000000001E-2</v>
      </c>
      <c r="Y96" s="100">
        <v>2.2916099999999998E-2</v>
      </c>
      <c r="Z96" s="100">
        <v>47</v>
      </c>
      <c r="AA96" s="100">
        <v>47</v>
      </c>
      <c r="AB96" s="100">
        <v>100</v>
      </c>
      <c r="AC96" s="100">
        <v>3.49E-3</v>
      </c>
      <c r="AD96" s="99">
        <v>56</v>
      </c>
      <c r="AE96" s="99">
        <v>7.0219000000000002E-3</v>
      </c>
      <c r="AF96" s="99">
        <v>1.45522E-2</v>
      </c>
      <c r="AH96" s="122">
        <v>1989</v>
      </c>
      <c r="AI96" s="99">
        <v>7</v>
      </c>
      <c r="AJ96" s="100">
        <v>4.1630899999999998E-2</v>
      </c>
      <c r="AK96" s="100">
        <v>4.50908E-2</v>
      </c>
      <c r="AL96" s="100" t="s">
        <v>208</v>
      </c>
      <c r="AM96" s="100">
        <v>4.4831500000000003E-2</v>
      </c>
      <c r="AN96" s="100">
        <v>3.96064E-2</v>
      </c>
      <c r="AO96" s="100">
        <v>3.8801299999999997E-2</v>
      </c>
      <c r="AP96" s="100">
        <v>42.285713999999999</v>
      </c>
      <c r="AQ96" s="100">
        <v>42</v>
      </c>
      <c r="AR96" s="100">
        <v>100</v>
      </c>
      <c r="AS96" s="100">
        <v>5.6346E-3</v>
      </c>
      <c r="AT96" s="99">
        <v>231</v>
      </c>
      <c r="AU96" s="99">
        <v>1.4351600000000001E-2</v>
      </c>
      <c r="AV96" s="99">
        <v>2.0891900000000001E-2</v>
      </c>
      <c r="AW96" s="100">
        <v>2.1736399</v>
      </c>
      <c r="AY96" s="122">
        <v>1989</v>
      </c>
    </row>
    <row r="97" spans="2:51">
      <c r="B97" s="122">
        <v>1990</v>
      </c>
      <c r="C97" s="99">
        <v>5</v>
      </c>
      <c r="D97" s="100">
        <v>5.8745600000000002E-2</v>
      </c>
      <c r="E97" s="100">
        <v>7.5896099999999994E-2</v>
      </c>
      <c r="F97" s="100" t="s">
        <v>208</v>
      </c>
      <c r="G97" s="100">
        <v>7.9179799999999995E-2</v>
      </c>
      <c r="H97" s="100">
        <v>5.6323699999999997E-2</v>
      </c>
      <c r="I97" s="100">
        <v>5.2616200000000002E-2</v>
      </c>
      <c r="J97" s="100">
        <v>57</v>
      </c>
      <c r="K97" s="100">
        <v>74</v>
      </c>
      <c r="L97" s="100">
        <v>100</v>
      </c>
      <c r="M97" s="100">
        <v>7.7330000000000003E-3</v>
      </c>
      <c r="N97" s="99">
        <v>94</v>
      </c>
      <c r="O97" s="99">
        <v>1.14155E-2</v>
      </c>
      <c r="P97" s="99">
        <v>1.31723E-2</v>
      </c>
      <c r="R97" s="122">
        <v>1990</v>
      </c>
      <c r="S97" s="99">
        <v>1</v>
      </c>
      <c r="T97" s="100">
        <v>1.1690600000000001E-2</v>
      </c>
      <c r="U97" s="100">
        <v>1.2202599999999999E-2</v>
      </c>
      <c r="V97" s="100" t="s">
        <v>208</v>
      </c>
      <c r="W97" s="100">
        <v>1.53239E-2</v>
      </c>
      <c r="X97" s="100">
        <v>6.5315E-3</v>
      </c>
      <c r="Y97" s="100">
        <v>3.5886999999999998E-3</v>
      </c>
      <c r="Z97" s="100">
        <v>84</v>
      </c>
      <c r="AA97" s="100">
        <v>84</v>
      </c>
      <c r="AB97" s="100">
        <v>100</v>
      </c>
      <c r="AC97" s="100">
        <v>1.805E-3</v>
      </c>
      <c r="AD97" s="99">
        <v>0</v>
      </c>
      <c r="AE97" s="99">
        <v>0</v>
      </c>
      <c r="AF97" s="99">
        <v>0</v>
      </c>
      <c r="AH97" s="122">
        <v>1990</v>
      </c>
      <c r="AI97" s="99">
        <v>6</v>
      </c>
      <c r="AJ97" s="100">
        <v>3.51594E-2</v>
      </c>
      <c r="AK97" s="100">
        <v>4.2125099999999999E-2</v>
      </c>
      <c r="AL97" s="100" t="s">
        <v>208</v>
      </c>
      <c r="AM97" s="100">
        <v>4.54308E-2</v>
      </c>
      <c r="AN97" s="100">
        <v>3.0341799999999999E-2</v>
      </c>
      <c r="AO97" s="100">
        <v>2.7322599999999999E-2</v>
      </c>
      <c r="AP97" s="100">
        <v>61.5</v>
      </c>
      <c r="AQ97" s="100">
        <v>74.5</v>
      </c>
      <c r="AR97" s="100">
        <v>100</v>
      </c>
      <c r="AS97" s="100">
        <v>4.9975000000000002E-3</v>
      </c>
      <c r="AT97" s="99">
        <v>94</v>
      </c>
      <c r="AU97" s="99">
        <v>5.7589E-3</v>
      </c>
      <c r="AV97" s="99">
        <v>8.6145000000000006E-3</v>
      </c>
      <c r="AW97" s="100">
        <v>6.2196635000000002</v>
      </c>
      <c r="AY97" s="122">
        <v>1990</v>
      </c>
    </row>
    <row r="98" spans="2:51">
      <c r="B98" s="122">
        <v>1991</v>
      </c>
      <c r="C98" s="99">
        <v>1</v>
      </c>
      <c r="D98" s="100">
        <v>1.16071E-2</v>
      </c>
      <c r="E98" s="100">
        <v>1.0919999999999999E-2</v>
      </c>
      <c r="F98" s="100" t="s">
        <v>208</v>
      </c>
      <c r="G98" s="100">
        <v>9.7146999999999997E-3</v>
      </c>
      <c r="H98" s="100">
        <v>1.34731E-2</v>
      </c>
      <c r="I98" s="100">
        <v>1.40997E-2</v>
      </c>
      <c r="J98" s="100">
        <v>13</v>
      </c>
      <c r="K98" s="100">
        <v>13</v>
      </c>
      <c r="L98" s="100">
        <v>100</v>
      </c>
      <c r="M98" s="100">
        <v>1.5609E-3</v>
      </c>
      <c r="N98" s="99">
        <v>62</v>
      </c>
      <c r="O98" s="99">
        <v>7.4450000000000002E-3</v>
      </c>
      <c r="P98" s="99">
        <v>9.1464000000000007E-3</v>
      </c>
      <c r="R98" s="122">
        <v>1991</v>
      </c>
      <c r="S98" s="99">
        <v>2</v>
      </c>
      <c r="T98" s="100">
        <v>2.3071700000000001E-2</v>
      </c>
      <c r="U98" s="100">
        <v>2.1872800000000001E-2</v>
      </c>
      <c r="V98" s="100" t="s">
        <v>208</v>
      </c>
      <c r="W98" s="100">
        <v>2.4735500000000001E-2</v>
      </c>
      <c r="X98" s="100">
        <v>1.51676E-2</v>
      </c>
      <c r="Y98" s="100">
        <v>1.2975499999999999E-2</v>
      </c>
      <c r="Z98" s="100">
        <v>73</v>
      </c>
      <c r="AA98" s="100">
        <v>73</v>
      </c>
      <c r="AB98" s="100">
        <v>100</v>
      </c>
      <c r="AC98" s="100">
        <v>3.6311E-3</v>
      </c>
      <c r="AD98" s="99">
        <v>7</v>
      </c>
      <c r="AE98" s="99">
        <v>8.5490000000000002E-4</v>
      </c>
      <c r="AF98" s="99">
        <v>1.9067000000000001E-3</v>
      </c>
      <c r="AH98" s="122">
        <v>1991</v>
      </c>
      <c r="AI98" s="99">
        <v>3</v>
      </c>
      <c r="AJ98" s="100">
        <v>1.73571E-2</v>
      </c>
      <c r="AK98" s="100">
        <v>1.7808299999999999E-2</v>
      </c>
      <c r="AL98" s="100" t="s">
        <v>208</v>
      </c>
      <c r="AM98" s="100">
        <v>1.87429E-2</v>
      </c>
      <c r="AN98" s="100">
        <v>1.5288400000000001E-2</v>
      </c>
      <c r="AO98" s="100">
        <v>1.43178E-2</v>
      </c>
      <c r="AP98" s="100">
        <v>53</v>
      </c>
      <c r="AQ98" s="100">
        <v>68</v>
      </c>
      <c r="AR98" s="100">
        <v>100</v>
      </c>
      <c r="AS98" s="100">
        <v>2.5179E-3</v>
      </c>
      <c r="AT98" s="99">
        <v>69</v>
      </c>
      <c r="AU98" s="99">
        <v>4.1779E-3</v>
      </c>
      <c r="AV98" s="99">
        <v>6.6030000000000004E-3</v>
      </c>
      <c r="AW98" s="100">
        <v>0.49925209999999998</v>
      </c>
      <c r="AY98" s="122">
        <v>1991</v>
      </c>
    </row>
    <row r="99" spans="2:51">
      <c r="B99" s="122">
        <v>1992</v>
      </c>
      <c r="C99" s="99">
        <v>2</v>
      </c>
      <c r="D99" s="100">
        <v>2.29667E-2</v>
      </c>
      <c r="E99" s="100">
        <v>2.9284399999999999E-2</v>
      </c>
      <c r="F99" s="100" t="s">
        <v>208</v>
      </c>
      <c r="G99" s="100">
        <v>3.3770500000000002E-2</v>
      </c>
      <c r="H99" s="100">
        <v>2.37612E-2</v>
      </c>
      <c r="I99" s="100">
        <v>2.3887499999999999E-2</v>
      </c>
      <c r="J99" s="100">
        <v>40.5</v>
      </c>
      <c r="K99" s="100">
        <v>40.5</v>
      </c>
      <c r="L99" s="100">
        <v>100</v>
      </c>
      <c r="M99" s="100">
        <v>3.0249999999999999E-3</v>
      </c>
      <c r="N99" s="99">
        <v>75</v>
      </c>
      <c r="O99" s="99">
        <v>8.9172000000000001E-3</v>
      </c>
      <c r="P99" s="99">
        <v>1.1098800000000001E-2</v>
      </c>
      <c r="R99" s="122">
        <v>1992</v>
      </c>
      <c r="S99" s="99">
        <v>0</v>
      </c>
      <c r="T99" s="100">
        <v>0</v>
      </c>
      <c r="U99" s="100" t="s">
        <v>208</v>
      </c>
      <c r="V99" s="100" t="s">
        <v>208</v>
      </c>
      <c r="W99" s="100" t="s">
        <v>208</v>
      </c>
      <c r="X99" s="100" t="s">
        <v>208</v>
      </c>
      <c r="Y99" s="100" t="s">
        <v>208</v>
      </c>
      <c r="Z99" s="100" t="s">
        <v>208</v>
      </c>
      <c r="AA99" s="100" t="s">
        <v>208</v>
      </c>
      <c r="AB99" s="100" t="s">
        <v>208</v>
      </c>
      <c r="AC99" s="100" t="s">
        <v>208</v>
      </c>
      <c r="AD99" s="99" t="s">
        <v>208</v>
      </c>
      <c r="AE99" s="99" t="s">
        <v>208</v>
      </c>
      <c r="AF99" s="99" t="s">
        <v>208</v>
      </c>
      <c r="AH99" s="122">
        <v>1992</v>
      </c>
      <c r="AI99" s="99">
        <v>2</v>
      </c>
      <c r="AJ99" s="100">
        <v>1.14425E-2</v>
      </c>
      <c r="AK99" s="100">
        <v>1.2239099999999999E-2</v>
      </c>
      <c r="AL99" s="100" t="s">
        <v>208</v>
      </c>
      <c r="AM99" s="100">
        <v>1.3828999999999999E-2</v>
      </c>
      <c r="AN99" s="100">
        <v>1.06979E-2</v>
      </c>
      <c r="AO99" s="100">
        <v>1.1432599999999999E-2</v>
      </c>
      <c r="AP99" s="100">
        <v>40.5</v>
      </c>
      <c r="AQ99" s="100">
        <v>40.5</v>
      </c>
      <c r="AR99" s="100">
        <v>100</v>
      </c>
      <c r="AS99" s="100">
        <v>1.6172999999999999E-3</v>
      </c>
      <c r="AT99" s="99">
        <v>75</v>
      </c>
      <c r="AU99" s="99">
        <v>4.4948999999999996E-3</v>
      </c>
      <c r="AV99" s="99">
        <v>7.2078000000000003E-3</v>
      </c>
      <c r="AW99" s="100" t="s">
        <v>208</v>
      </c>
      <c r="AY99" s="122">
        <v>1992</v>
      </c>
    </row>
    <row r="100" spans="2:51">
      <c r="B100" s="122">
        <v>1993</v>
      </c>
      <c r="C100" s="99">
        <v>0</v>
      </c>
      <c r="D100" s="100">
        <v>0</v>
      </c>
      <c r="E100" s="100" t="s">
        <v>208</v>
      </c>
      <c r="F100" s="100" t="s">
        <v>208</v>
      </c>
      <c r="G100" s="100" t="s">
        <v>208</v>
      </c>
      <c r="H100" s="100" t="s">
        <v>208</v>
      </c>
      <c r="I100" s="100" t="s">
        <v>208</v>
      </c>
      <c r="J100" s="100" t="s">
        <v>208</v>
      </c>
      <c r="K100" s="100" t="s">
        <v>208</v>
      </c>
      <c r="L100" s="100" t="s">
        <v>208</v>
      </c>
      <c r="M100" s="100" t="s">
        <v>208</v>
      </c>
      <c r="N100" s="99" t="s">
        <v>208</v>
      </c>
      <c r="O100" s="99" t="s">
        <v>208</v>
      </c>
      <c r="P100" s="99" t="s">
        <v>208</v>
      </c>
      <c r="R100" s="122">
        <v>1993</v>
      </c>
      <c r="S100" s="99">
        <v>2</v>
      </c>
      <c r="T100" s="100">
        <v>2.2591699999999999E-2</v>
      </c>
      <c r="U100" s="100">
        <v>2.2892099999999999E-2</v>
      </c>
      <c r="V100" s="100" t="s">
        <v>208</v>
      </c>
      <c r="W100" s="100">
        <v>2.7471300000000001E-2</v>
      </c>
      <c r="X100" s="100">
        <v>1.1802999999999999E-2</v>
      </c>
      <c r="Y100" s="100">
        <v>8.4688999999999997E-3</v>
      </c>
      <c r="Z100" s="100">
        <v>86</v>
      </c>
      <c r="AA100" s="100">
        <v>86</v>
      </c>
      <c r="AB100" s="100">
        <v>100</v>
      </c>
      <c r="AC100" s="100">
        <v>3.5392000000000002E-3</v>
      </c>
      <c r="AD100" s="99">
        <v>0</v>
      </c>
      <c r="AE100" s="99">
        <v>0</v>
      </c>
      <c r="AF100" s="99">
        <v>0</v>
      </c>
      <c r="AH100" s="122">
        <v>1993</v>
      </c>
      <c r="AI100" s="99">
        <v>2</v>
      </c>
      <c r="AJ100" s="100">
        <v>1.1341199999999999E-2</v>
      </c>
      <c r="AK100" s="100">
        <v>1.47654E-2</v>
      </c>
      <c r="AL100" s="100" t="s">
        <v>208</v>
      </c>
      <c r="AM100" s="100">
        <v>1.7897E-2</v>
      </c>
      <c r="AN100" s="100">
        <v>7.5379000000000002E-3</v>
      </c>
      <c r="AO100" s="100">
        <v>5.457E-3</v>
      </c>
      <c r="AP100" s="100">
        <v>86</v>
      </c>
      <c r="AQ100" s="100">
        <v>86</v>
      </c>
      <c r="AR100" s="100">
        <v>100</v>
      </c>
      <c r="AS100" s="100">
        <v>1.6448000000000001E-3</v>
      </c>
      <c r="AT100" s="99">
        <v>0</v>
      </c>
      <c r="AU100" s="99">
        <v>0</v>
      </c>
      <c r="AV100" s="99">
        <v>0</v>
      </c>
      <c r="AW100" s="100" t="s">
        <v>208</v>
      </c>
      <c r="AY100" s="122">
        <v>1993</v>
      </c>
    </row>
    <row r="101" spans="2:51">
      <c r="B101" s="122">
        <v>1994</v>
      </c>
      <c r="C101" s="99">
        <v>6</v>
      </c>
      <c r="D101" s="100">
        <v>6.7692000000000002E-2</v>
      </c>
      <c r="E101" s="100">
        <v>6.3292100000000004E-2</v>
      </c>
      <c r="F101" s="100" t="s">
        <v>208</v>
      </c>
      <c r="G101" s="100">
        <v>6.4063999999999996E-2</v>
      </c>
      <c r="H101" s="100">
        <v>7.3838299999999996E-2</v>
      </c>
      <c r="I101" s="100">
        <v>9.2624799999999993E-2</v>
      </c>
      <c r="J101" s="100">
        <v>17.833333</v>
      </c>
      <c r="K101" s="100">
        <v>2</v>
      </c>
      <c r="L101" s="100">
        <v>100</v>
      </c>
      <c r="M101" s="100">
        <v>8.8935999999999998E-3</v>
      </c>
      <c r="N101" s="99">
        <v>343</v>
      </c>
      <c r="O101" s="99">
        <v>4.0120099999999999E-2</v>
      </c>
      <c r="P101" s="99">
        <v>5.2995E-2</v>
      </c>
      <c r="R101" s="122">
        <v>1994</v>
      </c>
      <c r="S101" s="99">
        <v>2</v>
      </c>
      <c r="T101" s="100">
        <v>2.2366899999999999E-2</v>
      </c>
      <c r="U101" s="100">
        <v>2.1508099999999999E-2</v>
      </c>
      <c r="V101" s="100" t="s">
        <v>208</v>
      </c>
      <c r="W101" s="100">
        <v>2.0306000000000001E-2</v>
      </c>
      <c r="X101" s="100">
        <v>2.4309500000000001E-2</v>
      </c>
      <c r="Y101" s="100">
        <v>2.7633000000000001E-2</v>
      </c>
      <c r="Z101" s="100">
        <v>18.5</v>
      </c>
      <c r="AA101" s="100">
        <v>18.5</v>
      </c>
      <c r="AB101" s="100">
        <v>100</v>
      </c>
      <c r="AC101" s="100">
        <v>3.3768000000000001E-3</v>
      </c>
      <c r="AD101" s="99">
        <v>113</v>
      </c>
      <c r="AE101" s="99">
        <v>1.3419199999999999E-2</v>
      </c>
      <c r="AF101" s="99">
        <v>3.2678699999999998E-2</v>
      </c>
      <c r="AH101" s="122">
        <v>1994</v>
      </c>
      <c r="AI101" s="99">
        <v>8</v>
      </c>
      <c r="AJ101" s="100">
        <v>4.4929999999999998E-2</v>
      </c>
      <c r="AK101" s="100">
        <v>4.2784599999999999E-2</v>
      </c>
      <c r="AL101" s="100" t="s">
        <v>208</v>
      </c>
      <c r="AM101" s="100">
        <v>4.2547799999999997E-2</v>
      </c>
      <c r="AN101" s="100">
        <v>4.9588199999999999E-2</v>
      </c>
      <c r="AO101" s="100">
        <v>6.0820899999999997E-2</v>
      </c>
      <c r="AP101" s="100">
        <v>18</v>
      </c>
      <c r="AQ101" s="100">
        <v>2</v>
      </c>
      <c r="AR101" s="100">
        <v>100</v>
      </c>
      <c r="AS101" s="100">
        <v>6.3144999999999998E-3</v>
      </c>
      <c r="AT101" s="99">
        <v>456</v>
      </c>
      <c r="AU101" s="99">
        <v>2.68708E-2</v>
      </c>
      <c r="AV101" s="99">
        <v>4.59204E-2</v>
      </c>
      <c r="AW101" s="100">
        <v>2.9427137000000001</v>
      </c>
      <c r="AY101" s="122">
        <v>1994</v>
      </c>
    </row>
    <row r="102" spans="2:51">
      <c r="B102" s="122">
        <v>1995</v>
      </c>
      <c r="C102" s="99">
        <v>7</v>
      </c>
      <c r="D102" s="100">
        <v>7.8121300000000005E-2</v>
      </c>
      <c r="E102" s="100">
        <v>9.0472999999999998E-2</v>
      </c>
      <c r="F102" s="100" t="s">
        <v>208</v>
      </c>
      <c r="G102" s="100">
        <v>9.7345699999999993E-2</v>
      </c>
      <c r="H102" s="100">
        <v>8.6502399999999993E-2</v>
      </c>
      <c r="I102" s="100">
        <v>0.10083259999999999</v>
      </c>
      <c r="J102" s="100">
        <v>25.714286000000001</v>
      </c>
      <c r="K102" s="100">
        <v>0</v>
      </c>
      <c r="L102" s="100">
        <v>100</v>
      </c>
      <c r="M102" s="100">
        <v>1.05659E-2</v>
      </c>
      <c r="N102" s="99">
        <v>359</v>
      </c>
      <c r="O102" s="99">
        <v>4.1585999999999998E-2</v>
      </c>
      <c r="P102" s="99">
        <v>5.5905900000000001E-2</v>
      </c>
      <c r="R102" s="122">
        <v>1995</v>
      </c>
      <c r="S102" s="99">
        <v>4</v>
      </c>
      <c r="T102" s="100">
        <v>4.4226000000000001E-2</v>
      </c>
      <c r="U102" s="100">
        <v>4.1253499999999999E-2</v>
      </c>
      <c r="V102" s="100" t="s">
        <v>208</v>
      </c>
      <c r="W102" s="100">
        <v>4.6676500000000003E-2</v>
      </c>
      <c r="X102" s="100">
        <v>3.3895799999999997E-2</v>
      </c>
      <c r="Y102" s="100">
        <v>3.4717699999999997E-2</v>
      </c>
      <c r="Z102" s="100">
        <v>53</v>
      </c>
      <c r="AA102" s="100">
        <v>60</v>
      </c>
      <c r="AB102" s="100">
        <v>100</v>
      </c>
      <c r="AC102" s="100">
        <v>6.7932000000000001E-3</v>
      </c>
      <c r="AD102" s="99">
        <v>119</v>
      </c>
      <c r="AE102" s="99">
        <v>1.39896E-2</v>
      </c>
      <c r="AF102" s="99">
        <v>3.4144899999999999E-2</v>
      </c>
      <c r="AH102" s="122">
        <v>1995</v>
      </c>
      <c r="AI102" s="99">
        <v>11</v>
      </c>
      <c r="AJ102" s="100">
        <v>6.1094500000000003E-2</v>
      </c>
      <c r="AK102" s="100">
        <v>6.4374000000000001E-2</v>
      </c>
      <c r="AL102" s="100" t="s">
        <v>208</v>
      </c>
      <c r="AM102" s="100">
        <v>7.0155300000000004E-2</v>
      </c>
      <c r="AN102" s="100">
        <v>5.9818200000000002E-2</v>
      </c>
      <c r="AO102" s="100">
        <v>6.7901299999999998E-2</v>
      </c>
      <c r="AP102" s="100">
        <v>35.636364</v>
      </c>
      <c r="AQ102" s="100">
        <v>16</v>
      </c>
      <c r="AR102" s="100">
        <v>100</v>
      </c>
      <c r="AS102" s="100">
        <v>8.7906000000000008E-3</v>
      </c>
      <c r="AT102" s="99">
        <v>478</v>
      </c>
      <c r="AU102" s="99">
        <v>2.7889500000000001E-2</v>
      </c>
      <c r="AV102" s="99">
        <v>4.8250399999999999E-2</v>
      </c>
      <c r="AW102" s="100">
        <v>2.1930980999999998</v>
      </c>
      <c r="AY102" s="122">
        <v>1995</v>
      </c>
    </row>
    <row r="103" spans="2:51">
      <c r="B103" s="122">
        <v>1996</v>
      </c>
      <c r="C103" s="99">
        <v>8</v>
      </c>
      <c r="D103" s="100">
        <v>8.8248400000000005E-2</v>
      </c>
      <c r="E103" s="100">
        <v>0.1171698</v>
      </c>
      <c r="F103" s="100" t="s">
        <v>208</v>
      </c>
      <c r="G103" s="100">
        <v>0.13539499999999999</v>
      </c>
      <c r="H103" s="100">
        <v>8.8126899999999994E-2</v>
      </c>
      <c r="I103" s="100">
        <v>8.9616000000000001E-2</v>
      </c>
      <c r="J103" s="100">
        <v>45.75</v>
      </c>
      <c r="K103" s="100">
        <v>56</v>
      </c>
      <c r="L103" s="100">
        <v>100</v>
      </c>
      <c r="M103" s="100">
        <v>1.17292E-2</v>
      </c>
      <c r="N103" s="99">
        <v>263</v>
      </c>
      <c r="O103" s="99">
        <v>3.0156100000000002E-2</v>
      </c>
      <c r="P103" s="99">
        <v>4.0711700000000003E-2</v>
      </c>
      <c r="R103" s="122">
        <v>1996</v>
      </c>
      <c r="S103" s="99">
        <v>7</v>
      </c>
      <c r="T103" s="100">
        <v>7.6423900000000003E-2</v>
      </c>
      <c r="U103" s="100">
        <v>7.1942300000000001E-2</v>
      </c>
      <c r="V103" s="100" t="s">
        <v>208</v>
      </c>
      <c r="W103" s="100">
        <v>8.1525100000000003E-2</v>
      </c>
      <c r="X103" s="100">
        <v>5.49271E-2</v>
      </c>
      <c r="Y103" s="100">
        <v>5.3808799999999997E-2</v>
      </c>
      <c r="Z103" s="100">
        <v>63.571429000000002</v>
      </c>
      <c r="AA103" s="100">
        <v>75</v>
      </c>
      <c r="AB103" s="100">
        <v>100</v>
      </c>
      <c r="AC103" s="100">
        <v>1.15678E-2</v>
      </c>
      <c r="AD103" s="99">
        <v>134</v>
      </c>
      <c r="AE103" s="99">
        <v>1.5580999999999999E-2</v>
      </c>
      <c r="AF103" s="99">
        <v>3.9275600000000001E-2</v>
      </c>
      <c r="AH103" s="122">
        <v>1996</v>
      </c>
      <c r="AI103" s="99">
        <v>15</v>
      </c>
      <c r="AJ103" s="100">
        <v>8.2305600000000007E-2</v>
      </c>
      <c r="AK103" s="100">
        <v>8.8716699999999996E-2</v>
      </c>
      <c r="AL103" s="100" t="s">
        <v>208</v>
      </c>
      <c r="AM103" s="100">
        <v>0.1006929</v>
      </c>
      <c r="AN103" s="100">
        <v>6.8947999999999995E-2</v>
      </c>
      <c r="AO103" s="100">
        <v>6.9972900000000005E-2</v>
      </c>
      <c r="AP103" s="100">
        <v>54.066667000000002</v>
      </c>
      <c r="AQ103" s="100">
        <v>75</v>
      </c>
      <c r="AR103" s="100">
        <v>100</v>
      </c>
      <c r="AS103" s="100">
        <v>1.16533E-2</v>
      </c>
      <c r="AT103" s="99">
        <v>397</v>
      </c>
      <c r="AU103" s="99">
        <v>2.2919499999999999E-2</v>
      </c>
      <c r="AV103" s="99">
        <v>4.0215399999999998E-2</v>
      </c>
      <c r="AW103" s="100">
        <v>1.6286628000000001</v>
      </c>
      <c r="AY103" s="122">
        <v>1996</v>
      </c>
    </row>
    <row r="104" spans="2:51">
      <c r="B104" s="123">
        <v>1997</v>
      </c>
      <c r="C104" s="99">
        <v>3</v>
      </c>
      <c r="D104" s="100">
        <v>3.2764799999999997E-2</v>
      </c>
      <c r="E104" s="100">
        <v>3.59195E-2</v>
      </c>
      <c r="F104" s="100" t="s">
        <v>208</v>
      </c>
      <c r="G104" s="100">
        <v>3.7713499999999997E-2</v>
      </c>
      <c r="H104" s="100">
        <v>2.69083E-2</v>
      </c>
      <c r="I104" s="100">
        <v>2.3505700000000001E-2</v>
      </c>
      <c r="J104" s="100">
        <v>59.333333000000003</v>
      </c>
      <c r="K104" s="100">
        <v>73</v>
      </c>
      <c r="L104" s="100">
        <v>100</v>
      </c>
      <c r="M104" s="100">
        <v>4.4279000000000002E-3</v>
      </c>
      <c r="N104" s="99">
        <v>51</v>
      </c>
      <c r="O104" s="99">
        <v>5.7984999999999998E-3</v>
      </c>
      <c r="P104" s="99">
        <v>8.0304E-3</v>
      </c>
      <c r="R104" s="123">
        <v>1997</v>
      </c>
      <c r="S104" s="99">
        <v>4</v>
      </c>
      <c r="T104" s="100">
        <v>4.3164599999999997E-2</v>
      </c>
      <c r="U104" s="100">
        <v>3.7932500000000001E-2</v>
      </c>
      <c r="V104" s="100" t="s">
        <v>208</v>
      </c>
      <c r="W104" s="100">
        <v>4.6087299999999998E-2</v>
      </c>
      <c r="X104" s="100">
        <v>2.45551E-2</v>
      </c>
      <c r="Y104" s="100">
        <v>2.0611399999999998E-2</v>
      </c>
      <c r="Z104" s="100">
        <v>73.25</v>
      </c>
      <c r="AA104" s="100">
        <v>85</v>
      </c>
      <c r="AB104" s="100">
        <v>100</v>
      </c>
      <c r="AC104" s="100">
        <v>6.4936999999999998E-3</v>
      </c>
      <c r="AD104" s="99">
        <v>48</v>
      </c>
      <c r="AE104" s="99">
        <v>5.5272999999999997E-3</v>
      </c>
      <c r="AF104" s="99">
        <v>1.37719E-2</v>
      </c>
      <c r="AH104" s="123">
        <v>1997</v>
      </c>
      <c r="AI104" s="99">
        <v>7</v>
      </c>
      <c r="AJ104" s="100">
        <v>3.7995899999999999E-2</v>
      </c>
      <c r="AK104" s="100">
        <v>4.0279200000000001E-2</v>
      </c>
      <c r="AL104" s="100" t="s">
        <v>208</v>
      </c>
      <c r="AM104" s="100">
        <v>4.6645899999999997E-2</v>
      </c>
      <c r="AN104" s="100">
        <v>2.7157500000000001E-2</v>
      </c>
      <c r="AO104" s="100">
        <v>2.3084799999999999E-2</v>
      </c>
      <c r="AP104" s="100">
        <v>67.285713999999999</v>
      </c>
      <c r="AQ104" s="100">
        <v>79</v>
      </c>
      <c r="AR104" s="100">
        <v>100</v>
      </c>
      <c r="AS104" s="100">
        <v>5.4117000000000002E-3</v>
      </c>
      <c r="AT104" s="99">
        <v>99</v>
      </c>
      <c r="AU104" s="99">
        <v>5.6638000000000001E-3</v>
      </c>
      <c r="AV104" s="99">
        <v>1.00648E-2</v>
      </c>
      <c r="AW104" s="100">
        <v>0.94693039999999995</v>
      </c>
      <c r="AY104" s="123">
        <v>1997</v>
      </c>
    </row>
    <row r="105" spans="2:51">
      <c r="B105" s="123">
        <v>1998</v>
      </c>
      <c r="C105" s="99">
        <v>5</v>
      </c>
      <c r="D105" s="100">
        <v>5.4094200000000002E-2</v>
      </c>
      <c r="E105" s="100">
        <v>6.55588E-2</v>
      </c>
      <c r="F105" s="100" t="s">
        <v>208</v>
      </c>
      <c r="G105" s="100">
        <v>7.5864100000000004E-2</v>
      </c>
      <c r="H105" s="100">
        <v>4.6909199999999998E-2</v>
      </c>
      <c r="I105" s="100">
        <v>4.6534199999999998E-2</v>
      </c>
      <c r="J105" s="100">
        <v>61.2</v>
      </c>
      <c r="K105" s="100">
        <v>71</v>
      </c>
      <c r="L105" s="100">
        <v>100</v>
      </c>
      <c r="M105" s="100">
        <v>7.4545999999999996E-3</v>
      </c>
      <c r="N105" s="99">
        <v>84</v>
      </c>
      <c r="O105" s="99">
        <v>9.4748999999999996E-3</v>
      </c>
      <c r="P105" s="99">
        <v>1.33983E-2</v>
      </c>
      <c r="R105" s="123">
        <v>1998</v>
      </c>
      <c r="S105" s="99">
        <v>5</v>
      </c>
      <c r="T105" s="100">
        <v>5.3393500000000003E-2</v>
      </c>
      <c r="U105" s="100">
        <v>4.9241399999999998E-2</v>
      </c>
      <c r="V105" s="100" t="s">
        <v>208</v>
      </c>
      <c r="W105" s="100">
        <v>5.9395200000000002E-2</v>
      </c>
      <c r="X105" s="100">
        <v>3.3686000000000001E-2</v>
      </c>
      <c r="Y105" s="100">
        <v>2.7543399999999999E-2</v>
      </c>
      <c r="Z105" s="100">
        <v>69.8</v>
      </c>
      <c r="AA105" s="100">
        <v>81</v>
      </c>
      <c r="AB105" s="100">
        <v>100</v>
      </c>
      <c r="AC105" s="100">
        <v>8.3155E-3</v>
      </c>
      <c r="AD105" s="99">
        <v>52</v>
      </c>
      <c r="AE105" s="99">
        <v>5.9360000000000003E-3</v>
      </c>
      <c r="AF105" s="99">
        <v>1.54054E-2</v>
      </c>
      <c r="AH105" s="123">
        <v>1998</v>
      </c>
      <c r="AI105" s="99">
        <v>10</v>
      </c>
      <c r="AJ105" s="100">
        <v>5.3741499999999998E-2</v>
      </c>
      <c r="AK105" s="100">
        <v>5.61351E-2</v>
      </c>
      <c r="AL105" s="100" t="s">
        <v>208</v>
      </c>
      <c r="AM105" s="100">
        <v>6.6076800000000005E-2</v>
      </c>
      <c r="AN105" s="100">
        <v>3.9786500000000002E-2</v>
      </c>
      <c r="AO105" s="100">
        <v>3.6463500000000003E-2</v>
      </c>
      <c r="AP105" s="100">
        <v>65.5</v>
      </c>
      <c r="AQ105" s="100">
        <v>74.5</v>
      </c>
      <c r="AR105" s="100">
        <v>100</v>
      </c>
      <c r="AS105" s="100">
        <v>7.8615000000000004E-3</v>
      </c>
      <c r="AT105" s="99">
        <v>136</v>
      </c>
      <c r="AU105" s="99">
        <v>7.7159999999999998E-3</v>
      </c>
      <c r="AV105" s="99">
        <v>1.4100700000000001E-2</v>
      </c>
      <c r="AW105" s="100">
        <v>1.3313737999999999</v>
      </c>
      <c r="AY105" s="123">
        <v>1998</v>
      </c>
    </row>
    <row r="106" spans="2:51">
      <c r="B106" s="123">
        <v>1999</v>
      </c>
      <c r="C106" s="99">
        <v>0</v>
      </c>
      <c r="D106" s="100">
        <v>0</v>
      </c>
      <c r="E106" s="100" t="s">
        <v>208</v>
      </c>
      <c r="F106" s="100" t="s">
        <v>208</v>
      </c>
      <c r="G106" s="100" t="s">
        <v>208</v>
      </c>
      <c r="H106" s="100" t="s">
        <v>208</v>
      </c>
      <c r="I106" s="100" t="s">
        <v>208</v>
      </c>
      <c r="J106" s="100" t="s">
        <v>208</v>
      </c>
      <c r="K106" s="100" t="s">
        <v>208</v>
      </c>
      <c r="L106" s="100" t="s">
        <v>208</v>
      </c>
      <c r="M106" s="100" t="s">
        <v>208</v>
      </c>
      <c r="N106" s="99" t="s">
        <v>208</v>
      </c>
      <c r="O106" s="99" t="s">
        <v>208</v>
      </c>
      <c r="P106" s="99" t="s">
        <v>208</v>
      </c>
      <c r="R106" s="123">
        <v>1999</v>
      </c>
      <c r="S106" s="99">
        <v>6</v>
      </c>
      <c r="T106" s="100">
        <v>6.33436E-2</v>
      </c>
      <c r="U106" s="100">
        <v>5.8081199999999999E-2</v>
      </c>
      <c r="V106" s="100" t="s">
        <v>208</v>
      </c>
      <c r="W106" s="100">
        <v>6.5548999999999996E-2</v>
      </c>
      <c r="X106" s="100">
        <v>4.8922199999999999E-2</v>
      </c>
      <c r="Y106" s="100">
        <v>5.3074200000000002E-2</v>
      </c>
      <c r="Z106" s="100">
        <v>55</v>
      </c>
      <c r="AA106" s="100">
        <v>77</v>
      </c>
      <c r="AB106" s="100">
        <v>100</v>
      </c>
      <c r="AC106" s="100">
        <v>9.8563000000000001E-3</v>
      </c>
      <c r="AD106" s="99">
        <v>147</v>
      </c>
      <c r="AE106" s="99">
        <v>1.66181E-2</v>
      </c>
      <c r="AF106" s="99">
        <v>4.36946E-2</v>
      </c>
      <c r="AH106" s="123">
        <v>1999</v>
      </c>
      <c r="AI106" s="99">
        <v>6</v>
      </c>
      <c r="AJ106" s="100">
        <v>3.1894100000000002E-2</v>
      </c>
      <c r="AK106" s="100">
        <v>3.2911700000000002E-2</v>
      </c>
      <c r="AL106" s="100" t="s">
        <v>208</v>
      </c>
      <c r="AM106" s="100">
        <v>3.7786500000000001E-2</v>
      </c>
      <c r="AN106" s="100">
        <v>2.62318E-2</v>
      </c>
      <c r="AO106" s="100">
        <v>2.7465900000000001E-2</v>
      </c>
      <c r="AP106" s="100">
        <v>55</v>
      </c>
      <c r="AQ106" s="100">
        <v>77</v>
      </c>
      <c r="AR106" s="100">
        <v>100</v>
      </c>
      <c r="AS106" s="100">
        <v>4.6838000000000001E-3</v>
      </c>
      <c r="AT106" s="99">
        <v>147</v>
      </c>
      <c r="AU106" s="99">
        <v>8.2628000000000007E-3</v>
      </c>
      <c r="AV106" s="99">
        <v>1.53075E-2</v>
      </c>
      <c r="AW106" s="100" t="s">
        <v>208</v>
      </c>
      <c r="AY106" s="123">
        <v>1999</v>
      </c>
    </row>
    <row r="107" spans="2:51" s="91" customFormat="1">
      <c r="B107" s="124">
        <v>2000</v>
      </c>
      <c r="C107" s="99">
        <v>4</v>
      </c>
      <c r="D107" s="100">
        <v>4.2357300000000001E-2</v>
      </c>
      <c r="E107" s="100">
        <v>5.8100800000000001E-2</v>
      </c>
      <c r="F107" s="100" t="s">
        <v>208</v>
      </c>
      <c r="G107" s="100">
        <v>7.0187600000000003E-2</v>
      </c>
      <c r="H107" s="100">
        <v>3.5927000000000001E-2</v>
      </c>
      <c r="I107" s="100">
        <v>3.0957499999999999E-2</v>
      </c>
      <c r="J107" s="100">
        <v>67.25</v>
      </c>
      <c r="K107" s="100">
        <v>82.5</v>
      </c>
      <c r="L107" s="100">
        <v>100</v>
      </c>
      <c r="M107" s="100">
        <v>5.9864999999999996E-3</v>
      </c>
      <c r="N107" s="99">
        <v>59</v>
      </c>
      <c r="O107" s="99">
        <v>6.5338000000000002E-3</v>
      </c>
      <c r="P107" s="99">
        <v>9.8820999999999996E-3</v>
      </c>
      <c r="R107" s="124">
        <v>2000</v>
      </c>
      <c r="S107" s="99">
        <v>5</v>
      </c>
      <c r="T107" s="100">
        <v>5.2163000000000001E-2</v>
      </c>
      <c r="U107" s="100">
        <v>5.2038599999999997E-2</v>
      </c>
      <c r="V107" s="100" t="s">
        <v>208</v>
      </c>
      <c r="W107" s="100">
        <v>5.3567700000000003E-2</v>
      </c>
      <c r="X107" s="100">
        <v>4.7005100000000001E-2</v>
      </c>
      <c r="Y107" s="100">
        <v>4.2985099999999998E-2</v>
      </c>
      <c r="Z107" s="100">
        <v>47.4</v>
      </c>
      <c r="AA107" s="100">
        <v>49</v>
      </c>
      <c r="AB107" s="100">
        <v>100</v>
      </c>
      <c r="AC107" s="100">
        <v>8.1335000000000001E-3</v>
      </c>
      <c r="AD107" s="99">
        <v>138</v>
      </c>
      <c r="AE107" s="99">
        <v>1.54422E-2</v>
      </c>
      <c r="AF107" s="99">
        <v>4.14671E-2</v>
      </c>
      <c r="AH107" s="124">
        <v>2000</v>
      </c>
      <c r="AI107" s="99">
        <v>9</v>
      </c>
      <c r="AJ107" s="100">
        <v>4.7296699999999997E-2</v>
      </c>
      <c r="AK107" s="100">
        <v>4.7754499999999998E-2</v>
      </c>
      <c r="AL107" s="100" t="s">
        <v>208</v>
      </c>
      <c r="AM107" s="100">
        <v>5.2245300000000001E-2</v>
      </c>
      <c r="AN107" s="100">
        <v>3.8146300000000001E-2</v>
      </c>
      <c r="AO107" s="100">
        <v>3.4457599999999998E-2</v>
      </c>
      <c r="AP107" s="100">
        <v>56.222222000000002</v>
      </c>
      <c r="AQ107" s="100">
        <v>59</v>
      </c>
      <c r="AR107" s="100">
        <v>100</v>
      </c>
      <c r="AS107" s="100">
        <v>7.0153000000000004E-3</v>
      </c>
      <c r="AT107" s="99">
        <v>197</v>
      </c>
      <c r="AU107" s="99">
        <v>1.09648E-2</v>
      </c>
      <c r="AV107" s="99">
        <v>2.11866E-2</v>
      </c>
      <c r="AW107" s="100">
        <v>1.1164959999999999</v>
      </c>
      <c r="AY107" s="124">
        <v>2000</v>
      </c>
    </row>
    <row r="108" spans="2:51">
      <c r="B108" s="123">
        <v>2001</v>
      </c>
      <c r="C108" s="99">
        <v>3</v>
      </c>
      <c r="D108" s="100">
        <v>3.1374800000000001E-2</v>
      </c>
      <c r="E108" s="100">
        <v>3.4684300000000001E-2</v>
      </c>
      <c r="F108" s="100" t="s">
        <v>208</v>
      </c>
      <c r="G108" s="100">
        <v>3.9243800000000002E-2</v>
      </c>
      <c r="H108" s="100">
        <v>2.3476500000000001E-2</v>
      </c>
      <c r="I108" s="100">
        <v>1.95018E-2</v>
      </c>
      <c r="J108" s="100">
        <v>68.666667000000004</v>
      </c>
      <c r="K108" s="100">
        <v>74</v>
      </c>
      <c r="L108" s="100">
        <v>100</v>
      </c>
      <c r="M108" s="100">
        <v>4.4887E-3</v>
      </c>
      <c r="N108" s="99">
        <v>28</v>
      </c>
      <c r="O108" s="99">
        <v>3.0677E-3</v>
      </c>
      <c r="P108" s="99">
        <v>4.8181999999999999E-3</v>
      </c>
      <c r="R108" s="123">
        <v>2001</v>
      </c>
      <c r="S108" s="99">
        <v>4</v>
      </c>
      <c r="T108" s="100">
        <v>4.1182499999999997E-2</v>
      </c>
      <c r="U108" s="100">
        <v>3.3783500000000001E-2</v>
      </c>
      <c r="V108" s="100" t="s">
        <v>208</v>
      </c>
      <c r="W108" s="100">
        <v>4.0188300000000003E-2</v>
      </c>
      <c r="X108" s="100">
        <v>2.03628E-2</v>
      </c>
      <c r="Y108" s="100">
        <v>1.60923E-2</v>
      </c>
      <c r="Z108" s="100">
        <v>76.5</v>
      </c>
      <c r="AA108" s="100">
        <v>85</v>
      </c>
      <c r="AB108" s="100">
        <v>100</v>
      </c>
      <c r="AC108" s="100">
        <v>6.4819999999999999E-3</v>
      </c>
      <c r="AD108" s="99">
        <v>32</v>
      </c>
      <c r="AE108" s="99">
        <v>3.5396999999999998E-3</v>
      </c>
      <c r="AF108" s="99">
        <v>9.9416999999999995E-3</v>
      </c>
      <c r="AH108" s="123">
        <v>2001</v>
      </c>
      <c r="AI108" s="99">
        <v>7</v>
      </c>
      <c r="AJ108" s="100">
        <v>3.6317000000000002E-2</v>
      </c>
      <c r="AK108" s="100">
        <v>3.62969E-2</v>
      </c>
      <c r="AL108" s="100" t="s">
        <v>208</v>
      </c>
      <c r="AM108" s="100">
        <v>4.2557600000000001E-2</v>
      </c>
      <c r="AN108" s="100">
        <v>2.2775900000000002E-2</v>
      </c>
      <c r="AO108" s="100">
        <v>1.8525400000000001E-2</v>
      </c>
      <c r="AP108" s="100">
        <v>73.142857000000006</v>
      </c>
      <c r="AQ108" s="100">
        <v>82</v>
      </c>
      <c r="AR108" s="100">
        <v>100</v>
      </c>
      <c r="AS108" s="100">
        <v>5.4456000000000001E-3</v>
      </c>
      <c r="AT108" s="99">
        <v>60</v>
      </c>
      <c r="AU108" s="99">
        <v>3.3026000000000002E-3</v>
      </c>
      <c r="AV108" s="99">
        <v>6.6444E-3</v>
      </c>
      <c r="AW108" s="100">
        <v>1.0266656000000001</v>
      </c>
      <c r="AY108" s="123">
        <v>2001</v>
      </c>
    </row>
    <row r="109" spans="2:51">
      <c r="B109" s="124">
        <v>2002</v>
      </c>
      <c r="C109" s="99">
        <v>3</v>
      </c>
      <c r="D109" s="100">
        <v>3.1006200000000001E-2</v>
      </c>
      <c r="E109" s="100">
        <v>3.4245299999999999E-2</v>
      </c>
      <c r="F109" s="100" t="s">
        <v>208</v>
      </c>
      <c r="G109" s="100">
        <v>3.7877800000000003E-2</v>
      </c>
      <c r="H109" s="100">
        <v>2.68948E-2</v>
      </c>
      <c r="I109" s="100">
        <v>2.64526E-2</v>
      </c>
      <c r="J109" s="100">
        <v>53.333333000000003</v>
      </c>
      <c r="K109" s="100">
        <v>77</v>
      </c>
      <c r="L109" s="100">
        <v>100</v>
      </c>
      <c r="M109" s="100">
        <v>4.3550999999999998E-3</v>
      </c>
      <c r="N109" s="99">
        <v>75</v>
      </c>
      <c r="O109" s="99">
        <v>8.1311000000000005E-3</v>
      </c>
      <c r="P109" s="99">
        <v>1.31573E-2</v>
      </c>
      <c r="R109" s="124">
        <v>2002</v>
      </c>
      <c r="S109" s="99">
        <v>3</v>
      </c>
      <c r="T109" s="100">
        <v>3.05507E-2</v>
      </c>
      <c r="U109" s="100">
        <v>2.4589400000000001E-2</v>
      </c>
      <c r="V109" s="100" t="s">
        <v>208</v>
      </c>
      <c r="W109" s="100">
        <v>2.8559399999999999E-2</v>
      </c>
      <c r="X109" s="100">
        <v>1.6827399999999999E-2</v>
      </c>
      <c r="Y109" s="100">
        <v>1.33023E-2</v>
      </c>
      <c r="Z109" s="100">
        <v>71</v>
      </c>
      <c r="AA109" s="100">
        <v>87</v>
      </c>
      <c r="AB109" s="100">
        <v>100</v>
      </c>
      <c r="AC109" s="100">
        <v>4.6280999999999996E-3</v>
      </c>
      <c r="AD109" s="99">
        <v>43</v>
      </c>
      <c r="AE109" s="99">
        <v>4.7096000000000004E-3</v>
      </c>
      <c r="AF109" s="99">
        <v>1.3102600000000001E-2</v>
      </c>
      <c r="AH109" s="124">
        <v>2002</v>
      </c>
      <c r="AI109" s="99">
        <v>6</v>
      </c>
      <c r="AJ109" s="100">
        <v>3.07768E-2</v>
      </c>
      <c r="AK109" s="100">
        <v>3.0336200000000001E-2</v>
      </c>
      <c r="AL109" s="100" t="s">
        <v>208</v>
      </c>
      <c r="AM109" s="100">
        <v>3.4642699999999998E-2</v>
      </c>
      <c r="AN109" s="100">
        <v>2.2250499999999999E-2</v>
      </c>
      <c r="AO109" s="100">
        <v>2.0509300000000001E-2</v>
      </c>
      <c r="AP109" s="100">
        <v>62.166666999999997</v>
      </c>
      <c r="AQ109" s="100">
        <v>80</v>
      </c>
      <c r="AR109" s="100">
        <v>100</v>
      </c>
      <c r="AS109" s="100">
        <v>4.4873999999999999E-3</v>
      </c>
      <c r="AT109" s="99">
        <v>118</v>
      </c>
      <c r="AU109" s="99">
        <v>6.4291000000000001E-3</v>
      </c>
      <c r="AV109" s="99">
        <v>1.3137299999999999E-2</v>
      </c>
      <c r="AW109" s="100">
        <v>1.3926854</v>
      </c>
      <c r="AY109" s="124">
        <v>2002</v>
      </c>
    </row>
    <row r="110" spans="2:51">
      <c r="B110" s="123">
        <v>2003</v>
      </c>
      <c r="C110" s="99">
        <v>4</v>
      </c>
      <c r="D110" s="100">
        <v>4.0868000000000002E-2</v>
      </c>
      <c r="E110" s="100">
        <v>4.6335399999999999E-2</v>
      </c>
      <c r="F110" s="100" t="s">
        <v>208</v>
      </c>
      <c r="G110" s="100">
        <v>5.0455399999999997E-2</v>
      </c>
      <c r="H110" s="100">
        <v>4.2761500000000001E-2</v>
      </c>
      <c r="I110" s="100">
        <v>5.0350499999999999E-2</v>
      </c>
      <c r="J110" s="100">
        <v>36.25</v>
      </c>
      <c r="K110" s="100">
        <v>28</v>
      </c>
      <c r="L110" s="100">
        <v>100</v>
      </c>
      <c r="M110" s="100">
        <v>5.8539000000000004E-3</v>
      </c>
      <c r="N110" s="99">
        <v>169</v>
      </c>
      <c r="O110" s="99">
        <v>1.8135200000000001E-2</v>
      </c>
      <c r="P110" s="99">
        <v>2.9883400000000001E-2</v>
      </c>
      <c r="R110" s="123">
        <v>2003</v>
      </c>
      <c r="S110" s="99">
        <v>3</v>
      </c>
      <c r="T110" s="100">
        <v>3.02019E-2</v>
      </c>
      <c r="U110" s="100">
        <v>2.4514899999999999E-2</v>
      </c>
      <c r="V110" s="100" t="s">
        <v>208</v>
      </c>
      <c r="W110" s="100">
        <v>2.9038999999999999E-2</v>
      </c>
      <c r="X110" s="100">
        <v>1.4811599999999999E-2</v>
      </c>
      <c r="Y110" s="100">
        <v>1.28906E-2</v>
      </c>
      <c r="Z110" s="100">
        <v>84.333332999999996</v>
      </c>
      <c r="AA110" s="100">
        <v>91</v>
      </c>
      <c r="AB110" s="100">
        <v>100</v>
      </c>
      <c r="AC110" s="100">
        <v>4.6902999999999997E-3</v>
      </c>
      <c r="AD110" s="99">
        <v>21</v>
      </c>
      <c r="AE110" s="99">
        <v>2.2758000000000001E-3</v>
      </c>
      <c r="AF110" s="99">
        <v>6.5342999999999998E-3</v>
      </c>
      <c r="AH110" s="123">
        <v>2003</v>
      </c>
      <c r="AI110" s="99">
        <v>7</v>
      </c>
      <c r="AJ110" s="100">
        <v>3.5495600000000002E-2</v>
      </c>
      <c r="AK110" s="100">
        <v>3.5405399999999997E-2</v>
      </c>
      <c r="AL110" s="100" t="s">
        <v>208</v>
      </c>
      <c r="AM110" s="100">
        <v>3.9625199999999999E-2</v>
      </c>
      <c r="AN110" s="100">
        <v>2.9003500000000002E-2</v>
      </c>
      <c r="AO110" s="100">
        <v>3.1985800000000002E-2</v>
      </c>
      <c r="AP110" s="100">
        <v>56.857143000000001</v>
      </c>
      <c r="AQ110" s="100">
        <v>54</v>
      </c>
      <c r="AR110" s="100">
        <v>100</v>
      </c>
      <c r="AS110" s="100">
        <v>5.2912999999999996E-3</v>
      </c>
      <c r="AT110" s="99">
        <v>190</v>
      </c>
      <c r="AU110" s="99">
        <v>1.0244700000000001E-2</v>
      </c>
      <c r="AV110" s="99">
        <v>2.1422699999999999E-2</v>
      </c>
      <c r="AW110" s="100">
        <v>1.8900954000000001</v>
      </c>
      <c r="AY110" s="123">
        <v>2003</v>
      </c>
    </row>
    <row r="111" spans="2:51">
      <c r="B111" s="124">
        <v>2004</v>
      </c>
      <c r="C111" s="99">
        <v>6</v>
      </c>
      <c r="D111" s="100">
        <v>6.0630900000000001E-2</v>
      </c>
      <c r="E111" s="100">
        <v>5.8444599999999999E-2</v>
      </c>
      <c r="F111" s="100" t="s">
        <v>208</v>
      </c>
      <c r="G111" s="100">
        <v>5.9849100000000002E-2</v>
      </c>
      <c r="H111" s="100">
        <v>6.3689999999999997E-2</v>
      </c>
      <c r="I111" s="100">
        <v>7.3028099999999999E-2</v>
      </c>
      <c r="J111" s="100">
        <v>30.666667</v>
      </c>
      <c r="K111" s="100">
        <v>29.5</v>
      </c>
      <c r="L111" s="100">
        <v>100</v>
      </c>
      <c r="M111" s="100">
        <v>8.7726000000000002E-3</v>
      </c>
      <c r="N111" s="99">
        <v>266</v>
      </c>
      <c r="O111" s="99">
        <v>2.8264899999999999E-2</v>
      </c>
      <c r="P111" s="99">
        <v>4.8321999999999997E-2</v>
      </c>
      <c r="R111" s="124">
        <v>2004</v>
      </c>
      <c r="S111" s="99">
        <v>4</v>
      </c>
      <c r="T111" s="100">
        <v>3.98535E-2</v>
      </c>
      <c r="U111" s="100">
        <v>3.7436999999999998E-2</v>
      </c>
      <c r="V111" s="100" t="s">
        <v>208</v>
      </c>
      <c r="W111" s="100">
        <v>4.2148699999999997E-2</v>
      </c>
      <c r="X111" s="100">
        <v>2.98754E-2</v>
      </c>
      <c r="Y111" s="100">
        <v>2.87759E-2</v>
      </c>
      <c r="Z111" s="100">
        <v>64</v>
      </c>
      <c r="AA111" s="100">
        <v>68.5</v>
      </c>
      <c r="AB111" s="100">
        <v>100</v>
      </c>
      <c r="AC111" s="100">
        <v>6.2389999999999998E-3</v>
      </c>
      <c r="AD111" s="99">
        <v>60</v>
      </c>
      <c r="AE111" s="99">
        <v>6.4403000000000004E-3</v>
      </c>
      <c r="AF111" s="99">
        <v>1.9102000000000001E-2</v>
      </c>
      <c r="AH111" s="124">
        <v>2004</v>
      </c>
      <c r="AI111" s="99">
        <v>10</v>
      </c>
      <c r="AJ111" s="100">
        <v>5.01688E-2</v>
      </c>
      <c r="AK111" s="100">
        <v>4.9806299999999998E-2</v>
      </c>
      <c r="AL111" s="100" t="s">
        <v>208</v>
      </c>
      <c r="AM111" s="100">
        <v>5.3288099999999998E-2</v>
      </c>
      <c r="AN111" s="100">
        <v>4.80014E-2</v>
      </c>
      <c r="AO111" s="100">
        <v>5.2112899999999997E-2</v>
      </c>
      <c r="AP111" s="100">
        <v>44</v>
      </c>
      <c r="AQ111" s="100">
        <v>51.5</v>
      </c>
      <c r="AR111" s="100">
        <v>100</v>
      </c>
      <c r="AS111" s="100">
        <v>7.5466999999999999E-3</v>
      </c>
      <c r="AT111" s="99">
        <v>326</v>
      </c>
      <c r="AU111" s="99">
        <v>1.7407800000000001E-2</v>
      </c>
      <c r="AV111" s="99">
        <v>3.7706299999999998E-2</v>
      </c>
      <c r="AW111" s="100">
        <v>1.5611448999999999</v>
      </c>
      <c r="AY111" s="124">
        <v>2004</v>
      </c>
    </row>
    <row r="112" spans="2:51">
      <c r="B112" s="123">
        <v>2005</v>
      </c>
      <c r="C112" s="99">
        <v>3</v>
      </c>
      <c r="D112" s="100">
        <v>2.9941200000000001E-2</v>
      </c>
      <c r="E112" s="100">
        <v>3.4965099999999999E-2</v>
      </c>
      <c r="F112" s="100" t="s">
        <v>208</v>
      </c>
      <c r="G112" s="100">
        <v>4.1932299999999999E-2</v>
      </c>
      <c r="H112" s="100">
        <v>2.5781499999999999E-2</v>
      </c>
      <c r="I112" s="100">
        <v>2.66308E-2</v>
      </c>
      <c r="J112" s="100">
        <v>58.333333000000003</v>
      </c>
      <c r="K112" s="100">
        <v>84</v>
      </c>
      <c r="L112" s="100">
        <v>100</v>
      </c>
      <c r="M112" s="100">
        <v>4.4615999999999996E-3</v>
      </c>
      <c r="N112" s="99">
        <v>75</v>
      </c>
      <c r="O112" s="99">
        <v>7.8800999999999993E-3</v>
      </c>
      <c r="P112" s="99">
        <v>1.35957E-2</v>
      </c>
      <c r="R112" s="123">
        <v>2005</v>
      </c>
      <c r="S112" s="99">
        <v>3</v>
      </c>
      <c r="T112" s="100">
        <v>2.9535700000000002E-2</v>
      </c>
      <c r="U112" s="100">
        <v>2.9522099999999999E-2</v>
      </c>
      <c r="V112" s="100" t="s">
        <v>208</v>
      </c>
      <c r="W112" s="100">
        <v>2.8845900000000001E-2</v>
      </c>
      <c r="X112" s="100">
        <v>2.48776E-2</v>
      </c>
      <c r="Y112" s="100">
        <v>2.3501000000000001E-2</v>
      </c>
      <c r="Z112" s="100">
        <v>48.666666999999997</v>
      </c>
      <c r="AA112" s="100">
        <v>49</v>
      </c>
      <c r="AB112" s="100">
        <v>100</v>
      </c>
      <c r="AC112" s="100">
        <v>4.7264000000000004E-3</v>
      </c>
      <c r="AD112" s="99">
        <v>79</v>
      </c>
      <c r="AE112" s="99">
        <v>8.3852000000000006E-3</v>
      </c>
      <c r="AF112" s="99">
        <v>2.5150700000000002E-2</v>
      </c>
      <c r="AH112" s="123">
        <v>2005</v>
      </c>
      <c r="AI112" s="99">
        <v>6</v>
      </c>
      <c r="AJ112" s="100">
        <v>2.9737099999999999E-2</v>
      </c>
      <c r="AK112" s="100">
        <v>2.8896000000000002E-2</v>
      </c>
      <c r="AL112" s="100" t="s">
        <v>208</v>
      </c>
      <c r="AM112" s="100">
        <v>3.0927699999999999E-2</v>
      </c>
      <c r="AN112" s="100">
        <v>2.3869700000000001E-2</v>
      </c>
      <c r="AO112" s="100">
        <v>2.4158200000000001E-2</v>
      </c>
      <c r="AP112" s="100">
        <v>53.5</v>
      </c>
      <c r="AQ112" s="100">
        <v>51</v>
      </c>
      <c r="AR112" s="100">
        <v>100</v>
      </c>
      <c r="AS112" s="100">
        <v>4.5902E-3</v>
      </c>
      <c r="AT112" s="99">
        <v>154</v>
      </c>
      <c r="AU112" s="99">
        <v>8.1314000000000004E-3</v>
      </c>
      <c r="AV112" s="99">
        <v>1.7788000000000002E-2</v>
      </c>
      <c r="AW112" s="100">
        <v>1.1843717</v>
      </c>
      <c r="AY112" s="123">
        <v>2005</v>
      </c>
    </row>
    <row r="113" spans="2:51">
      <c r="B113" s="123">
        <v>2006</v>
      </c>
      <c r="C113" s="99">
        <v>3</v>
      </c>
      <c r="D113" s="100">
        <v>2.9529199999999999E-2</v>
      </c>
      <c r="E113" s="100">
        <v>3.1797400000000003E-2</v>
      </c>
      <c r="F113" s="100" t="s">
        <v>208</v>
      </c>
      <c r="G113" s="100">
        <v>3.81009E-2</v>
      </c>
      <c r="H113" s="100">
        <v>2.70128E-2</v>
      </c>
      <c r="I113" s="100">
        <v>3.1049899999999998E-2</v>
      </c>
      <c r="J113" s="100">
        <v>50</v>
      </c>
      <c r="K113" s="100">
        <v>61</v>
      </c>
      <c r="L113" s="100">
        <v>100</v>
      </c>
      <c r="M113" s="100">
        <v>4.3759999999999997E-3</v>
      </c>
      <c r="N113" s="99">
        <v>88</v>
      </c>
      <c r="O113" s="99">
        <v>9.1269999999999997E-3</v>
      </c>
      <c r="P113" s="99">
        <v>1.62366E-2</v>
      </c>
      <c r="R113" s="123">
        <v>2006</v>
      </c>
      <c r="S113" s="99">
        <v>5</v>
      </c>
      <c r="T113" s="100">
        <v>4.8583599999999998E-2</v>
      </c>
      <c r="U113" s="100">
        <v>4.2340999999999997E-2</v>
      </c>
      <c r="V113" s="100" t="s">
        <v>208</v>
      </c>
      <c r="W113" s="100">
        <v>4.7651399999999997E-2</v>
      </c>
      <c r="X113" s="100">
        <v>3.1859199999999997E-2</v>
      </c>
      <c r="Y113" s="100">
        <v>3.32345E-2</v>
      </c>
      <c r="Z113" s="100">
        <v>64</v>
      </c>
      <c r="AA113" s="100">
        <v>76</v>
      </c>
      <c r="AB113" s="100">
        <v>100</v>
      </c>
      <c r="AC113" s="100">
        <v>7.6706999999999999E-3</v>
      </c>
      <c r="AD113" s="99">
        <v>78</v>
      </c>
      <c r="AE113" s="99">
        <v>8.1740000000000007E-3</v>
      </c>
      <c r="AF113" s="99">
        <v>2.4952499999999999E-2</v>
      </c>
      <c r="AH113" s="123">
        <v>2006</v>
      </c>
      <c r="AI113" s="99">
        <v>8</v>
      </c>
      <c r="AJ113" s="100">
        <v>3.9118E-2</v>
      </c>
      <c r="AK113" s="100">
        <v>3.7554799999999999E-2</v>
      </c>
      <c r="AL113" s="100" t="s">
        <v>208</v>
      </c>
      <c r="AM113" s="100">
        <v>4.3380200000000001E-2</v>
      </c>
      <c r="AN113" s="100">
        <v>2.97405E-2</v>
      </c>
      <c r="AO113" s="100">
        <v>3.2366300000000001E-2</v>
      </c>
      <c r="AP113" s="100">
        <v>58.75</v>
      </c>
      <c r="AQ113" s="100">
        <v>74</v>
      </c>
      <c r="AR113" s="100">
        <v>100</v>
      </c>
      <c r="AS113" s="100">
        <v>5.9817999999999998E-3</v>
      </c>
      <c r="AT113" s="99">
        <v>166</v>
      </c>
      <c r="AU113" s="99">
        <v>8.6529999999999992E-3</v>
      </c>
      <c r="AV113" s="99">
        <v>1.9424799999999999E-2</v>
      </c>
      <c r="AW113" s="100">
        <v>0.7509827</v>
      </c>
      <c r="AY113" s="123">
        <v>2006</v>
      </c>
    </row>
    <row r="114" spans="2:51">
      <c r="B114" s="123">
        <v>2007</v>
      </c>
      <c r="C114" s="99">
        <v>1</v>
      </c>
      <c r="D114" s="100">
        <v>9.6583999999999993E-3</v>
      </c>
      <c r="E114" s="100">
        <v>9.9506999999999998E-3</v>
      </c>
      <c r="F114" s="100" t="s">
        <v>208</v>
      </c>
      <c r="G114" s="100">
        <v>9.2794000000000001E-3</v>
      </c>
      <c r="H114" s="100">
        <v>9.2560999999999997E-3</v>
      </c>
      <c r="I114" s="100">
        <v>7.7673999999999998E-3</v>
      </c>
      <c r="J114" s="100">
        <v>38</v>
      </c>
      <c r="K114" s="100">
        <v>38</v>
      </c>
      <c r="L114" s="100">
        <v>100</v>
      </c>
      <c r="M114" s="100">
        <v>1.4170999999999999E-3</v>
      </c>
      <c r="N114" s="99">
        <v>37</v>
      </c>
      <c r="O114" s="99">
        <v>3.7674000000000002E-3</v>
      </c>
      <c r="P114" s="99">
        <v>6.7561000000000001E-3</v>
      </c>
      <c r="R114" s="123">
        <v>2007</v>
      </c>
      <c r="S114" s="99">
        <v>2</v>
      </c>
      <c r="T114" s="100">
        <v>1.9094900000000001E-2</v>
      </c>
      <c r="U114" s="100">
        <v>1.7223100000000002E-2</v>
      </c>
      <c r="V114" s="100" t="s">
        <v>208</v>
      </c>
      <c r="W114" s="100">
        <v>1.85863E-2</v>
      </c>
      <c r="X114" s="100">
        <v>1.7407200000000001E-2</v>
      </c>
      <c r="Y114" s="100">
        <v>2.0532600000000002E-2</v>
      </c>
      <c r="Z114" s="100">
        <v>40.5</v>
      </c>
      <c r="AA114" s="100">
        <v>40.5</v>
      </c>
      <c r="AB114" s="100">
        <v>100</v>
      </c>
      <c r="AC114" s="100">
        <v>2.9724E-3</v>
      </c>
      <c r="AD114" s="99">
        <v>75</v>
      </c>
      <c r="AE114" s="99">
        <v>7.7234000000000001E-3</v>
      </c>
      <c r="AF114" s="99">
        <v>2.3252499999999999E-2</v>
      </c>
      <c r="AH114" s="123">
        <v>2007</v>
      </c>
      <c r="AI114" s="99">
        <v>3</v>
      </c>
      <c r="AJ114" s="100">
        <v>1.4403900000000001E-2</v>
      </c>
      <c r="AK114" s="100">
        <v>1.4021199999999999E-2</v>
      </c>
      <c r="AL114" s="100" t="s">
        <v>208</v>
      </c>
      <c r="AM114" s="100">
        <v>1.4530400000000001E-2</v>
      </c>
      <c r="AN114" s="100">
        <v>1.3440199999999999E-2</v>
      </c>
      <c r="AO114" s="100">
        <v>1.4052500000000001E-2</v>
      </c>
      <c r="AP114" s="100">
        <v>39.666666999999997</v>
      </c>
      <c r="AQ114" s="100">
        <v>38</v>
      </c>
      <c r="AR114" s="100">
        <v>100</v>
      </c>
      <c r="AS114" s="100">
        <v>2.1762000000000001E-3</v>
      </c>
      <c r="AT114" s="99">
        <v>112</v>
      </c>
      <c r="AU114" s="99">
        <v>5.7342000000000001E-3</v>
      </c>
      <c r="AV114" s="99">
        <v>1.2870599999999999E-2</v>
      </c>
      <c r="AW114" s="100">
        <v>0.57775129999999997</v>
      </c>
      <c r="AY114" s="123">
        <v>2007</v>
      </c>
    </row>
    <row r="115" spans="2:51">
      <c r="B115" s="123">
        <v>2008</v>
      </c>
      <c r="C115" s="99">
        <v>1</v>
      </c>
      <c r="D115" s="100">
        <v>9.4588999999999993E-3</v>
      </c>
      <c r="E115" s="100">
        <v>9.7453000000000001E-3</v>
      </c>
      <c r="F115" s="100" t="s">
        <v>208</v>
      </c>
      <c r="G115" s="100">
        <v>9.0878999999999995E-3</v>
      </c>
      <c r="H115" s="100">
        <v>9.0650000000000001E-3</v>
      </c>
      <c r="I115" s="100">
        <v>7.607E-3</v>
      </c>
      <c r="J115" s="100">
        <v>39</v>
      </c>
      <c r="K115" s="100">
        <v>39</v>
      </c>
      <c r="L115" s="100">
        <v>100</v>
      </c>
      <c r="M115" s="100">
        <v>1.3596999999999999E-3</v>
      </c>
      <c r="N115" s="99">
        <v>36</v>
      </c>
      <c r="O115" s="99">
        <v>3.5902999999999998E-3</v>
      </c>
      <c r="P115" s="99">
        <v>6.4412000000000002E-3</v>
      </c>
      <c r="R115" s="123">
        <v>2008</v>
      </c>
      <c r="S115" s="99">
        <v>1</v>
      </c>
      <c r="T115" s="100">
        <v>9.3658000000000005E-3</v>
      </c>
      <c r="U115" s="100">
        <v>7.5927E-3</v>
      </c>
      <c r="V115" s="100" t="s">
        <v>208</v>
      </c>
      <c r="W115" s="100">
        <v>9.6900000000000007E-3</v>
      </c>
      <c r="X115" s="100">
        <v>6.6703999999999999E-3</v>
      </c>
      <c r="Y115" s="100">
        <v>7.1725000000000001E-3</v>
      </c>
      <c r="Z115" s="100">
        <v>64</v>
      </c>
      <c r="AA115" s="100">
        <v>64</v>
      </c>
      <c r="AB115" s="100">
        <v>100</v>
      </c>
      <c r="AC115" s="100">
        <v>1.4205000000000001E-3</v>
      </c>
      <c r="AD115" s="99">
        <v>11</v>
      </c>
      <c r="AE115" s="99">
        <v>1.1109E-3</v>
      </c>
      <c r="AF115" s="99">
        <v>3.4353999999999999E-3</v>
      </c>
      <c r="AH115" s="123">
        <v>2008</v>
      </c>
      <c r="AI115" s="99">
        <v>2</v>
      </c>
      <c r="AJ115" s="100">
        <v>9.4120999999999996E-3</v>
      </c>
      <c r="AK115" s="100">
        <v>8.6244000000000008E-3</v>
      </c>
      <c r="AL115" s="100" t="s">
        <v>208</v>
      </c>
      <c r="AM115" s="100">
        <v>9.3446999999999992E-3</v>
      </c>
      <c r="AN115" s="100">
        <v>7.8265999999999995E-3</v>
      </c>
      <c r="AO115" s="100">
        <v>7.3537000000000003E-3</v>
      </c>
      <c r="AP115" s="100">
        <v>51.5</v>
      </c>
      <c r="AQ115" s="100">
        <v>51.5</v>
      </c>
      <c r="AR115" s="100">
        <v>100</v>
      </c>
      <c r="AS115" s="100">
        <v>1.3894000000000001E-3</v>
      </c>
      <c r="AT115" s="99">
        <v>47</v>
      </c>
      <c r="AU115" s="99">
        <v>2.3584000000000001E-3</v>
      </c>
      <c r="AV115" s="99">
        <v>5.3464000000000003E-3</v>
      </c>
      <c r="AW115" s="100">
        <v>1.2835074</v>
      </c>
      <c r="AY115" s="123">
        <v>2008</v>
      </c>
    </row>
    <row r="116" spans="2:51">
      <c r="B116" s="123">
        <v>2009</v>
      </c>
      <c r="C116" s="99">
        <v>4</v>
      </c>
      <c r="D116" s="100">
        <v>3.7034299999999999E-2</v>
      </c>
      <c r="E116" s="100">
        <v>3.7565800000000003E-2</v>
      </c>
      <c r="F116" s="100" t="s">
        <v>208</v>
      </c>
      <c r="G116" s="100">
        <v>4.4422400000000001E-2</v>
      </c>
      <c r="H116" s="100">
        <v>2.9330999999999999E-2</v>
      </c>
      <c r="I116" s="100">
        <v>2.94465E-2</v>
      </c>
      <c r="J116" s="100">
        <v>56</v>
      </c>
      <c r="K116" s="100">
        <v>69</v>
      </c>
      <c r="L116" s="100">
        <v>100</v>
      </c>
      <c r="M116" s="100">
        <v>5.5310000000000003E-3</v>
      </c>
      <c r="N116" s="99">
        <v>91</v>
      </c>
      <c r="O116" s="99">
        <v>8.8839000000000001E-3</v>
      </c>
      <c r="P116" s="99">
        <v>1.6183099999999999E-2</v>
      </c>
      <c r="R116" s="123">
        <v>2009</v>
      </c>
      <c r="S116" s="99">
        <v>1</v>
      </c>
      <c r="T116" s="100">
        <v>9.1819999999999992E-3</v>
      </c>
      <c r="U116" s="100">
        <v>9.3402999999999993E-3</v>
      </c>
      <c r="V116" s="100" t="s">
        <v>208</v>
      </c>
      <c r="W116" s="100">
        <v>9.0361E-3</v>
      </c>
      <c r="X116" s="100">
        <v>1.02191E-2</v>
      </c>
      <c r="Y116" s="100">
        <v>1.03093E-2</v>
      </c>
      <c r="Z116" s="100">
        <v>29</v>
      </c>
      <c r="AA116" s="100">
        <v>29</v>
      </c>
      <c r="AB116" s="100">
        <v>100</v>
      </c>
      <c r="AC116" s="100">
        <v>1.4610999999999999E-3</v>
      </c>
      <c r="AD116" s="99">
        <v>46</v>
      </c>
      <c r="AE116" s="99">
        <v>4.5526999999999998E-3</v>
      </c>
      <c r="AF116" s="99">
        <v>1.4042600000000001E-2</v>
      </c>
      <c r="AH116" s="123">
        <v>2009</v>
      </c>
      <c r="AI116" s="99">
        <v>5</v>
      </c>
      <c r="AJ116" s="100">
        <v>2.3050299999999999E-2</v>
      </c>
      <c r="AK116" s="100">
        <v>2.0942499999999999E-2</v>
      </c>
      <c r="AL116" s="100" t="s">
        <v>208</v>
      </c>
      <c r="AM116" s="100">
        <v>2.34328E-2</v>
      </c>
      <c r="AN116" s="100">
        <v>1.8610999999999999E-2</v>
      </c>
      <c r="AO116" s="100">
        <v>1.91209E-2</v>
      </c>
      <c r="AP116" s="100">
        <v>50.6</v>
      </c>
      <c r="AQ116" s="100">
        <v>58</v>
      </c>
      <c r="AR116" s="100">
        <v>100</v>
      </c>
      <c r="AS116" s="100">
        <v>3.5520999999999999E-3</v>
      </c>
      <c r="AT116" s="99">
        <v>137</v>
      </c>
      <c r="AU116" s="99">
        <v>6.7330999999999997E-3</v>
      </c>
      <c r="AV116" s="99">
        <v>1.53952E-2</v>
      </c>
      <c r="AW116" s="100">
        <v>4.0218879000000003</v>
      </c>
      <c r="AY116" s="123">
        <v>2009</v>
      </c>
    </row>
    <row r="117" spans="2:51">
      <c r="B117" s="123">
        <v>2010</v>
      </c>
      <c r="C117" s="99">
        <v>3</v>
      </c>
      <c r="D117" s="100">
        <v>2.7352700000000001E-2</v>
      </c>
      <c r="E117" s="100">
        <v>2.7639199999999999E-2</v>
      </c>
      <c r="F117" s="100" t="s">
        <v>208</v>
      </c>
      <c r="G117" s="100">
        <v>2.7184799999999999E-2</v>
      </c>
      <c r="H117" s="100">
        <v>2.6561600000000001E-2</v>
      </c>
      <c r="I117" s="100">
        <v>2.6705799999999998E-2</v>
      </c>
      <c r="J117" s="100">
        <v>38</v>
      </c>
      <c r="K117" s="100">
        <v>45</v>
      </c>
      <c r="L117" s="100">
        <v>100</v>
      </c>
      <c r="M117" s="100">
        <v>4.0825000000000002E-3</v>
      </c>
      <c r="N117" s="99">
        <v>111</v>
      </c>
      <c r="O117" s="99">
        <v>1.0677000000000001E-2</v>
      </c>
      <c r="P117" s="99">
        <v>1.9825300000000001E-2</v>
      </c>
      <c r="R117" s="123">
        <v>2010</v>
      </c>
      <c r="S117" s="99">
        <v>1</v>
      </c>
      <c r="T117" s="100">
        <v>9.0384000000000003E-3</v>
      </c>
      <c r="U117" s="100">
        <v>6.7828000000000003E-3</v>
      </c>
      <c r="V117" s="100" t="s">
        <v>208</v>
      </c>
      <c r="W117" s="100">
        <v>8.5178000000000007E-3</v>
      </c>
      <c r="X117" s="100">
        <v>3.6305E-3</v>
      </c>
      <c r="Y117" s="100">
        <v>1.9948000000000001E-3</v>
      </c>
      <c r="Z117" s="100">
        <v>81</v>
      </c>
      <c r="AA117" s="100">
        <v>81</v>
      </c>
      <c r="AB117" s="100">
        <v>100</v>
      </c>
      <c r="AC117" s="100">
        <v>1.4288E-3</v>
      </c>
      <c r="AD117" s="99">
        <v>0</v>
      </c>
      <c r="AE117" s="99">
        <v>0</v>
      </c>
      <c r="AF117" s="99">
        <v>0</v>
      </c>
      <c r="AH117" s="123">
        <v>2010</v>
      </c>
      <c r="AI117" s="99">
        <v>4</v>
      </c>
      <c r="AJ117" s="100">
        <v>1.8155600000000001E-2</v>
      </c>
      <c r="AK117" s="100">
        <v>1.7751699999999999E-2</v>
      </c>
      <c r="AL117" s="100" t="s">
        <v>208</v>
      </c>
      <c r="AM117" s="100">
        <v>1.8513600000000002E-2</v>
      </c>
      <c r="AN117" s="100">
        <v>1.5445E-2</v>
      </c>
      <c r="AO117" s="100">
        <v>1.45907E-2</v>
      </c>
      <c r="AP117" s="100">
        <v>48.75</v>
      </c>
      <c r="AQ117" s="100">
        <v>49</v>
      </c>
      <c r="AR117" s="100">
        <v>100</v>
      </c>
      <c r="AS117" s="100">
        <v>2.7880000000000001E-3</v>
      </c>
      <c r="AT117" s="99">
        <v>111</v>
      </c>
      <c r="AU117" s="99">
        <v>5.3730999999999996E-3</v>
      </c>
      <c r="AV117" s="99">
        <v>1.26097E-2</v>
      </c>
      <c r="AW117" s="100">
        <v>4.0749000000000004</v>
      </c>
      <c r="AY117" s="123">
        <v>2010</v>
      </c>
    </row>
    <row r="118" spans="2:51">
      <c r="B118" s="123">
        <v>2011</v>
      </c>
      <c r="C118" s="99">
        <v>7</v>
      </c>
      <c r="D118" s="100">
        <v>6.2959600000000004E-2</v>
      </c>
      <c r="E118" s="100">
        <v>6.6057699999999997E-2</v>
      </c>
      <c r="F118" s="100" t="s">
        <v>208</v>
      </c>
      <c r="G118" s="100">
        <v>8.1807400000000002E-2</v>
      </c>
      <c r="H118" s="100">
        <v>3.7808799999999997E-2</v>
      </c>
      <c r="I118" s="100">
        <v>2.64572E-2</v>
      </c>
      <c r="J118" s="100">
        <v>77</v>
      </c>
      <c r="K118" s="100">
        <v>82</v>
      </c>
      <c r="L118" s="100">
        <v>100</v>
      </c>
      <c r="M118" s="100">
        <v>9.2923999999999993E-3</v>
      </c>
      <c r="N118" s="99">
        <v>45</v>
      </c>
      <c r="O118" s="99">
        <v>4.2734000000000001E-3</v>
      </c>
      <c r="P118" s="99">
        <v>8.2766999999999997E-3</v>
      </c>
      <c r="R118" s="123">
        <v>2011</v>
      </c>
      <c r="S118" s="99">
        <v>3</v>
      </c>
      <c r="T118" s="100">
        <v>2.6733699999999999E-2</v>
      </c>
      <c r="U118" s="100">
        <v>2.3903400000000002E-2</v>
      </c>
      <c r="V118" s="100" t="s">
        <v>208</v>
      </c>
      <c r="W118" s="100">
        <v>2.63334E-2</v>
      </c>
      <c r="X118" s="100">
        <v>2.25069E-2</v>
      </c>
      <c r="Y118" s="100">
        <v>2.3284300000000001E-2</v>
      </c>
      <c r="Z118" s="100">
        <v>50.666666999999997</v>
      </c>
      <c r="AA118" s="100">
        <v>63</v>
      </c>
      <c r="AB118" s="100">
        <v>100</v>
      </c>
      <c r="AC118" s="100">
        <v>4.1897999999999996E-3</v>
      </c>
      <c r="AD118" s="99">
        <v>82</v>
      </c>
      <c r="AE118" s="99">
        <v>7.8817000000000002E-3</v>
      </c>
      <c r="AF118" s="99">
        <v>2.5078400000000001E-2</v>
      </c>
      <c r="AH118" s="123">
        <v>2011</v>
      </c>
      <c r="AI118" s="99">
        <v>10</v>
      </c>
      <c r="AJ118" s="100">
        <v>4.4762700000000002E-2</v>
      </c>
      <c r="AK118" s="100">
        <v>3.8859999999999999E-2</v>
      </c>
      <c r="AL118" s="100" t="s">
        <v>208</v>
      </c>
      <c r="AM118" s="100">
        <v>4.6096600000000001E-2</v>
      </c>
      <c r="AN118" s="100">
        <v>2.7130999999999999E-2</v>
      </c>
      <c r="AO118" s="100">
        <v>2.25957E-2</v>
      </c>
      <c r="AP118" s="100">
        <v>69.099999999999994</v>
      </c>
      <c r="AQ118" s="100">
        <v>81.5</v>
      </c>
      <c r="AR118" s="100">
        <v>100</v>
      </c>
      <c r="AS118" s="100">
        <v>6.8059000000000001E-3</v>
      </c>
      <c r="AT118" s="99">
        <v>127</v>
      </c>
      <c r="AU118" s="99">
        <v>6.0667000000000004E-3</v>
      </c>
      <c r="AV118" s="99">
        <v>1.4586399999999999E-2</v>
      </c>
      <c r="AW118" s="100">
        <v>2.7635258999999999</v>
      </c>
      <c r="AY118" s="123">
        <v>2011</v>
      </c>
    </row>
    <row r="119" spans="2:51">
      <c r="B119" s="123">
        <v>2012</v>
      </c>
      <c r="C119" s="99">
        <v>6</v>
      </c>
      <c r="D119" s="100">
        <v>5.3020499999999998E-2</v>
      </c>
      <c r="E119" s="100">
        <v>5.2744100000000002E-2</v>
      </c>
      <c r="F119" s="100" t="s">
        <v>208</v>
      </c>
      <c r="G119" s="100">
        <v>6.5978599999999998E-2</v>
      </c>
      <c r="H119" s="100">
        <v>3.4535099999999999E-2</v>
      </c>
      <c r="I119" s="100">
        <v>3.5165399999999999E-2</v>
      </c>
      <c r="J119" s="100">
        <v>71.666667000000004</v>
      </c>
      <c r="K119" s="100">
        <v>88</v>
      </c>
      <c r="L119" s="100">
        <v>100</v>
      </c>
      <c r="M119" s="100">
        <v>8.0219999999999996E-3</v>
      </c>
      <c r="N119" s="99">
        <v>83</v>
      </c>
      <c r="O119" s="99">
        <v>7.7497E-3</v>
      </c>
      <c r="P119" s="99">
        <v>1.56946E-2</v>
      </c>
      <c r="R119" s="123">
        <v>2012</v>
      </c>
      <c r="S119" s="99">
        <v>4</v>
      </c>
      <c r="T119" s="100">
        <v>3.50076E-2</v>
      </c>
      <c r="U119" s="100">
        <v>2.3560000000000001E-2</v>
      </c>
      <c r="V119" s="100" t="s">
        <v>208</v>
      </c>
      <c r="W119" s="100">
        <v>2.9915299999999999E-2</v>
      </c>
      <c r="X119" s="100">
        <v>1.39668E-2</v>
      </c>
      <c r="Y119" s="100">
        <v>1.1471E-2</v>
      </c>
      <c r="Z119" s="100">
        <v>80.75</v>
      </c>
      <c r="AA119" s="100">
        <v>84</v>
      </c>
      <c r="AB119" s="100">
        <v>100</v>
      </c>
      <c r="AC119" s="100">
        <v>5.5322000000000001E-3</v>
      </c>
      <c r="AD119" s="99">
        <v>8</v>
      </c>
      <c r="AE119" s="99">
        <v>7.5509999999999998E-4</v>
      </c>
      <c r="AF119" s="99">
        <v>2.5038E-3</v>
      </c>
      <c r="AH119" s="123">
        <v>2012</v>
      </c>
      <c r="AI119" s="99">
        <v>10</v>
      </c>
      <c r="AJ119" s="100">
        <v>4.3970599999999999E-2</v>
      </c>
      <c r="AK119" s="100">
        <v>3.4620900000000003E-2</v>
      </c>
      <c r="AL119" s="100" t="s">
        <v>208</v>
      </c>
      <c r="AM119" s="100">
        <v>4.3177599999999997E-2</v>
      </c>
      <c r="AN119" s="100">
        <v>2.2756800000000001E-2</v>
      </c>
      <c r="AO119" s="100">
        <v>2.2159100000000001E-2</v>
      </c>
      <c r="AP119" s="100">
        <v>75.3</v>
      </c>
      <c r="AQ119" s="100">
        <v>86.5</v>
      </c>
      <c r="AR119" s="100">
        <v>100</v>
      </c>
      <c r="AS119" s="100">
        <v>6.7981999999999999E-3</v>
      </c>
      <c r="AT119" s="99">
        <v>91</v>
      </c>
      <c r="AU119" s="99">
        <v>4.2712999999999996E-3</v>
      </c>
      <c r="AV119" s="99">
        <v>1.0726599999999999E-2</v>
      </c>
      <c r="AW119" s="100">
        <v>2.2387112</v>
      </c>
      <c r="AY119" s="123">
        <v>2012</v>
      </c>
    </row>
    <row r="120" spans="2:51">
      <c r="B120" s="123">
        <v>2013</v>
      </c>
      <c r="C120" s="99">
        <v>7</v>
      </c>
      <c r="D120" s="100">
        <v>6.08024E-2</v>
      </c>
      <c r="E120" s="100">
        <v>6.0644099999999999E-2</v>
      </c>
      <c r="F120" s="100" t="s">
        <v>208</v>
      </c>
      <c r="G120" s="100">
        <v>6.7500299999999999E-2</v>
      </c>
      <c r="H120" s="100">
        <v>4.9583000000000002E-2</v>
      </c>
      <c r="I120" s="100">
        <v>5.1752300000000001E-2</v>
      </c>
      <c r="J120" s="100">
        <v>56.428570999999998</v>
      </c>
      <c r="K120" s="100">
        <v>64</v>
      </c>
      <c r="L120" s="100">
        <v>100</v>
      </c>
      <c r="M120" s="100">
        <v>9.2370000000000004E-3</v>
      </c>
      <c r="N120" s="99">
        <v>175</v>
      </c>
      <c r="O120" s="99">
        <v>1.6074399999999999E-2</v>
      </c>
      <c r="P120" s="99">
        <v>3.2685699999999998E-2</v>
      </c>
      <c r="R120" s="123">
        <v>2013</v>
      </c>
      <c r="S120" s="99">
        <v>2</v>
      </c>
      <c r="T120" s="100">
        <v>1.7192200000000001E-2</v>
      </c>
      <c r="U120" s="100">
        <v>9.6854999999999997E-3</v>
      </c>
      <c r="V120" s="100" t="s">
        <v>208</v>
      </c>
      <c r="W120" s="100">
        <v>1.2873799999999999E-2</v>
      </c>
      <c r="X120" s="100">
        <v>4.4660999999999998E-3</v>
      </c>
      <c r="Y120" s="100">
        <v>3.5444999999999999E-3</v>
      </c>
      <c r="Z120" s="100">
        <v>92</v>
      </c>
      <c r="AA120" s="100">
        <v>92</v>
      </c>
      <c r="AB120" s="100">
        <v>100</v>
      </c>
      <c r="AC120" s="100">
        <v>2.7818000000000001E-3</v>
      </c>
      <c r="AD120" s="99">
        <v>0</v>
      </c>
      <c r="AE120" s="99">
        <v>0</v>
      </c>
      <c r="AF120" s="99">
        <v>0</v>
      </c>
      <c r="AH120" s="123">
        <v>2013</v>
      </c>
      <c r="AI120" s="99">
        <v>9</v>
      </c>
      <c r="AJ120" s="100">
        <v>3.8883800000000003E-2</v>
      </c>
      <c r="AK120" s="100">
        <v>3.3879100000000002E-2</v>
      </c>
      <c r="AL120" s="100" t="s">
        <v>208</v>
      </c>
      <c r="AM120" s="100">
        <v>3.8471900000000003E-2</v>
      </c>
      <c r="AN120" s="100">
        <v>2.6570400000000001E-2</v>
      </c>
      <c r="AO120" s="100">
        <v>2.74398E-2</v>
      </c>
      <c r="AP120" s="100">
        <v>64.333332999999996</v>
      </c>
      <c r="AQ120" s="100">
        <v>77</v>
      </c>
      <c r="AR120" s="100">
        <v>100</v>
      </c>
      <c r="AS120" s="100">
        <v>6.0943000000000004E-3</v>
      </c>
      <c r="AT120" s="99">
        <v>175</v>
      </c>
      <c r="AU120" s="99">
        <v>8.0741000000000007E-3</v>
      </c>
      <c r="AV120" s="99">
        <v>2.0324700000000001E-2</v>
      </c>
      <c r="AW120" s="100">
        <v>6.2613133999999997</v>
      </c>
      <c r="AY120" s="123">
        <v>2013</v>
      </c>
    </row>
    <row r="121" spans="2:51">
      <c r="B121" s="123">
        <v>2014</v>
      </c>
      <c r="C121" s="99">
        <v>9</v>
      </c>
      <c r="D121" s="100">
        <v>7.7058799999999997E-2</v>
      </c>
      <c r="E121" s="100">
        <v>7.8567700000000004E-2</v>
      </c>
      <c r="F121" s="100" t="s">
        <v>208</v>
      </c>
      <c r="G121" s="100">
        <v>9.3002899999999999E-2</v>
      </c>
      <c r="H121" s="100">
        <v>5.13809E-2</v>
      </c>
      <c r="I121" s="100">
        <v>4.2578900000000003E-2</v>
      </c>
      <c r="J121" s="100">
        <v>70.777777999999998</v>
      </c>
      <c r="K121" s="100">
        <v>84</v>
      </c>
      <c r="L121" s="100">
        <v>100</v>
      </c>
      <c r="M121" s="100">
        <v>1.14882E-2</v>
      </c>
      <c r="N121" s="99">
        <v>108</v>
      </c>
      <c r="O121" s="99">
        <v>9.7893000000000008E-3</v>
      </c>
      <c r="P121" s="99">
        <v>1.9735800000000001E-2</v>
      </c>
      <c r="R121" s="123">
        <v>2014</v>
      </c>
      <c r="S121" s="99">
        <v>5</v>
      </c>
      <c r="T121" s="100">
        <v>4.2284200000000001E-2</v>
      </c>
      <c r="U121" s="100">
        <v>3.3930500000000002E-2</v>
      </c>
      <c r="V121" s="100" t="s">
        <v>208</v>
      </c>
      <c r="W121" s="100">
        <v>3.9775400000000002E-2</v>
      </c>
      <c r="X121" s="100">
        <v>2.1082400000000001E-2</v>
      </c>
      <c r="Y121" s="100">
        <v>1.6954400000000001E-2</v>
      </c>
      <c r="Z121" s="100">
        <v>78.400000000000006</v>
      </c>
      <c r="AA121" s="100">
        <v>76</v>
      </c>
      <c r="AB121" s="100">
        <v>100</v>
      </c>
      <c r="AC121" s="100">
        <v>6.6455000000000004E-3</v>
      </c>
      <c r="AD121" s="99">
        <v>12</v>
      </c>
      <c r="AE121" s="99">
        <v>1.0947999999999999E-3</v>
      </c>
      <c r="AF121" s="99">
        <v>3.6013E-3</v>
      </c>
      <c r="AH121" s="123">
        <v>2014</v>
      </c>
      <c r="AI121" s="99">
        <v>14</v>
      </c>
      <c r="AJ121" s="100">
        <v>5.9563999999999999E-2</v>
      </c>
      <c r="AK121" s="100">
        <v>5.1964099999999999E-2</v>
      </c>
      <c r="AL121" s="100" t="s">
        <v>208</v>
      </c>
      <c r="AM121" s="100">
        <v>6.0626300000000001E-2</v>
      </c>
      <c r="AN121" s="100">
        <v>3.4334200000000002E-2</v>
      </c>
      <c r="AO121" s="100">
        <v>2.83687E-2</v>
      </c>
      <c r="AP121" s="100">
        <v>73.5</v>
      </c>
      <c r="AQ121" s="100">
        <v>82</v>
      </c>
      <c r="AR121" s="100">
        <v>100</v>
      </c>
      <c r="AS121" s="100">
        <v>9.1158000000000003E-3</v>
      </c>
      <c r="AT121" s="99">
        <v>120</v>
      </c>
      <c r="AU121" s="99">
        <v>5.4561000000000002E-3</v>
      </c>
      <c r="AV121" s="99">
        <v>1.36296E-2</v>
      </c>
      <c r="AW121" s="100">
        <v>2.3155461000000002</v>
      </c>
      <c r="AY121" s="123">
        <v>2014</v>
      </c>
    </row>
    <row r="122" spans="2:51">
      <c r="B122" s="123">
        <v>2015</v>
      </c>
      <c r="C122" s="99">
        <v>2</v>
      </c>
      <c r="D122" s="100">
        <v>1.6890700000000002E-2</v>
      </c>
      <c r="E122" s="100">
        <v>1.6944500000000001E-2</v>
      </c>
      <c r="F122" s="100" t="s">
        <v>208</v>
      </c>
      <c r="G122" s="100">
        <v>2.0245599999999999E-2</v>
      </c>
      <c r="H122" s="100">
        <v>8.7737000000000006E-3</v>
      </c>
      <c r="I122" s="100">
        <v>6.2712999999999996E-3</v>
      </c>
      <c r="J122" s="100">
        <v>88</v>
      </c>
      <c r="K122" s="100">
        <v>88</v>
      </c>
      <c r="L122" s="100">
        <v>100</v>
      </c>
      <c r="M122" s="100">
        <v>2.4591000000000001E-3</v>
      </c>
      <c r="N122" s="99">
        <v>0</v>
      </c>
      <c r="O122" s="99">
        <v>0</v>
      </c>
      <c r="P122" s="99">
        <v>0</v>
      </c>
      <c r="R122" s="123">
        <v>2015</v>
      </c>
      <c r="S122" s="99">
        <v>1</v>
      </c>
      <c r="T122" s="100">
        <v>8.3263999999999994E-3</v>
      </c>
      <c r="U122" s="100">
        <v>7.5724E-3</v>
      </c>
      <c r="V122" s="100" t="s">
        <v>208</v>
      </c>
      <c r="W122" s="100">
        <v>8.2530999999999993E-3</v>
      </c>
      <c r="X122" s="100">
        <v>5.0891E-3</v>
      </c>
      <c r="Y122" s="100">
        <v>4.6055000000000002E-3</v>
      </c>
      <c r="Z122" s="100">
        <v>70</v>
      </c>
      <c r="AA122" s="100">
        <v>70</v>
      </c>
      <c r="AB122" s="100">
        <v>100</v>
      </c>
      <c r="AC122" s="100">
        <v>1.2865999999999999E-3</v>
      </c>
      <c r="AD122" s="99">
        <v>5</v>
      </c>
      <c r="AE122" s="99">
        <v>4.4930000000000002E-4</v>
      </c>
      <c r="AF122" s="99">
        <v>1.4924999999999999E-3</v>
      </c>
      <c r="AH122" s="123">
        <v>2015</v>
      </c>
      <c r="AI122" s="99">
        <v>3</v>
      </c>
      <c r="AJ122" s="100">
        <v>1.2578199999999999E-2</v>
      </c>
      <c r="AK122" s="100">
        <v>1.10241E-2</v>
      </c>
      <c r="AL122" s="100" t="s">
        <v>208</v>
      </c>
      <c r="AM122" s="100">
        <v>1.26515E-2</v>
      </c>
      <c r="AN122" s="100">
        <v>6.3528999999999999E-3</v>
      </c>
      <c r="AO122" s="100">
        <v>5.0041E-3</v>
      </c>
      <c r="AP122" s="100">
        <v>82</v>
      </c>
      <c r="AQ122" s="100">
        <v>76</v>
      </c>
      <c r="AR122" s="100">
        <v>100</v>
      </c>
      <c r="AS122" s="100">
        <v>1.8862E-3</v>
      </c>
      <c r="AT122" s="99">
        <v>5</v>
      </c>
      <c r="AU122" s="99">
        <v>2.242E-4</v>
      </c>
      <c r="AV122" s="99">
        <v>5.5539999999999995E-4</v>
      </c>
      <c r="AW122" s="100">
        <v>2.2376737000000002</v>
      </c>
      <c r="AY122" s="123">
        <v>2015</v>
      </c>
    </row>
    <row r="123" spans="2:51">
      <c r="B123" s="123">
        <v>2016</v>
      </c>
      <c r="C123" s="99">
        <v>8</v>
      </c>
      <c r="D123" s="100">
        <v>6.6600900000000005E-2</v>
      </c>
      <c r="E123" s="100">
        <v>6.1369699999999999E-2</v>
      </c>
      <c r="F123" s="100" t="s">
        <v>208</v>
      </c>
      <c r="G123" s="100">
        <v>7.7375600000000003E-2</v>
      </c>
      <c r="H123" s="100">
        <v>3.4769099999999997E-2</v>
      </c>
      <c r="I123" s="100">
        <v>2.9135399999999999E-2</v>
      </c>
      <c r="J123" s="100">
        <v>83.875</v>
      </c>
      <c r="K123" s="100">
        <v>90</v>
      </c>
      <c r="L123" s="100">
        <v>100</v>
      </c>
      <c r="M123" s="100">
        <v>9.7719E-3</v>
      </c>
      <c r="N123" s="99">
        <v>37</v>
      </c>
      <c r="O123" s="99">
        <v>3.2680000000000001E-3</v>
      </c>
      <c r="P123" s="99">
        <v>6.6965999999999996E-3</v>
      </c>
      <c r="R123" s="123">
        <v>2016</v>
      </c>
      <c r="S123" s="99">
        <v>4</v>
      </c>
      <c r="T123" s="100">
        <v>3.2789699999999998E-2</v>
      </c>
      <c r="U123" s="100">
        <v>2.2073800000000001E-2</v>
      </c>
      <c r="V123" s="100" t="s">
        <v>208</v>
      </c>
      <c r="W123" s="100">
        <v>2.8510400000000002E-2</v>
      </c>
      <c r="X123" s="100">
        <v>1.33241E-2</v>
      </c>
      <c r="Y123" s="100">
        <v>1.1263799999999999E-2</v>
      </c>
      <c r="Z123" s="100">
        <v>80.75</v>
      </c>
      <c r="AA123" s="100">
        <v>85.5</v>
      </c>
      <c r="AB123" s="100">
        <v>100</v>
      </c>
      <c r="AC123" s="100">
        <v>5.2193999999999999E-3</v>
      </c>
      <c r="AD123" s="99">
        <v>15</v>
      </c>
      <c r="AE123" s="99">
        <v>1.3274000000000001E-3</v>
      </c>
      <c r="AF123" s="99">
        <v>4.5367000000000003E-3</v>
      </c>
      <c r="AH123" s="123">
        <v>2016</v>
      </c>
      <c r="AI123" s="99">
        <v>12</v>
      </c>
      <c r="AJ123" s="100">
        <v>4.95646E-2</v>
      </c>
      <c r="AK123" s="100">
        <v>3.78246E-2</v>
      </c>
      <c r="AL123" s="100" t="s">
        <v>208</v>
      </c>
      <c r="AM123" s="100">
        <v>4.7800299999999997E-2</v>
      </c>
      <c r="AN123" s="100">
        <v>2.2220799999999999E-2</v>
      </c>
      <c r="AO123" s="100">
        <v>1.8757200000000002E-2</v>
      </c>
      <c r="AP123" s="100">
        <v>82.833332999999996</v>
      </c>
      <c r="AQ123" s="100">
        <v>87.5</v>
      </c>
      <c r="AR123" s="100">
        <v>100</v>
      </c>
      <c r="AS123" s="100">
        <v>7.5707999999999999E-3</v>
      </c>
      <c r="AT123" s="99">
        <v>52</v>
      </c>
      <c r="AU123" s="99">
        <v>2.2986999999999999E-3</v>
      </c>
      <c r="AV123" s="99">
        <v>5.888E-3</v>
      </c>
      <c r="AW123" s="100">
        <v>2.7802012</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0</v>
      </c>
      <c r="D14" s="99">
        <v>1</v>
      </c>
      <c r="E14" s="99">
        <v>0</v>
      </c>
      <c r="F14" s="99">
        <v>2</v>
      </c>
      <c r="G14" s="99">
        <v>0</v>
      </c>
      <c r="H14" s="99">
        <v>0</v>
      </c>
      <c r="I14" s="99">
        <v>0</v>
      </c>
      <c r="J14" s="99">
        <v>0</v>
      </c>
      <c r="K14" s="99">
        <v>1</v>
      </c>
      <c r="L14" s="99">
        <v>0</v>
      </c>
      <c r="M14" s="99">
        <v>0</v>
      </c>
      <c r="N14" s="99">
        <v>0</v>
      </c>
      <c r="O14" s="99">
        <v>0</v>
      </c>
      <c r="P14" s="99">
        <v>1</v>
      </c>
      <c r="Q14" s="99">
        <v>0</v>
      </c>
      <c r="R14" s="99">
        <v>0</v>
      </c>
      <c r="S14" s="99">
        <v>0</v>
      </c>
      <c r="T14" s="99">
        <v>0</v>
      </c>
      <c r="U14" s="99">
        <v>0</v>
      </c>
      <c r="V14" s="99">
        <v>5</v>
      </c>
      <c r="W14" s="125"/>
      <c r="X14" s="113">
        <v>1907</v>
      </c>
      <c r="Y14" s="99">
        <v>2</v>
      </c>
      <c r="Z14" s="99">
        <v>2</v>
      </c>
      <c r="AA14" s="99">
        <v>2</v>
      </c>
      <c r="AB14" s="99">
        <v>0</v>
      </c>
      <c r="AC14" s="99">
        <v>0</v>
      </c>
      <c r="AD14" s="99">
        <v>0</v>
      </c>
      <c r="AE14" s="99">
        <v>0</v>
      </c>
      <c r="AF14" s="99">
        <v>1</v>
      </c>
      <c r="AG14" s="99">
        <v>0</v>
      </c>
      <c r="AH14" s="99">
        <v>0</v>
      </c>
      <c r="AI14" s="99">
        <v>0</v>
      </c>
      <c r="AJ14" s="99">
        <v>0</v>
      </c>
      <c r="AK14" s="99">
        <v>0</v>
      </c>
      <c r="AL14" s="99">
        <v>0</v>
      </c>
      <c r="AM14" s="99">
        <v>0</v>
      </c>
      <c r="AN14" s="99">
        <v>0</v>
      </c>
      <c r="AO14" s="99">
        <v>0</v>
      </c>
      <c r="AP14" s="99">
        <v>0</v>
      </c>
      <c r="AQ14" s="99">
        <v>0</v>
      </c>
      <c r="AR14" s="99">
        <v>7</v>
      </c>
      <c r="AS14" s="125"/>
      <c r="AT14" s="113">
        <v>1907</v>
      </c>
      <c r="AU14" s="99">
        <v>2</v>
      </c>
      <c r="AV14" s="99">
        <v>3</v>
      </c>
      <c r="AW14" s="99">
        <v>2</v>
      </c>
      <c r="AX14" s="99">
        <v>2</v>
      </c>
      <c r="AY14" s="99">
        <v>0</v>
      </c>
      <c r="AZ14" s="99">
        <v>0</v>
      </c>
      <c r="BA14" s="99">
        <v>0</v>
      </c>
      <c r="BB14" s="99">
        <v>1</v>
      </c>
      <c r="BC14" s="99">
        <v>1</v>
      </c>
      <c r="BD14" s="99">
        <v>0</v>
      </c>
      <c r="BE14" s="99">
        <v>0</v>
      </c>
      <c r="BF14" s="99">
        <v>0</v>
      </c>
      <c r="BG14" s="99">
        <v>0</v>
      </c>
      <c r="BH14" s="99">
        <v>1</v>
      </c>
      <c r="BI14" s="99">
        <v>0</v>
      </c>
      <c r="BJ14" s="99">
        <v>0</v>
      </c>
      <c r="BK14" s="99">
        <v>0</v>
      </c>
      <c r="BL14" s="99">
        <v>0</v>
      </c>
      <c r="BM14" s="99">
        <v>0</v>
      </c>
      <c r="BN14" s="99">
        <v>12</v>
      </c>
      <c r="BP14" s="112">
        <v>1907</v>
      </c>
    </row>
    <row r="15" spans="1:68" s="91" customFormat="1">
      <c r="B15" s="113">
        <v>1908</v>
      </c>
      <c r="C15" s="99">
        <v>1</v>
      </c>
      <c r="D15" s="99">
        <v>0</v>
      </c>
      <c r="E15" s="99">
        <v>0</v>
      </c>
      <c r="F15" s="99">
        <v>1</v>
      </c>
      <c r="G15" s="99">
        <v>0</v>
      </c>
      <c r="H15" s="99">
        <v>1</v>
      </c>
      <c r="I15" s="99">
        <v>0</v>
      </c>
      <c r="J15" s="99">
        <v>0</v>
      </c>
      <c r="K15" s="99">
        <v>0</v>
      </c>
      <c r="L15" s="99">
        <v>0</v>
      </c>
      <c r="M15" s="99">
        <v>0</v>
      </c>
      <c r="N15" s="99">
        <v>0</v>
      </c>
      <c r="O15" s="99">
        <v>0</v>
      </c>
      <c r="P15" s="99">
        <v>0</v>
      </c>
      <c r="Q15" s="99">
        <v>2</v>
      </c>
      <c r="R15" s="99">
        <v>0</v>
      </c>
      <c r="S15" s="99">
        <v>0</v>
      </c>
      <c r="T15" s="99">
        <v>0</v>
      </c>
      <c r="U15" s="99">
        <v>0</v>
      </c>
      <c r="V15" s="99">
        <v>5</v>
      </c>
      <c r="W15" s="125"/>
      <c r="X15" s="113">
        <v>1908</v>
      </c>
      <c r="Y15" s="99">
        <v>1</v>
      </c>
      <c r="Z15" s="99">
        <v>1</v>
      </c>
      <c r="AA15" s="99">
        <v>1</v>
      </c>
      <c r="AB15" s="99">
        <v>0</v>
      </c>
      <c r="AC15" s="99">
        <v>0</v>
      </c>
      <c r="AD15" s="99">
        <v>0</v>
      </c>
      <c r="AE15" s="99">
        <v>0</v>
      </c>
      <c r="AF15" s="99">
        <v>0</v>
      </c>
      <c r="AG15" s="99">
        <v>0</v>
      </c>
      <c r="AH15" s="99">
        <v>0</v>
      </c>
      <c r="AI15" s="99">
        <v>0</v>
      </c>
      <c r="AJ15" s="99">
        <v>0</v>
      </c>
      <c r="AK15" s="99">
        <v>0</v>
      </c>
      <c r="AL15" s="99">
        <v>0</v>
      </c>
      <c r="AM15" s="99">
        <v>0</v>
      </c>
      <c r="AN15" s="99">
        <v>0</v>
      </c>
      <c r="AO15" s="99">
        <v>0</v>
      </c>
      <c r="AP15" s="99">
        <v>0</v>
      </c>
      <c r="AQ15" s="99">
        <v>0</v>
      </c>
      <c r="AR15" s="99">
        <v>3</v>
      </c>
      <c r="AS15" s="125"/>
      <c r="AT15" s="113">
        <v>1908</v>
      </c>
      <c r="AU15" s="99">
        <v>2</v>
      </c>
      <c r="AV15" s="99">
        <v>1</v>
      </c>
      <c r="AW15" s="99">
        <v>1</v>
      </c>
      <c r="AX15" s="99">
        <v>1</v>
      </c>
      <c r="AY15" s="99">
        <v>0</v>
      </c>
      <c r="AZ15" s="99">
        <v>1</v>
      </c>
      <c r="BA15" s="99">
        <v>0</v>
      </c>
      <c r="BB15" s="99">
        <v>0</v>
      </c>
      <c r="BC15" s="99">
        <v>0</v>
      </c>
      <c r="BD15" s="99">
        <v>0</v>
      </c>
      <c r="BE15" s="99">
        <v>0</v>
      </c>
      <c r="BF15" s="99">
        <v>0</v>
      </c>
      <c r="BG15" s="99">
        <v>0</v>
      </c>
      <c r="BH15" s="99">
        <v>0</v>
      </c>
      <c r="BI15" s="99">
        <v>2</v>
      </c>
      <c r="BJ15" s="99">
        <v>0</v>
      </c>
      <c r="BK15" s="99">
        <v>0</v>
      </c>
      <c r="BL15" s="99">
        <v>0</v>
      </c>
      <c r="BM15" s="99">
        <v>0</v>
      </c>
      <c r="BN15" s="99">
        <v>8</v>
      </c>
      <c r="BP15" s="112">
        <v>1908</v>
      </c>
    </row>
    <row r="16" spans="1:68" s="91" customFormat="1">
      <c r="B16" s="113">
        <v>1909</v>
      </c>
      <c r="C16" s="99">
        <v>0</v>
      </c>
      <c r="D16" s="99">
        <v>0</v>
      </c>
      <c r="E16" s="99">
        <v>0</v>
      </c>
      <c r="F16" s="99">
        <v>0</v>
      </c>
      <c r="G16" s="99">
        <v>0</v>
      </c>
      <c r="H16" s="99">
        <v>0</v>
      </c>
      <c r="I16" s="99">
        <v>0</v>
      </c>
      <c r="J16" s="99">
        <v>0</v>
      </c>
      <c r="K16" s="99">
        <v>0</v>
      </c>
      <c r="L16" s="99">
        <v>0</v>
      </c>
      <c r="M16" s="99">
        <v>0</v>
      </c>
      <c r="N16" s="99">
        <v>0</v>
      </c>
      <c r="O16" s="99">
        <v>0</v>
      </c>
      <c r="P16" s="99">
        <v>0</v>
      </c>
      <c r="Q16" s="99">
        <v>0</v>
      </c>
      <c r="R16" s="99">
        <v>0</v>
      </c>
      <c r="S16" s="99">
        <v>0</v>
      </c>
      <c r="T16" s="99">
        <v>0</v>
      </c>
      <c r="U16" s="99">
        <v>0</v>
      </c>
      <c r="V16" s="99">
        <v>0</v>
      </c>
      <c r="W16" s="125"/>
      <c r="X16" s="113">
        <v>1909</v>
      </c>
      <c r="Y16" s="99">
        <v>0</v>
      </c>
      <c r="Z16" s="99">
        <v>0</v>
      </c>
      <c r="AA16" s="99">
        <v>0</v>
      </c>
      <c r="AB16" s="99">
        <v>1</v>
      </c>
      <c r="AC16" s="99">
        <v>0</v>
      </c>
      <c r="AD16" s="99">
        <v>0</v>
      </c>
      <c r="AE16" s="99">
        <v>0</v>
      </c>
      <c r="AF16" s="99">
        <v>0</v>
      </c>
      <c r="AG16" s="99">
        <v>0</v>
      </c>
      <c r="AH16" s="99">
        <v>0</v>
      </c>
      <c r="AI16" s="99">
        <v>0</v>
      </c>
      <c r="AJ16" s="99">
        <v>0</v>
      </c>
      <c r="AK16" s="99">
        <v>0</v>
      </c>
      <c r="AL16" s="99">
        <v>0</v>
      </c>
      <c r="AM16" s="99">
        <v>0</v>
      </c>
      <c r="AN16" s="99">
        <v>0</v>
      </c>
      <c r="AO16" s="99">
        <v>0</v>
      </c>
      <c r="AP16" s="99">
        <v>0</v>
      </c>
      <c r="AQ16" s="99">
        <v>0</v>
      </c>
      <c r="AR16" s="99">
        <v>1</v>
      </c>
      <c r="AS16" s="125"/>
      <c r="AT16" s="113">
        <v>1909</v>
      </c>
      <c r="AU16" s="99">
        <v>0</v>
      </c>
      <c r="AV16" s="99">
        <v>0</v>
      </c>
      <c r="AW16" s="99">
        <v>0</v>
      </c>
      <c r="AX16" s="99">
        <v>1</v>
      </c>
      <c r="AY16" s="99">
        <v>0</v>
      </c>
      <c r="AZ16" s="99">
        <v>0</v>
      </c>
      <c r="BA16" s="99">
        <v>0</v>
      </c>
      <c r="BB16" s="99">
        <v>0</v>
      </c>
      <c r="BC16" s="99">
        <v>0</v>
      </c>
      <c r="BD16" s="99">
        <v>0</v>
      </c>
      <c r="BE16" s="99">
        <v>0</v>
      </c>
      <c r="BF16" s="99">
        <v>0</v>
      </c>
      <c r="BG16" s="99">
        <v>0</v>
      </c>
      <c r="BH16" s="99">
        <v>0</v>
      </c>
      <c r="BI16" s="99">
        <v>0</v>
      </c>
      <c r="BJ16" s="99">
        <v>0</v>
      </c>
      <c r="BK16" s="99">
        <v>0</v>
      </c>
      <c r="BL16" s="99">
        <v>0</v>
      </c>
      <c r="BM16" s="99">
        <v>0</v>
      </c>
      <c r="BN16" s="99">
        <v>1</v>
      </c>
      <c r="BP16" s="112">
        <v>1909</v>
      </c>
    </row>
    <row r="17" spans="2:68" s="91" customFormat="1">
      <c r="B17" s="113">
        <v>1910</v>
      </c>
      <c r="C17" s="99">
        <v>3</v>
      </c>
      <c r="D17" s="99">
        <v>0</v>
      </c>
      <c r="E17" s="99">
        <v>0</v>
      </c>
      <c r="F17" s="99">
        <v>0</v>
      </c>
      <c r="G17" s="99">
        <v>1</v>
      </c>
      <c r="H17" s="99">
        <v>0</v>
      </c>
      <c r="I17" s="99">
        <v>1</v>
      </c>
      <c r="J17" s="99">
        <v>0</v>
      </c>
      <c r="K17" s="99">
        <v>0</v>
      </c>
      <c r="L17" s="99">
        <v>0</v>
      </c>
      <c r="M17" s="99">
        <v>0</v>
      </c>
      <c r="N17" s="99">
        <v>0</v>
      </c>
      <c r="O17" s="99">
        <v>0</v>
      </c>
      <c r="P17" s="99">
        <v>0</v>
      </c>
      <c r="Q17" s="99">
        <v>0</v>
      </c>
      <c r="R17" s="99">
        <v>0</v>
      </c>
      <c r="S17" s="99">
        <v>0</v>
      </c>
      <c r="T17" s="99">
        <v>0</v>
      </c>
      <c r="U17" s="99">
        <v>0</v>
      </c>
      <c r="V17" s="99">
        <v>5</v>
      </c>
      <c r="W17" s="125"/>
      <c r="X17" s="113">
        <v>1910</v>
      </c>
      <c r="Y17" s="99">
        <v>1</v>
      </c>
      <c r="Z17" s="99">
        <v>0</v>
      </c>
      <c r="AA17" s="99">
        <v>1</v>
      </c>
      <c r="AB17" s="99">
        <v>1</v>
      </c>
      <c r="AC17" s="99">
        <v>0</v>
      </c>
      <c r="AD17" s="99">
        <v>0</v>
      </c>
      <c r="AE17" s="99">
        <v>2</v>
      </c>
      <c r="AF17" s="99">
        <v>0</v>
      </c>
      <c r="AG17" s="99">
        <v>0</v>
      </c>
      <c r="AH17" s="99">
        <v>0</v>
      </c>
      <c r="AI17" s="99">
        <v>0</v>
      </c>
      <c r="AJ17" s="99">
        <v>0</v>
      </c>
      <c r="AK17" s="99">
        <v>0</v>
      </c>
      <c r="AL17" s="99">
        <v>0</v>
      </c>
      <c r="AM17" s="99">
        <v>0</v>
      </c>
      <c r="AN17" s="99">
        <v>0</v>
      </c>
      <c r="AO17" s="99">
        <v>0</v>
      </c>
      <c r="AP17" s="99">
        <v>0</v>
      </c>
      <c r="AQ17" s="99">
        <v>0</v>
      </c>
      <c r="AR17" s="99">
        <v>5</v>
      </c>
      <c r="AS17" s="125"/>
      <c r="AT17" s="113">
        <v>1910</v>
      </c>
      <c r="AU17" s="99">
        <v>4</v>
      </c>
      <c r="AV17" s="99">
        <v>0</v>
      </c>
      <c r="AW17" s="99">
        <v>1</v>
      </c>
      <c r="AX17" s="99">
        <v>1</v>
      </c>
      <c r="AY17" s="99">
        <v>1</v>
      </c>
      <c r="AZ17" s="99">
        <v>0</v>
      </c>
      <c r="BA17" s="99">
        <v>3</v>
      </c>
      <c r="BB17" s="99">
        <v>0</v>
      </c>
      <c r="BC17" s="99">
        <v>0</v>
      </c>
      <c r="BD17" s="99">
        <v>0</v>
      </c>
      <c r="BE17" s="99">
        <v>0</v>
      </c>
      <c r="BF17" s="99">
        <v>0</v>
      </c>
      <c r="BG17" s="99">
        <v>0</v>
      </c>
      <c r="BH17" s="99">
        <v>0</v>
      </c>
      <c r="BI17" s="99">
        <v>0</v>
      </c>
      <c r="BJ17" s="99">
        <v>0</v>
      </c>
      <c r="BK17" s="99">
        <v>0</v>
      </c>
      <c r="BL17" s="99">
        <v>0</v>
      </c>
      <c r="BM17" s="99">
        <v>0</v>
      </c>
      <c r="BN17" s="99">
        <v>10</v>
      </c>
      <c r="BP17" s="113">
        <v>1910</v>
      </c>
    </row>
    <row r="18" spans="2:68" s="91" customFormat="1">
      <c r="B18" s="113">
        <v>1911</v>
      </c>
      <c r="C18" s="99">
        <v>4</v>
      </c>
      <c r="D18" s="99">
        <v>0</v>
      </c>
      <c r="E18" s="99">
        <v>0</v>
      </c>
      <c r="F18" s="99">
        <v>0</v>
      </c>
      <c r="G18" s="99">
        <v>0</v>
      </c>
      <c r="H18" s="99">
        <v>0</v>
      </c>
      <c r="I18" s="99">
        <v>0</v>
      </c>
      <c r="J18" s="99">
        <v>0</v>
      </c>
      <c r="K18" s="99">
        <v>0</v>
      </c>
      <c r="L18" s="99">
        <v>2</v>
      </c>
      <c r="M18" s="99">
        <v>0</v>
      </c>
      <c r="N18" s="99">
        <v>0</v>
      </c>
      <c r="O18" s="99">
        <v>0</v>
      </c>
      <c r="P18" s="99">
        <v>0</v>
      </c>
      <c r="Q18" s="99">
        <v>0</v>
      </c>
      <c r="R18" s="99">
        <v>0</v>
      </c>
      <c r="S18" s="99">
        <v>0</v>
      </c>
      <c r="T18" s="99">
        <v>0</v>
      </c>
      <c r="U18" s="99">
        <v>0</v>
      </c>
      <c r="V18" s="99">
        <v>6</v>
      </c>
      <c r="W18" s="125"/>
      <c r="X18" s="113">
        <v>1911</v>
      </c>
      <c r="Y18" s="99">
        <v>0</v>
      </c>
      <c r="Z18" s="99">
        <v>1</v>
      </c>
      <c r="AA18" s="99">
        <v>0</v>
      </c>
      <c r="AB18" s="99">
        <v>1</v>
      </c>
      <c r="AC18" s="99">
        <v>0</v>
      </c>
      <c r="AD18" s="99">
        <v>0</v>
      </c>
      <c r="AE18" s="99">
        <v>0</v>
      </c>
      <c r="AF18" s="99">
        <v>0</v>
      </c>
      <c r="AG18" s="99">
        <v>0</v>
      </c>
      <c r="AH18" s="99">
        <v>0</v>
      </c>
      <c r="AI18" s="99">
        <v>0</v>
      </c>
      <c r="AJ18" s="99">
        <v>0</v>
      </c>
      <c r="AK18" s="99">
        <v>1</v>
      </c>
      <c r="AL18" s="99">
        <v>0</v>
      </c>
      <c r="AM18" s="99">
        <v>0</v>
      </c>
      <c r="AN18" s="99">
        <v>0</v>
      </c>
      <c r="AO18" s="99">
        <v>0</v>
      </c>
      <c r="AP18" s="99">
        <v>0</v>
      </c>
      <c r="AQ18" s="99">
        <v>0</v>
      </c>
      <c r="AR18" s="99">
        <v>3</v>
      </c>
      <c r="AS18" s="125"/>
      <c r="AT18" s="113">
        <v>1911</v>
      </c>
      <c r="AU18" s="99">
        <v>4</v>
      </c>
      <c r="AV18" s="99">
        <v>1</v>
      </c>
      <c r="AW18" s="99">
        <v>0</v>
      </c>
      <c r="AX18" s="99">
        <v>1</v>
      </c>
      <c r="AY18" s="99">
        <v>0</v>
      </c>
      <c r="AZ18" s="99">
        <v>0</v>
      </c>
      <c r="BA18" s="99">
        <v>0</v>
      </c>
      <c r="BB18" s="99">
        <v>0</v>
      </c>
      <c r="BC18" s="99">
        <v>0</v>
      </c>
      <c r="BD18" s="99">
        <v>2</v>
      </c>
      <c r="BE18" s="99">
        <v>0</v>
      </c>
      <c r="BF18" s="99">
        <v>0</v>
      </c>
      <c r="BG18" s="99">
        <v>1</v>
      </c>
      <c r="BH18" s="99">
        <v>0</v>
      </c>
      <c r="BI18" s="99">
        <v>0</v>
      </c>
      <c r="BJ18" s="99">
        <v>0</v>
      </c>
      <c r="BK18" s="99">
        <v>0</v>
      </c>
      <c r="BL18" s="99">
        <v>0</v>
      </c>
      <c r="BM18" s="99">
        <v>0</v>
      </c>
      <c r="BN18" s="99">
        <v>9</v>
      </c>
      <c r="BP18" s="113">
        <v>1911</v>
      </c>
    </row>
    <row r="19" spans="2:68" s="91" customFormat="1">
      <c r="B19" s="113">
        <v>1912</v>
      </c>
      <c r="C19" s="99">
        <v>4</v>
      </c>
      <c r="D19" s="99">
        <v>3</v>
      </c>
      <c r="E19" s="99">
        <v>2</v>
      </c>
      <c r="F19" s="99">
        <v>3</v>
      </c>
      <c r="G19" s="99">
        <v>1</v>
      </c>
      <c r="H19" s="99">
        <v>0</v>
      </c>
      <c r="I19" s="99">
        <v>0</v>
      </c>
      <c r="J19" s="99">
        <v>1</v>
      </c>
      <c r="K19" s="99">
        <v>0</v>
      </c>
      <c r="L19" s="99">
        <v>1</v>
      </c>
      <c r="M19" s="99">
        <v>2</v>
      </c>
      <c r="N19" s="99">
        <v>1</v>
      </c>
      <c r="O19" s="99">
        <v>0</v>
      </c>
      <c r="P19" s="99">
        <v>0</v>
      </c>
      <c r="Q19" s="99">
        <v>0</v>
      </c>
      <c r="R19" s="99">
        <v>0</v>
      </c>
      <c r="S19" s="99">
        <v>0</v>
      </c>
      <c r="T19" s="99">
        <v>0</v>
      </c>
      <c r="U19" s="99">
        <v>0</v>
      </c>
      <c r="V19" s="99">
        <v>18</v>
      </c>
      <c r="W19" s="125"/>
      <c r="X19" s="113">
        <v>1912</v>
      </c>
      <c r="Y19" s="99">
        <v>1</v>
      </c>
      <c r="Z19" s="99">
        <v>3</v>
      </c>
      <c r="AA19" s="99">
        <v>0</v>
      </c>
      <c r="AB19" s="99">
        <v>1</v>
      </c>
      <c r="AC19" s="99">
        <v>1</v>
      </c>
      <c r="AD19" s="99">
        <v>0</v>
      </c>
      <c r="AE19" s="99">
        <v>0</v>
      </c>
      <c r="AF19" s="99">
        <v>0</v>
      </c>
      <c r="AG19" s="99">
        <v>1</v>
      </c>
      <c r="AH19" s="99">
        <v>1</v>
      </c>
      <c r="AI19" s="99">
        <v>3</v>
      </c>
      <c r="AJ19" s="99">
        <v>0</v>
      </c>
      <c r="AK19" s="99">
        <v>0</v>
      </c>
      <c r="AL19" s="99">
        <v>0</v>
      </c>
      <c r="AM19" s="99">
        <v>2</v>
      </c>
      <c r="AN19" s="99">
        <v>0</v>
      </c>
      <c r="AO19" s="99">
        <v>0</v>
      </c>
      <c r="AP19" s="99">
        <v>0</v>
      </c>
      <c r="AQ19" s="99">
        <v>0</v>
      </c>
      <c r="AR19" s="99">
        <v>13</v>
      </c>
      <c r="AS19" s="125"/>
      <c r="AT19" s="113">
        <v>1912</v>
      </c>
      <c r="AU19" s="99">
        <v>5</v>
      </c>
      <c r="AV19" s="99">
        <v>6</v>
      </c>
      <c r="AW19" s="99">
        <v>2</v>
      </c>
      <c r="AX19" s="99">
        <v>4</v>
      </c>
      <c r="AY19" s="99">
        <v>2</v>
      </c>
      <c r="AZ19" s="99">
        <v>0</v>
      </c>
      <c r="BA19" s="99">
        <v>0</v>
      </c>
      <c r="BB19" s="99">
        <v>1</v>
      </c>
      <c r="BC19" s="99">
        <v>1</v>
      </c>
      <c r="BD19" s="99">
        <v>2</v>
      </c>
      <c r="BE19" s="99">
        <v>5</v>
      </c>
      <c r="BF19" s="99">
        <v>1</v>
      </c>
      <c r="BG19" s="99">
        <v>0</v>
      </c>
      <c r="BH19" s="99">
        <v>0</v>
      </c>
      <c r="BI19" s="99">
        <v>2</v>
      </c>
      <c r="BJ19" s="99">
        <v>0</v>
      </c>
      <c r="BK19" s="99">
        <v>0</v>
      </c>
      <c r="BL19" s="99">
        <v>0</v>
      </c>
      <c r="BM19" s="99">
        <v>0</v>
      </c>
      <c r="BN19" s="99">
        <v>31</v>
      </c>
      <c r="BP19" s="113">
        <v>1912</v>
      </c>
    </row>
    <row r="20" spans="2:68" s="91" customFormat="1">
      <c r="B20" s="113">
        <v>1913</v>
      </c>
      <c r="C20" s="99">
        <v>8</v>
      </c>
      <c r="D20" s="99">
        <v>4</v>
      </c>
      <c r="E20" s="99">
        <v>4</v>
      </c>
      <c r="F20" s="99">
        <v>2</v>
      </c>
      <c r="G20" s="99">
        <v>2</v>
      </c>
      <c r="H20" s="99">
        <v>1</v>
      </c>
      <c r="I20" s="99">
        <v>2</v>
      </c>
      <c r="J20" s="99">
        <v>1</v>
      </c>
      <c r="K20" s="99">
        <v>2</v>
      </c>
      <c r="L20" s="99">
        <v>0</v>
      </c>
      <c r="M20" s="99">
        <v>1</v>
      </c>
      <c r="N20" s="99">
        <v>2</v>
      </c>
      <c r="O20" s="99">
        <v>0</v>
      </c>
      <c r="P20" s="99">
        <v>0</v>
      </c>
      <c r="Q20" s="99">
        <v>0</v>
      </c>
      <c r="R20" s="99">
        <v>0</v>
      </c>
      <c r="S20" s="99">
        <v>1</v>
      </c>
      <c r="T20" s="99">
        <v>0</v>
      </c>
      <c r="U20" s="99">
        <v>0</v>
      </c>
      <c r="V20" s="99">
        <v>30</v>
      </c>
      <c r="W20" s="125"/>
      <c r="X20" s="113">
        <v>1913</v>
      </c>
      <c r="Y20" s="99">
        <v>8</v>
      </c>
      <c r="Z20" s="99">
        <v>1</v>
      </c>
      <c r="AA20" s="99">
        <v>4</v>
      </c>
      <c r="AB20" s="99">
        <v>1</v>
      </c>
      <c r="AC20" s="99">
        <v>3</v>
      </c>
      <c r="AD20" s="99">
        <v>0</v>
      </c>
      <c r="AE20" s="99">
        <v>0</v>
      </c>
      <c r="AF20" s="99">
        <v>1</v>
      </c>
      <c r="AG20" s="99">
        <v>0</v>
      </c>
      <c r="AH20" s="99">
        <v>2</v>
      </c>
      <c r="AI20" s="99">
        <v>0</v>
      </c>
      <c r="AJ20" s="99">
        <v>0</v>
      </c>
      <c r="AK20" s="99">
        <v>0</v>
      </c>
      <c r="AL20" s="99">
        <v>0</v>
      </c>
      <c r="AM20" s="99">
        <v>0</v>
      </c>
      <c r="AN20" s="99">
        <v>1</v>
      </c>
      <c r="AO20" s="99">
        <v>0</v>
      </c>
      <c r="AP20" s="99">
        <v>0</v>
      </c>
      <c r="AQ20" s="99">
        <v>0</v>
      </c>
      <c r="AR20" s="99">
        <v>21</v>
      </c>
      <c r="AS20" s="125"/>
      <c r="AT20" s="113">
        <v>1913</v>
      </c>
      <c r="AU20" s="99">
        <v>16</v>
      </c>
      <c r="AV20" s="99">
        <v>5</v>
      </c>
      <c r="AW20" s="99">
        <v>8</v>
      </c>
      <c r="AX20" s="99">
        <v>3</v>
      </c>
      <c r="AY20" s="99">
        <v>5</v>
      </c>
      <c r="AZ20" s="99">
        <v>1</v>
      </c>
      <c r="BA20" s="99">
        <v>2</v>
      </c>
      <c r="BB20" s="99">
        <v>2</v>
      </c>
      <c r="BC20" s="99">
        <v>2</v>
      </c>
      <c r="BD20" s="99">
        <v>2</v>
      </c>
      <c r="BE20" s="99">
        <v>1</v>
      </c>
      <c r="BF20" s="99">
        <v>2</v>
      </c>
      <c r="BG20" s="99">
        <v>0</v>
      </c>
      <c r="BH20" s="99">
        <v>0</v>
      </c>
      <c r="BI20" s="99">
        <v>0</v>
      </c>
      <c r="BJ20" s="99">
        <v>1</v>
      </c>
      <c r="BK20" s="99">
        <v>1</v>
      </c>
      <c r="BL20" s="99">
        <v>0</v>
      </c>
      <c r="BM20" s="99">
        <v>0</v>
      </c>
      <c r="BN20" s="99">
        <v>51</v>
      </c>
      <c r="BP20" s="113">
        <v>1913</v>
      </c>
    </row>
    <row r="21" spans="2:68" s="91" customFormat="1">
      <c r="B21" s="113">
        <v>1914</v>
      </c>
      <c r="C21" s="99">
        <v>9</v>
      </c>
      <c r="D21" s="99">
        <v>1</v>
      </c>
      <c r="E21" s="99">
        <v>3</v>
      </c>
      <c r="F21" s="99">
        <v>2</v>
      </c>
      <c r="G21" s="99">
        <v>0</v>
      </c>
      <c r="H21" s="99">
        <v>3</v>
      </c>
      <c r="I21" s="99">
        <v>1</v>
      </c>
      <c r="J21" s="99">
        <v>0</v>
      </c>
      <c r="K21" s="99">
        <v>0</v>
      </c>
      <c r="L21" s="99">
        <v>2</v>
      </c>
      <c r="M21" s="99">
        <v>0</v>
      </c>
      <c r="N21" s="99">
        <v>1</v>
      </c>
      <c r="O21" s="99">
        <v>0</v>
      </c>
      <c r="P21" s="99">
        <v>0</v>
      </c>
      <c r="Q21" s="99">
        <v>1</v>
      </c>
      <c r="R21" s="99">
        <v>0</v>
      </c>
      <c r="S21" s="99">
        <v>0</v>
      </c>
      <c r="T21" s="99">
        <v>0</v>
      </c>
      <c r="U21" s="99">
        <v>0</v>
      </c>
      <c r="V21" s="99">
        <v>23</v>
      </c>
      <c r="W21" s="125"/>
      <c r="X21" s="113">
        <v>1914</v>
      </c>
      <c r="Y21" s="99">
        <v>3</v>
      </c>
      <c r="Z21" s="99">
        <v>0</v>
      </c>
      <c r="AA21" s="99">
        <v>2</v>
      </c>
      <c r="AB21" s="99">
        <v>0</v>
      </c>
      <c r="AC21" s="99">
        <v>1</v>
      </c>
      <c r="AD21" s="99">
        <v>0</v>
      </c>
      <c r="AE21" s="99">
        <v>0</v>
      </c>
      <c r="AF21" s="99">
        <v>0</v>
      </c>
      <c r="AG21" s="99">
        <v>1</v>
      </c>
      <c r="AH21" s="99">
        <v>0</v>
      </c>
      <c r="AI21" s="99">
        <v>0</v>
      </c>
      <c r="AJ21" s="99">
        <v>0</v>
      </c>
      <c r="AK21" s="99">
        <v>0</v>
      </c>
      <c r="AL21" s="99">
        <v>1</v>
      </c>
      <c r="AM21" s="99">
        <v>0</v>
      </c>
      <c r="AN21" s="99">
        <v>0</v>
      </c>
      <c r="AO21" s="99">
        <v>0</v>
      </c>
      <c r="AP21" s="99">
        <v>0</v>
      </c>
      <c r="AQ21" s="99">
        <v>0</v>
      </c>
      <c r="AR21" s="99">
        <v>8</v>
      </c>
      <c r="AS21" s="125"/>
      <c r="AT21" s="113">
        <v>1914</v>
      </c>
      <c r="AU21" s="99">
        <v>12</v>
      </c>
      <c r="AV21" s="99">
        <v>1</v>
      </c>
      <c r="AW21" s="99">
        <v>5</v>
      </c>
      <c r="AX21" s="99">
        <v>2</v>
      </c>
      <c r="AY21" s="99">
        <v>1</v>
      </c>
      <c r="AZ21" s="99">
        <v>3</v>
      </c>
      <c r="BA21" s="99">
        <v>1</v>
      </c>
      <c r="BB21" s="99">
        <v>0</v>
      </c>
      <c r="BC21" s="99">
        <v>1</v>
      </c>
      <c r="BD21" s="99">
        <v>2</v>
      </c>
      <c r="BE21" s="99">
        <v>0</v>
      </c>
      <c r="BF21" s="99">
        <v>1</v>
      </c>
      <c r="BG21" s="99">
        <v>0</v>
      </c>
      <c r="BH21" s="99">
        <v>1</v>
      </c>
      <c r="BI21" s="99">
        <v>1</v>
      </c>
      <c r="BJ21" s="99">
        <v>0</v>
      </c>
      <c r="BK21" s="99">
        <v>0</v>
      </c>
      <c r="BL21" s="99">
        <v>0</v>
      </c>
      <c r="BM21" s="99">
        <v>0</v>
      </c>
      <c r="BN21" s="99">
        <v>31</v>
      </c>
      <c r="BP21" s="113">
        <v>1914</v>
      </c>
    </row>
    <row r="22" spans="2:68" s="91" customFormat="1">
      <c r="B22" s="113">
        <v>1915</v>
      </c>
      <c r="C22" s="99">
        <v>4</v>
      </c>
      <c r="D22" s="99">
        <v>1</v>
      </c>
      <c r="E22" s="99">
        <v>2</v>
      </c>
      <c r="F22" s="99">
        <v>0</v>
      </c>
      <c r="G22" s="99">
        <v>0</v>
      </c>
      <c r="H22" s="99">
        <v>0</v>
      </c>
      <c r="I22" s="99">
        <v>1</v>
      </c>
      <c r="J22" s="99">
        <v>1</v>
      </c>
      <c r="K22" s="99">
        <v>0</v>
      </c>
      <c r="L22" s="99">
        <v>1</v>
      </c>
      <c r="M22" s="99">
        <v>0</v>
      </c>
      <c r="N22" s="99">
        <v>1</v>
      </c>
      <c r="O22" s="99">
        <v>1</v>
      </c>
      <c r="P22" s="99">
        <v>2</v>
      </c>
      <c r="Q22" s="99">
        <v>0</v>
      </c>
      <c r="R22" s="99">
        <v>2</v>
      </c>
      <c r="S22" s="99">
        <v>0</v>
      </c>
      <c r="T22" s="99">
        <v>0</v>
      </c>
      <c r="U22" s="99">
        <v>0</v>
      </c>
      <c r="V22" s="99">
        <v>16</v>
      </c>
      <c r="W22" s="125"/>
      <c r="X22" s="113">
        <v>1915</v>
      </c>
      <c r="Y22" s="99">
        <v>1</v>
      </c>
      <c r="Z22" s="99">
        <v>1</v>
      </c>
      <c r="AA22" s="99">
        <v>1</v>
      </c>
      <c r="AB22" s="99">
        <v>1</v>
      </c>
      <c r="AC22" s="99">
        <v>0</v>
      </c>
      <c r="AD22" s="99">
        <v>0</v>
      </c>
      <c r="AE22" s="99">
        <v>0</v>
      </c>
      <c r="AF22" s="99">
        <v>0</v>
      </c>
      <c r="AG22" s="99">
        <v>1</v>
      </c>
      <c r="AH22" s="99">
        <v>1</v>
      </c>
      <c r="AI22" s="99">
        <v>0</v>
      </c>
      <c r="AJ22" s="99">
        <v>0</v>
      </c>
      <c r="AK22" s="99">
        <v>0</v>
      </c>
      <c r="AL22" s="99">
        <v>0</v>
      </c>
      <c r="AM22" s="99">
        <v>0</v>
      </c>
      <c r="AN22" s="99">
        <v>0</v>
      </c>
      <c r="AO22" s="99">
        <v>0</v>
      </c>
      <c r="AP22" s="99">
        <v>0</v>
      </c>
      <c r="AQ22" s="99">
        <v>0</v>
      </c>
      <c r="AR22" s="99">
        <v>6</v>
      </c>
      <c r="AS22" s="125"/>
      <c r="AT22" s="113">
        <v>1915</v>
      </c>
      <c r="AU22" s="99">
        <v>5</v>
      </c>
      <c r="AV22" s="99">
        <v>2</v>
      </c>
      <c r="AW22" s="99">
        <v>3</v>
      </c>
      <c r="AX22" s="99">
        <v>1</v>
      </c>
      <c r="AY22" s="99">
        <v>0</v>
      </c>
      <c r="AZ22" s="99">
        <v>0</v>
      </c>
      <c r="BA22" s="99">
        <v>1</v>
      </c>
      <c r="BB22" s="99">
        <v>1</v>
      </c>
      <c r="BC22" s="99">
        <v>1</v>
      </c>
      <c r="BD22" s="99">
        <v>2</v>
      </c>
      <c r="BE22" s="99">
        <v>0</v>
      </c>
      <c r="BF22" s="99">
        <v>1</v>
      </c>
      <c r="BG22" s="99">
        <v>1</v>
      </c>
      <c r="BH22" s="99">
        <v>2</v>
      </c>
      <c r="BI22" s="99">
        <v>0</v>
      </c>
      <c r="BJ22" s="99">
        <v>2</v>
      </c>
      <c r="BK22" s="99">
        <v>0</v>
      </c>
      <c r="BL22" s="99">
        <v>0</v>
      </c>
      <c r="BM22" s="99">
        <v>0</v>
      </c>
      <c r="BN22" s="99">
        <v>22</v>
      </c>
      <c r="BP22" s="113">
        <v>1915</v>
      </c>
    </row>
    <row r="23" spans="2:68" s="91" customFormat="1">
      <c r="B23" s="113">
        <v>1916</v>
      </c>
      <c r="C23" s="99">
        <v>5</v>
      </c>
      <c r="D23" s="99">
        <v>2</v>
      </c>
      <c r="E23" s="99">
        <v>1</v>
      </c>
      <c r="F23" s="99">
        <v>4</v>
      </c>
      <c r="G23" s="99">
        <v>0</v>
      </c>
      <c r="H23" s="99">
        <v>2</v>
      </c>
      <c r="I23" s="99">
        <v>0</v>
      </c>
      <c r="J23" s="99">
        <v>1</v>
      </c>
      <c r="K23" s="99">
        <v>2</v>
      </c>
      <c r="L23" s="99">
        <v>0</v>
      </c>
      <c r="M23" s="99">
        <v>0</v>
      </c>
      <c r="N23" s="99">
        <v>0</v>
      </c>
      <c r="O23" s="99">
        <v>0</v>
      </c>
      <c r="P23" s="99">
        <v>0</v>
      </c>
      <c r="Q23" s="99">
        <v>0</v>
      </c>
      <c r="R23" s="99">
        <v>1</v>
      </c>
      <c r="S23" s="99">
        <v>0</v>
      </c>
      <c r="T23" s="99">
        <v>1</v>
      </c>
      <c r="U23" s="99">
        <v>0</v>
      </c>
      <c r="V23" s="99">
        <v>19</v>
      </c>
      <c r="W23" s="125"/>
      <c r="X23" s="113">
        <v>1916</v>
      </c>
      <c r="Y23" s="99">
        <v>4</v>
      </c>
      <c r="Z23" s="99">
        <v>2</v>
      </c>
      <c r="AA23" s="99">
        <v>3</v>
      </c>
      <c r="AB23" s="99">
        <v>3</v>
      </c>
      <c r="AC23" s="99">
        <v>0</v>
      </c>
      <c r="AD23" s="99">
        <v>1</v>
      </c>
      <c r="AE23" s="99">
        <v>0</v>
      </c>
      <c r="AF23" s="99">
        <v>2</v>
      </c>
      <c r="AG23" s="99">
        <v>1</v>
      </c>
      <c r="AH23" s="99">
        <v>0</v>
      </c>
      <c r="AI23" s="99">
        <v>0</v>
      </c>
      <c r="AJ23" s="99">
        <v>0</v>
      </c>
      <c r="AK23" s="99">
        <v>0</v>
      </c>
      <c r="AL23" s="99">
        <v>1</v>
      </c>
      <c r="AM23" s="99">
        <v>0</v>
      </c>
      <c r="AN23" s="99">
        <v>0</v>
      </c>
      <c r="AO23" s="99">
        <v>0</v>
      </c>
      <c r="AP23" s="99">
        <v>0</v>
      </c>
      <c r="AQ23" s="99">
        <v>0</v>
      </c>
      <c r="AR23" s="99">
        <v>17</v>
      </c>
      <c r="AS23" s="125"/>
      <c r="AT23" s="113">
        <v>1916</v>
      </c>
      <c r="AU23" s="99">
        <v>9</v>
      </c>
      <c r="AV23" s="99">
        <v>4</v>
      </c>
      <c r="AW23" s="99">
        <v>4</v>
      </c>
      <c r="AX23" s="99">
        <v>7</v>
      </c>
      <c r="AY23" s="99">
        <v>0</v>
      </c>
      <c r="AZ23" s="99">
        <v>3</v>
      </c>
      <c r="BA23" s="99">
        <v>0</v>
      </c>
      <c r="BB23" s="99">
        <v>3</v>
      </c>
      <c r="BC23" s="99">
        <v>3</v>
      </c>
      <c r="BD23" s="99">
        <v>0</v>
      </c>
      <c r="BE23" s="99">
        <v>0</v>
      </c>
      <c r="BF23" s="99">
        <v>0</v>
      </c>
      <c r="BG23" s="99">
        <v>0</v>
      </c>
      <c r="BH23" s="99">
        <v>1</v>
      </c>
      <c r="BI23" s="99">
        <v>0</v>
      </c>
      <c r="BJ23" s="99">
        <v>1</v>
      </c>
      <c r="BK23" s="99">
        <v>0</v>
      </c>
      <c r="BL23" s="99">
        <v>1</v>
      </c>
      <c r="BM23" s="99">
        <v>0</v>
      </c>
      <c r="BN23" s="99">
        <v>36</v>
      </c>
      <c r="BP23" s="113">
        <v>1916</v>
      </c>
    </row>
    <row r="24" spans="2:68" s="91" customFormat="1">
      <c r="B24" s="113">
        <v>1917</v>
      </c>
      <c r="C24" s="99">
        <v>10</v>
      </c>
      <c r="D24" s="99">
        <v>1</v>
      </c>
      <c r="E24" s="99">
        <v>2</v>
      </c>
      <c r="F24" s="99">
        <v>0</v>
      </c>
      <c r="G24" s="99">
        <v>0</v>
      </c>
      <c r="H24" s="99">
        <v>2</v>
      </c>
      <c r="I24" s="99">
        <v>0</v>
      </c>
      <c r="J24" s="99">
        <v>1</v>
      </c>
      <c r="K24" s="99">
        <v>0</v>
      </c>
      <c r="L24" s="99">
        <v>1</v>
      </c>
      <c r="M24" s="99">
        <v>0</v>
      </c>
      <c r="N24" s="99">
        <v>0</v>
      </c>
      <c r="O24" s="99">
        <v>0</v>
      </c>
      <c r="P24" s="99">
        <v>0</v>
      </c>
      <c r="Q24" s="99">
        <v>0</v>
      </c>
      <c r="R24" s="99">
        <v>0</v>
      </c>
      <c r="S24" s="99">
        <v>0</v>
      </c>
      <c r="T24" s="99">
        <v>0</v>
      </c>
      <c r="U24" s="99">
        <v>0</v>
      </c>
      <c r="V24" s="99">
        <v>17</v>
      </c>
      <c r="W24" s="125"/>
      <c r="X24" s="113">
        <v>1917</v>
      </c>
      <c r="Y24" s="99">
        <v>5</v>
      </c>
      <c r="Z24" s="99">
        <v>2</v>
      </c>
      <c r="AA24" s="99">
        <v>1</v>
      </c>
      <c r="AB24" s="99">
        <v>0</v>
      </c>
      <c r="AC24" s="99">
        <v>0</v>
      </c>
      <c r="AD24" s="99">
        <v>1</v>
      </c>
      <c r="AE24" s="99">
        <v>0</v>
      </c>
      <c r="AF24" s="99">
        <v>1</v>
      </c>
      <c r="AG24" s="99">
        <v>0</v>
      </c>
      <c r="AH24" s="99">
        <v>2</v>
      </c>
      <c r="AI24" s="99">
        <v>0</v>
      </c>
      <c r="AJ24" s="99">
        <v>0</v>
      </c>
      <c r="AK24" s="99">
        <v>0</v>
      </c>
      <c r="AL24" s="99">
        <v>0</v>
      </c>
      <c r="AM24" s="99">
        <v>0</v>
      </c>
      <c r="AN24" s="99">
        <v>0</v>
      </c>
      <c r="AO24" s="99">
        <v>0</v>
      </c>
      <c r="AP24" s="99">
        <v>0</v>
      </c>
      <c r="AQ24" s="99">
        <v>0</v>
      </c>
      <c r="AR24" s="99">
        <v>12</v>
      </c>
      <c r="AS24" s="125"/>
      <c r="AT24" s="113">
        <v>1917</v>
      </c>
      <c r="AU24" s="99">
        <v>15</v>
      </c>
      <c r="AV24" s="99">
        <v>3</v>
      </c>
      <c r="AW24" s="99">
        <v>3</v>
      </c>
      <c r="AX24" s="99">
        <v>0</v>
      </c>
      <c r="AY24" s="99">
        <v>0</v>
      </c>
      <c r="AZ24" s="99">
        <v>3</v>
      </c>
      <c r="BA24" s="99">
        <v>0</v>
      </c>
      <c r="BB24" s="99">
        <v>2</v>
      </c>
      <c r="BC24" s="99">
        <v>0</v>
      </c>
      <c r="BD24" s="99">
        <v>3</v>
      </c>
      <c r="BE24" s="99">
        <v>0</v>
      </c>
      <c r="BF24" s="99">
        <v>0</v>
      </c>
      <c r="BG24" s="99">
        <v>0</v>
      </c>
      <c r="BH24" s="99">
        <v>0</v>
      </c>
      <c r="BI24" s="99">
        <v>0</v>
      </c>
      <c r="BJ24" s="99">
        <v>0</v>
      </c>
      <c r="BK24" s="99">
        <v>0</v>
      </c>
      <c r="BL24" s="99">
        <v>0</v>
      </c>
      <c r="BM24" s="99">
        <v>0</v>
      </c>
      <c r="BN24" s="99">
        <v>29</v>
      </c>
      <c r="BP24" s="113">
        <v>1917</v>
      </c>
    </row>
    <row r="25" spans="2:68" s="91" customFormat="1">
      <c r="B25" s="114">
        <v>1918</v>
      </c>
      <c r="C25" s="99">
        <v>6</v>
      </c>
      <c r="D25" s="99">
        <v>2</v>
      </c>
      <c r="E25" s="99">
        <v>1</v>
      </c>
      <c r="F25" s="99">
        <v>1</v>
      </c>
      <c r="G25" s="99">
        <v>3</v>
      </c>
      <c r="H25" s="99">
        <v>0</v>
      </c>
      <c r="I25" s="99">
        <v>2</v>
      </c>
      <c r="J25" s="99">
        <v>0</v>
      </c>
      <c r="K25" s="99">
        <v>0</v>
      </c>
      <c r="L25" s="99">
        <v>3</v>
      </c>
      <c r="M25" s="99">
        <v>0</v>
      </c>
      <c r="N25" s="99">
        <v>1</v>
      </c>
      <c r="O25" s="99">
        <v>0</v>
      </c>
      <c r="P25" s="99">
        <v>0</v>
      </c>
      <c r="Q25" s="99">
        <v>0</v>
      </c>
      <c r="R25" s="99">
        <v>1</v>
      </c>
      <c r="S25" s="99">
        <v>0</v>
      </c>
      <c r="T25" s="99">
        <v>0</v>
      </c>
      <c r="U25" s="99">
        <v>0</v>
      </c>
      <c r="V25" s="99">
        <v>20</v>
      </c>
      <c r="W25" s="125"/>
      <c r="X25" s="114">
        <v>1918</v>
      </c>
      <c r="Y25" s="99">
        <v>5</v>
      </c>
      <c r="Z25" s="99">
        <v>0</v>
      </c>
      <c r="AA25" s="99">
        <v>3</v>
      </c>
      <c r="AB25" s="99">
        <v>2</v>
      </c>
      <c r="AC25" s="99">
        <v>0</v>
      </c>
      <c r="AD25" s="99">
        <v>1</v>
      </c>
      <c r="AE25" s="99">
        <v>1</v>
      </c>
      <c r="AF25" s="99">
        <v>0</v>
      </c>
      <c r="AG25" s="99">
        <v>0</v>
      </c>
      <c r="AH25" s="99">
        <v>2</v>
      </c>
      <c r="AI25" s="99">
        <v>0</v>
      </c>
      <c r="AJ25" s="99">
        <v>0</v>
      </c>
      <c r="AK25" s="99">
        <v>0</v>
      </c>
      <c r="AL25" s="99">
        <v>0</v>
      </c>
      <c r="AM25" s="99">
        <v>0</v>
      </c>
      <c r="AN25" s="99">
        <v>0</v>
      </c>
      <c r="AO25" s="99">
        <v>0</v>
      </c>
      <c r="AP25" s="99">
        <v>0</v>
      </c>
      <c r="AQ25" s="99">
        <v>0</v>
      </c>
      <c r="AR25" s="99">
        <v>14</v>
      </c>
      <c r="AS25" s="125"/>
      <c r="AT25" s="114">
        <v>1918</v>
      </c>
      <c r="AU25" s="99">
        <v>11</v>
      </c>
      <c r="AV25" s="99">
        <v>2</v>
      </c>
      <c r="AW25" s="99">
        <v>4</v>
      </c>
      <c r="AX25" s="99">
        <v>3</v>
      </c>
      <c r="AY25" s="99">
        <v>3</v>
      </c>
      <c r="AZ25" s="99">
        <v>1</v>
      </c>
      <c r="BA25" s="99">
        <v>3</v>
      </c>
      <c r="BB25" s="99">
        <v>0</v>
      </c>
      <c r="BC25" s="99">
        <v>0</v>
      </c>
      <c r="BD25" s="99">
        <v>5</v>
      </c>
      <c r="BE25" s="99">
        <v>0</v>
      </c>
      <c r="BF25" s="99">
        <v>1</v>
      </c>
      <c r="BG25" s="99">
        <v>0</v>
      </c>
      <c r="BH25" s="99">
        <v>0</v>
      </c>
      <c r="BI25" s="99">
        <v>0</v>
      </c>
      <c r="BJ25" s="99">
        <v>1</v>
      </c>
      <c r="BK25" s="99">
        <v>0</v>
      </c>
      <c r="BL25" s="99">
        <v>0</v>
      </c>
      <c r="BM25" s="99">
        <v>0</v>
      </c>
      <c r="BN25" s="99">
        <v>34</v>
      </c>
      <c r="BP25" s="114">
        <v>1918</v>
      </c>
    </row>
    <row r="26" spans="2:68" s="91" customFormat="1">
      <c r="B26" s="114">
        <v>1919</v>
      </c>
      <c r="C26" s="99">
        <v>6</v>
      </c>
      <c r="D26" s="99">
        <v>0</v>
      </c>
      <c r="E26" s="99">
        <v>0</v>
      </c>
      <c r="F26" s="99">
        <v>1</v>
      </c>
      <c r="G26" s="99">
        <v>3</v>
      </c>
      <c r="H26" s="99">
        <v>2</v>
      </c>
      <c r="I26" s="99">
        <v>0</v>
      </c>
      <c r="J26" s="99">
        <v>4</v>
      </c>
      <c r="K26" s="99">
        <v>0</v>
      </c>
      <c r="L26" s="99">
        <v>0</v>
      </c>
      <c r="M26" s="99">
        <v>1</v>
      </c>
      <c r="N26" s="99">
        <v>0</v>
      </c>
      <c r="O26" s="99">
        <v>0</v>
      </c>
      <c r="P26" s="99">
        <v>0</v>
      </c>
      <c r="Q26" s="99">
        <v>0</v>
      </c>
      <c r="R26" s="99">
        <v>0</v>
      </c>
      <c r="S26" s="99">
        <v>1</v>
      </c>
      <c r="T26" s="99">
        <v>0</v>
      </c>
      <c r="U26" s="99">
        <v>0</v>
      </c>
      <c r="V26" s="99">
        <v>18</v>
      </c>
      <c r="W26" s="125"/>
      <c r="X26" s="114">
        <v>1919</v>
      </c>
      <c r="Y26" s="99">
        <v>4</v>
      </c>
      <c r="Z26" s="99">
        <v>0</v>
      </c>
      <c r="AA26" s="99">
        <v>2</v>
      </c>
      <c r="AB26" s="99">
        <v>0</v>
      </c>
      <c r="AC26" s="99">
        <v>0</v>
      </c>
      <c r="AD26" s="99">
        <v>0</v>
      </c>
      <c r="AE26" s="99">
        <v>1</v>
      </c>
      <c r="AF26" s="99">
        <v>1</v>
      </c>
      <c r="AG26" s="99">
        <v>0</v>
      </c>
      <c r="AH26" s="99">
        <v>0</v>
      </c>
      <c r="AI26" s="99">
        <v>0</v>
      </c>
      <c r="AJ26" s="99">
        <v>0</v>
      </c>
      <c r="AK26" s="99">
        <v>0</v>
      </c>
      <c r="AL26" s="99">
        <v>0</v>
      </c>
      <c r="AM26" s="99">
        <v>0</v>
      </c>
      <c r="AN26" s="99">
        <v>0</v>
      </c>
      <c r="AO26" s="99">
        <v>0</v>
      </c>
      <c r="AP26" s="99">
        <v>0</v>
      </c>
      <c r="AQ26" s="99">
        <v>0</v>
      </c>
      <c r="AR26" s="99">
        <v>8</v>
      </c>
      <c r="AS26" s="125"/>
      <c r="AT26" s="114">
        <v>1919</v>
      </c>
      <c r="AU26" s="99">
        <v>10</v>
      </c>
      <c r="AV26" s="99">
        <v>0</v>
      </c>
      <c r="AW26" s="99">
        <v>2</v>
      </c>
      <c r="AX26" s="99">
        <v>1</v>
      </c>
      <c r="AY26" s="99">
        <v>3</v>
      </c>
      <c r="AZ26" s="99">
        <v>2</v>
      </c>
      <c r="BA26" s="99">
        <v>1</v>
      </c>
      <c r="BB26" s="99">
        <v>5</v>
      </c>
      <c r="BC26" s="99">
        <v>0</v>
      </c>
      <c r="BD26" s="99">
        <v>0</v>
      </c>
      <c r="BE26" s="99">
        <v>1</v>
      </c>
      <c r="BF26" s="99">
        <v>0</v>
      </c>
      <c r="BG26" s="99">
        <v>0</v>
      </c>
      <c r="BH26" s="99">
        <v>0</v>
      </c>
      <c r="BI26" s="99">
        <v>0</v>
      </c>
      <c r="BJ26" s="99">
        <v>0</v>
      </c>
      <c r="BK26" s="99">
        <v>1</v>
      </c>
      <c r="BL26" s="99">
        <v>0</v>
      </c>
      <c r="BM26" s="99">
        <v>0</v>
      </c>
      <c r="BN26" s="99">
        <v>26</v>
      </c>
      <c r="BP26" s="114">
        <v>1919</v>
      </c>
    </row>
    <row r="27" spans="2:68" s="91" customFormat="1">
      <c r="B27" s="114">
        <v>1920</v>
      </c>
      <c r="C27" s="99">
        <v>14</v>
      </c>
      <c r="D27" s="99">
        <v>2</v>
      </c>
      <c r="E27" s="99">
        <v>1</v>
      </c>
      <c r="F27" s="99">
        <v>2</v>
      </c>
      <c r="G27" s="99">
        <v>0</v>
      </c>
      <c r="H27" s="99">
        <v>2</v>
      </c>
      <c r="I27" s="99">
        <v>2</v>
      </c>
      <c r="J27" s="99">
        <v>0</v>
      </c>
      <c r="K27" s="99">
        <v>1</v>
      </c>
      <c r="L27" s="99">
        <v>2</v>
      </c>
      <c r="M27" s="99">
        <v>0</v>
      </c>
      <c r="N27" s="99">
        <v>1</v>
      </c>
      <c r="O27" s="99">
        <v>0</v>
      </c>
      <c r="P27" s="99">
        <v>0</v>
      </c>
      <c r="Q27" s="99">
        <v>0</v>
      </c>
      <c r="R27" s="99">
        <v>0</v>
      </c>
      <c r="S27" s="99">
        <v>0</v>
      </c>
      <c r="T27" s="99">
        <v>0</v>
      </c>
      <c r="U27" s="99">
        <v>0</v>
      </c>
      <c r="V27" s="99">
        <v>27</v>
      </c>
      <c r="W27" s="125"/>
      <c r="X27" s="114">
        <v>1920</v>
      </c>
      <c r="Y27" s="99">
        <v>10</v>
      </c>
      <c r="Z27" s="99">
        <v>2</v>
      </c>
      <c r="AA27" s="99">
        <v>0</v>
      </c>
      <c r="AB27" s="99">
        <v>2</v>
      </c>
      <c r="AC27" s="99">
        <v>0</v>
      </c>
      <c r="AD27" s="99">
        <v>2</v>
      </c>
      <c r="AE27" s="99">
        <v>2</v>
      </c>
      <c r="AF27" s="99">
        <v>1</v>
      </c>
      <c r="AG27" s="99">
        <v>0</v>
      </c>
      <c r="AH27" s="99">
        <v>1</v>
      </c>
      <c r="AI27" s="99">
        <v>0</v>
      </c>
      <c r="AJ27" s="99">
        <v>0</v>
      </c>
      <c r="AK27" s="99">
        <v>0</v>
      </c>
      <c r="AL27" s="99">
        <v>0</v>
      </c>
      <c r="AM27" s="99">
        <v>1</v>
      </c>
      <c r="AN27" s="99">
        <v>2</v>
      </c>
      <c r="AO27" s="99">
        <v>0</v>
      </c>
      <c r="AP27" s="99">
        <v>0</v>
      </c>
      <c r="AQ27" s="99">
        <v>0</v>
      </c>
      <c r="AR27" s="99">
        <v>23</v>
      </c>
      <c r="AS27" s="125"/>
      <c r="AT27" s="114">
        <v>1920</v>
      </c>
      <c r="AU27" s="99">
        <v>24</v>
      </c>
      <c r="AV27" s="99">
        <v>4</v>
      </c>
      <c r="AW27" s="99">
        <v>1</v>
      </c>
      <c r="AX27" s="99">
        <v>4</v>
      </c>
      <c r="AY27" s="99">
        <v>0</v>
      </c>
      <c r="AZ27" s="99">
        <v>4</v>
      </c>
      <c r="BA27" s="99">
        <v>4</v>
      </c>
      <c r="BB27" s="99">
        <v>1</v>
      </c>
      <c r="BC27" s="99">
        <v>1</v>
      </c>
      <c r="BD27" s="99">
        <v>3</v>
      </c>
      <c r="BE27" s="99">
        <v>0</v>
      </c>
      <c r="BF27" s="99">
        <v>1</v>
      </c>
      <c r="BG27" s="99">
        <v>0</v>
      </c>
      <c r="BH27" s="99">
        <v>0</v>
      </c>
      <c r="BI27" s="99">
        <v>1</v>
      </c>
      <c r="BJ27" s="99">
        <v>2</v>
      </c>
      <c r="BK27" s="99">
        <v>0</v>
      </c>
      <c r="BL27" s="99">
        <v>0</v>
      </c>
      <c r="BM27" s="99">
        <v>0</v>
      </c>
      <c r="BN27" s="99">
        <v>50</v>
      </c>
      <c r="BP27" s="114">
        <v>1920</v>
      </c>
    </row>
    <row r="28" spans="2:68">
      <c r="B28" s="115">
        <v>1921</v>
      </c>
      <c r="C28" s="99">
        <v>7</v>
      </c>
      <c r="D28" s="99">
        <v>4</v>
      </c>
      <c r="E28" s="99">
        <v>5</v>
      </c>
      <c r="F28" s="99">
        <v>0</v>
      </c>
      <c r="G28" s="99">
        <v>1</v>
      </c>
      <c r="H28" s="99">
        <v>2</v>
      </c>
      <c r="I28" s="99">
        <v>0</v>
      </c>
      <c r="J28" s="99">
        <v>3</v>
      </c>
      <c r="K28" s="99">
        <v>1</v>
      </c>
      <c r="L28" s="99">
        <v>1</v>
      </c>
      <c r="M28" s="99">
        <v>4</v>
      </c>
      <c r="N28" s="99">
        <v>0</v>
      </c>
      <c r="O28" s="99">
        <v>0</v>
      </c>
      <c r="P28" s="99">
        <v>0</v>
      </c>
      <c r="Q28" s="99">
        <v>0</v>
      </c>
      <c r="R28" s="99">
        <v>0</v>
      </c>
      <c r="S28" s="99">
        <v>0</v>
      </c>
      <c r="T28" s="99">
        <v>0</v>
      </c>
      <c r="U28" s="99">
        <v>0</v>
      </c>
      <c r="V28" s="99">
        <v>28</v>
      </c>
      <c r="W28" s="127"/>
      <c r="X28" s="115">
        <v>1921</v>
      </c>
      <c r="Y28" s="99">
        <v>8</v>
      </c>
      <c r="Z28" s="99">
        <v>4</v>
      </c>
      <c r="AA28" s="99">
        <v>3</v>
      </c>
      <c r="AB28" s="99">
        <v>2</v>
      </c>
      <c r="AC28" s="99">
        <v>1</v>
      </c>
      <c r="AD28" s="99">
        <v>1</v>
      </c>
      <c r="AE28" s="99">
        <v>3</v>
      </c>
      <c r="AF28" s="99">
        <v>0</v>
      </c>
      <c r="AG28" s="99">
        <v>1</v>
      </c>
      <c r="AH28" s="99">
        <v>0</v>
      </c>
      <c r="AI28" s="99">
        <v>0</v>
      </c>
      <c r="AJ28" s="99">
        <v>0</v>
      </c>
      <c r="AK28" s="99">
        <v>0</v>
      </c>
      <c r="AL28" s="99">
        <v>1</v>
      </c>
      <c r="AM28" s="99">
        <v>1</v>
      </c>
      <c r="AN28" s="99">
        <v>0</v>
      </c>
      <c r="AO28" s="99">
        <v>0</v>
      </c>
      <c r="AP28" s="99">
        <v>0</v>
      </c>
      <c r="AQ28" s="99">
        <v>0</v>
      </c>
      <c r="AR28" s="99">
        <v>25</v>
      </c>
      <c r="AS28" s="127"/>
      <c r="AT28" s="115">
        <v>1921</v>
      </c>
      <c r="AU28" s="99">
        <v>15</v>
      </c>
      <c r="AV28" s="99">
        <v>8</v>
      </c>
      <c r="AW28" s="99">
        <v>8</v>
      </c>
      <c r="AX28" s="99">
        <v>2</v>
      </c>
      <c r="AY28" s="99">
        <v>2</v>
      </c>
      <c r="AZ28" s="99">
        <v>3</v>
      </c>
      <c r="BA28" s="99">
        <v>3</v>
      </c>
      <c r="BB28" s="99">
        <v>3</v>
      </c>
      <c r="BC28" s="99">
        <v>2</v>
      </c>
      <c r="BD28" s="99">
        <v>1</v>
      </c>
      <c r="BE28" s="99">
        <v>4</v>
      </c>
      <c r="BF28" s="99">
        <v>0</v>
      </c>
      <c r="BG28" s="99">
        <v>0</v>
      </c>
      <c r="BH28" s="99">
        <v>1</v>
      </c>
      <c r="BI28" s="99">
        <v>1</v>
      </c>
      <c r="BJ28" s="99">
        <v>0</v>
      </c>
      <c r="BK28" s="99">
        <v>0</v>
      </c>
      <c r="BL28" s="99">
        <v>0</v>
      </c>
      <c r="BM28" s="99">
        <v>0</v>
      </c>
      <c r="BN28" s="99">
        <v>53</v>
      </c>
      <c r="BP28" s="115">
        <v>1921</v>
      </c>
    </row>
    <row r="29" spans="2:68">
      <c r="B29" s="116">
        <v>1922</v>
      </c>
      <c r="C29" s="99">
        <v>13</v>
      </c>
      <c r="D29" s="99">
        <v>1</v>
      </c>
      <c r="E29" s="99">
        <v>4</v>
      </c>
      <c r="F29" s="99">
        <v>0</v>
      </c>
      <c r="G29" s="99">
        <v>1</v>
      </c>
      <c r="H29" s="99">
        <v>6</v>
      </c>
      <c r="I29" s="99">
        <v>2</v>
      </c>
      <c r="J29" s="99">
        <v>1</v>
      </c>
      <c r="K29" s="99">
        <v>0</v>
      </c>
      <c r="L29" s="99">
        <v>1</v>
      </c>
      <c r="M29" s="99">
        <v>0</v>
      </c>
      <c r="N29" s="99">
        <v>2</v>
      </c>
      <c r="O29" s="99">
        <v>0</v>
      </c>
      <c r="P29" s="99">
        <v>0</v>
      </c>
      <c r="Q29" s="99">
        <v>1</v>
      </c>
      <c r="R29" s="99">
        <v>1</v>
      </c>
      <c r="S29" s="99">
        <v>0</v>
      </c>
      <c r="T29" s="99">
        <v>0</v>
      </c>
      <c r="U29" s="99">
        <v>0</v>
      </c>
      <c r="V29" s="99">
        <v>33</v>
      </c>
      <c r="W29" s="127"/>
      <c r="X29" s="116">
        <v>1922</v>
      </c>
      <c r="Y29" s="99">
        <v>7</v>
      </c>
      <c r="Z29" s="99">
        <v>2</v>
      </c>
      <c r="AA29" s="99">
        <v>5</v>
      </c>
      <c r="AB29" s="99">
        <v>2</v>
      </c>
      <c r="AC29" s="99">
        <v>3</v>
      </c>
      <c r="AD29" s="99">
        <v>0</v>
      </c>
      <c r="AE29" s="99">
        <v>3</v>
      </c>
      <c r="AF29" s="99">
        <v>2</v>
      </c>
      <c r="AG29" s="99">
        <v>1</v>
      </c>
      <c r="AH29" s="99">
        <v>2</v>
      </c>
      <c r="AI29" s="99">
        <v>1</v>
      </c>
      <c r="AJ29" s="99">
        <v>0</v>
      </c>
      <c r="AK29" s="99">
        <v>1</v>
      </c>
      <c r="AL29" s="99">
        <v>0</v>
      </c>
      <c r="AM29" s="99">
        <v>1</v>
      </c>
      <c r="AN29" s="99">
        <v>0</v>
      </c>
      <c r="AO29" s="99">
        <v>0</v>
      </c>
      <c r="AP29" s="99">
        <v>0</v>
      </c>
      <c r="AQ29" s="99">
        <v>0</v>
      </c>
      <c r="AR29" s="99">
        <v>30</v>
      </c>
      <c r="AS29" s="127"/>
      <c r="AT29" s="116">
        <v>1922</v>
      </c>
      <c r="AU29" s="99">
        <v>20</v>
      </c>
      <c r="AV29" s="99">
        <v>3</v>
      </c>
      <c r="AW29" s="99">
        <v>9</v>
      </c>
      <c r="AX29" s="99">
        <v>2</v>
      </c>
      <c r="AY29" s="99">
        <v>4</v>
      </c>
      <c r="AZ29" s="99">
        <v>6</v>
      </c>
      <c r="BA29" s="99">
        <v>5</v>
      </c>
      <c r="BB29" s="99">
        <v>3</v>
      </c>
      <c r="BC29" s="99">
        <v>1</v>
      </c>
      <c r="BD29" s="99">
        <v>3</v>
      </c>
      <c r="BE29" s="99">
        <v>1</v>
      </c>
      <c r="BF29" s="99">
        <v>2</v>
      </c>
      <c r="BG29" s="99">
        <v>1</v>
      </c>
      <c r="BH29" s="99">
        <v>0</v>
      </c>
      <c r="BI29" s="99">
        <v>2</v>
      </c>
      <c r="BJ29" s="99">
        <v>1</v>
      </c>
      <c r="BK29" s="99">
        <v>0</v>
      </c>
      <c r="BL29" s="99">
        <v>0</v>
      </c>
      <c r="BM29" s="99">
        <v>0</v>
      </c>
      <c r="BN29" s="99">
        <v>63</v>
      </c>
      <c r="BP29" s="116">
        <v>1922</v>
      </c>
    </row>
    <row r="30" spans="2:68">
      <c r="B30" s="116">
        <v>1923</v>
      </c>
      <c r="C30" s="99">
        <v>8</v>
      </c>
      <c r="D30" s="99">
        <v>5</v>
      </c>
      <c r="E30" s="99">
        <v>4</v>
      </c>
      <c r="F30" s="99">
        <v>4</v>
      </c>
      <c r="G30" s="99">
        <v>0</v>
      </c>
      <c r="H30" s="99">
        <v>1</v>
      </c>
      <c r="I30" s="99">
        <v>2</v>
      </c>
      <c r="J30" s="99">
        <v>1</v>
      </c>
      <c r="K30" s="99">
        <v>1</v>
      </c>
      <c r="L30" s="99">
        <v>3</v>
      </c>
      <c r="M30" s="99">
        <v>2</v>
      </c>
      <c r="N30" s="99">
        <v>4</v>
      </c>
      <c r="O30" s="99">
        <v>1</v>
      </c>
      <c r="P30" s="99">
        <v>1</v>
      </c>
      <c r="Q30" s="99">
        <v>0</v>
      </c>
      <c r="R30" s="99">
        <v>0</v>
      </c>
      <c r="S30" s="99">
        <v>0</v>
      </c>
      <c r="T30" s="99">
        <v>0</v>
      </c>
      <c r="U30" s="99">
        <v>0</v>
      </c>
      <c r="V30" s="99">
        <v>37</v>
      </c>
      <c r="W30" s="127"/>
      <c r="X30" s="116">
        <v>1923</v>
      </c>
      <c r="Y30" s="99">
        <v>5</v>
      </c>
      <c r="Z30" s="99">
        <v>4</v>
      </c>
      <c r="AA30" s="99">
        <v>3</v>
      </c>
      <c r="AB30" s="99">
        <v>3</v>
      </c>
      <c r="AC30" s="99">
        <v>0</v>
      </c>
      <c r="AD30" s="99">
        <v>2</v>
      </c>
      <c r="AE30" s="99">
        <v>0</v>
      </c>
      <c r="AF30" s="99">
        <v>0</v>
      </c>
      <c r="AG30" s="99">
        <v>1</v>
      </c>
      <c r="AH30" s="99">
        <v>0</v>
      </c>
      <c r="AI30" s="99">
        <v>0</v>
      </c>
      <c r="AJ30" s="99">
        <v>1</v>
      </c>
      <c r="AK30" s="99">
        <v>1</v>
      </c>
      <c r="AL30" s="99">
        <v>0</v>
      </c>
      <c r="AM30" s="99">
        <v>1</v>
      </c>
      <c r="AN30" s="99">
        <v>0</v>
      </c>
      <c r="AO30" s="99">
        <v>0</v>
      </c>
      <c r="AP30" s="99">
        <v>0</v>
      </c>
      <c r="AQ30" s="99">
        <v>0</v>
      </c>
      <c r="AR30" s="99">
        <v>21</v>
      </c>
      <c r="AS30" s="127"/>
      <c r="AT30" s="116">
        <v>1923</v>
      </c>
      <c r="AU30" s="99">
        <v>13</v>
      </c>
      <c r="AV30" s="99">
        <v>9</v>
      </c>
      <c r="AW30" s="99">
        <v>7</v>
      </c>
      <c r="AX30" s="99">
        <v>7</v>
      </c>
      <c r="AY30" s="99">
        <v>0</v>
      </c>
      <c r="AZ30" s="99">
        <v>3</v>
      </c>
      <c r="BA30" s="99">
        <v>2</v>
      </c>
      <c r="BB30" s="99">
        <v>1</v>
      </c>
      <c r="BC30" s="99">
        <v>2</v>
      </c>
      <c r="BD30" s="99">
        <v>3</v>
      </c>
      <c r="BE30" s="99">
        <v>2</v>
      </c>
      <c r="BF30" s="99">
        <v>5</v>
      </c>
      <c r="BG30" s="99">
        <v>2</v>
      </c>
      <c r="BH30" s="99">
        <v>1</v>
      </c>
      <c r="BI30" s="99">
        <v>1</v>
      </c>
      <c r="BJ30" s="99">
        <v>0</v>
      </c>
      <c r="BK30" s="99">
        <v>0</v>
      </c>
      <c r="BL30" s="99">
        <v>0</v>
      </c>
      <c r="BM30" s="99">
        <v>0</v>
      </c>
      <c r="BN30" s="99">
        <v>58</v>
      </c>
      <c r="BP30" s="116">
        <v>1923</v>
      </c>
    </row>
    <row r="31" spans="2:68">
      <c r="B31" s="116">
        <v>1924</v>
      </c>
      <c r="C31" s="99">
        <v>10</v>
      </c>
      <c r="D31" s="99">
        <v>3</v>
      </c>
      <c r="E31" s="99">
        <v>3</v>
      </c>
      <c r="F31" s="99">
        <v>3</v>
      </c>
      <c r="G31" s="99">
        <v>3</v>
      </c>
      <c r="H31" s="99">
        <v>2</v>
      </c>
      <c r="I31" s="99">
        <v>2</v>
      </c>
      <c r="J31" s="99">
        <v>1</v>
      </c>
      <c r="K31" s="99">
        <v>2</v>
      </c>
      <c r="L31" s="99">
        <v>3</v>
      </c>
      <c r="M31" s="99">
        <v>1</v>
      </c>
      <c r="N31" s="99">
        <v>2</v>
      </c>
      <c r="O31" s="99">
        <v>0</v>
      </c>
      <c r="P31" s="99">
        <v>0</v>
      </c>
      <c r="Q31" s="99">
        <v>1</v>
      </c>
      <c r="R31" s="99">
        <v>0</v>
      </c>
      <c r="S31" s="99">
        <v>0</v>
      </c>
      <c r="T31" s="99">
        <v>0</v>
      </c>
      <c r="U31" s="99">
        <v>0</v>
      </c>
      <c r="V31" s="99">
        <v>36</v>
      </c>
      <c r="W31" s="127"/>
      <c r="X31" s="116">
        <v>1924</v>
      </c>
      <c r="Y31" s="99">
        <v>6</v>
      </c>
      <c r="Z31" s="99">
        <v>5</v>
      </c>
      <c r="AA31" s="99">
        <v>3</v>
      </c>
      <c r="AB31" s="99">
        <v>1</v>
      </c>
      <c r="AC31" s="99">
        <v>1</v>
      </c>
      <c r="AD31" s="99">
        <v>0</v>
      </c>
      <c r="AE31" s="99">
        <v>2</v>
      </c>
      <c r="AF31" s="99">
        <v>0</v>
      </c>
      <c r="AG31" s="99">
        <v>1</v>
      </c>
      <c r="AH31" s="99">
        <v>1</v>
      </c>
      <c r="AI31" s="99">
        <v>2</v>
      </c>
      <c r="AJ31" s="99">
        <v>1</v>
      </c>
      <c r="AK31" s="99">
        <v>2</v>
      </c>
      <c r="AL31" s="99">
        <v>2</v>
      </c>
      <c r="AM31" s="99">
        <v>2</v>
      </c>
      <c r="AN31" s="99">
        <v>0</v>
      </c>
      <c r="AO31" s="99">
        <v>0</v>
      </c>
      <c r="AP31" s="99">
        <v>0</v>
      </c>
      <c r="AQ31" s="99">
        <v>0</v>
      </c>
      <c r="AR31" s="99">
        <v>29</v>
      </c>
      <c r="AS31" s="127"/>
      <c r="AT31" s="116">
        <v>1924</v>
      </c>
      <c r="AU31" s="99">
        <v>16</v>
      </c>
      <c r="AV31" s="99">
        <v>8</v>
      </c>
      <c r="AW31" s="99">
        <v>6</v>
      </c>
      <c r="AX31" s="99">
        <v>4</v>
      </c>
      <c r="AY31" s="99">
        <v>4</v>
      </c>
      <c r="AZ31" s="99">
        <v>2</v>
      </c>
      <c r="BA31" s="99">
        <v>4</v>
      </c>
      <c r="BB31" s="99">
        <v>1</v>
      </c>
      <c r="BC31" s="99">
        <v>3</v>
      </c>
      <c r="BD31" s="99">
        <v>4</v>
      </c>
      <c r="BE31" s="99">
        <v>3</v>
      </c>
      <c r="BF31" s="99">
        <v>3</v>
      </c>
      <c r="BG31" s="99">
        <v>2</v>
      </c>
      <c r="BH31" s="99">
        <v>2</v>
      </c>
      <c r="BI31" s="99">
        <v>3</v>
      </c>
      <c r="BJ31" s="99">
        <v>0</v>
      </c>
      <c r="BK31" s="99">
        <v>0</v>
      </c>
      <c r="BL31" s="99">
        <v>0</v>
      </c>
      <c r="BM31" s="99">
        <v>0</v>
      </c>
      <c r="BN31" s="99">
        <v>65</v>
      </c>
      <c r="BP31" s="116">
        <v>1924</v>
      </c>
    </row>
    <row r="32" spans="2:68">
      <c r="B32" s="116">
        <v>1925</v>
      </c>
      <c r="C32" s="99">
        <v>10</v>
      </c>
      <c r="D32" s="99">
        <v>4</v>
      </c>
      <c r="E32" s="99">
        <v>8</v>
      </c>
      <c r="F32" s="99">
        <v>6</v>
      </c>
      <c r="G32" s="99">
        <v>4</v>
      </c>
      <c r="H32" s="99">
        <v>4</v>
      </c>
      <c r="I32" s="99">
        <v>3</v>
      </c>
      <c r="J32" s="99">
        <v>3</v>
      </c>
      <c r="K32" s="99">
        <v>4</v>
      </c>
      <c r="L32" s="99">
        <v>1</v>
      </c>
      <c r="M32" s="99">
        <v>1</v>
      </c>
      <c r="N32" s="99">
        <v>4</v>
      </c>
      <c r="O32" s="99">
        <v>0</v>
      </c>
      <c r="P32" s="99">
        <v>1</v>
      </c>
      <c r="Q32" s="99">
        <v>1</v>
      </c>
      <c r="R32" s="99">
        <v>1</v>
      </c>
      <c r="S32" s="99">
        <v>0</v>
      </c>
      <c r="T32" s="99">
        <v>0</v>
      </c>
      <c r="U32" s="99">
        <v>0</v>
      </c>
      <c r="V32" s="99">
        <v>55</v>
      </c>
      <c r="W32" s="127"/>
      <c r="X32" s="116">
        <v>1925</v>
      </c>
      <c r="Y32" s="99">
        <v>4</v>
      </c>
      <c r="Z32" s="99">
        <v>5</v>
      </c>
      <c r="AA32" s="99">
        <v>3</v>
      </c>
      <c r="AB32" s="99">
        <v>3</v>
      </c>
      <c r="AC32" s="99">
        <v>3</v>
      </c>
      <c r="AD32" s="99">
        <v>0</v>
      </c>
      <c r="AE32" s="99">
        <v>4</v>
      </c>
      <c r="AF32" s="99">
        <v>2</v>
      </c>
      <c r="AG32" s="99">
        <v>1</v>
      </c>
      <c r="AH32" s="99">
        <v>0</v>
      </c>
      <c r="AI32" s="99">
        <v>0</v>
      </c>
      <c r="AJ32" s="99">
        <v>0</v>
      </c>
      <c r="AK32" s="99">
        <v>0</v>
      </c>
      <c r="AL32" s="99">
        <v>2</v>
      </c>
      <c r="AM32" s="99">
        <v>0</v>
      </c>
      <c r="AN32" s="99">
        <v>0</v>
      </c>
      <c r="AO32" s="99">
        <v>1</v>
      </c>
      <c r="AP32" s="99">
        <v>0</v>
      </c>
      <c r="AQ32" s="99">
        <v>0</v>
      </c>
      <c r="AR32" s="99">
        <v>28</v>
      </c>
      <c r="AS32" s="127"/>
      <c r="AT32" s="116">
        <v>1925</v>
      </c>
      <c r="AU32" s="99">
        <v>14</v>
      </c>
      <c r="AV32" s="99">
        <v>9</v>
      </c>
      <c r="AW32" s="99">
        <v>11</v>
      </c>
      <c r="AX32" s="99">
        <v>9</v>
      </c>
      <c r="AY32" s="99">
        <v>7</v>
      </c>
      <c r="AZ32" s="99">
        <v>4</v>
      </c>
      <c r="BA32" s="99">
        <v>7</v>
      </c>
      <c r="BB32" s="99">
        <v>5</v>
      </c>
      <c r="BC32" s="99">
        <v>5</v>
      </c>
      <c r="BD32" s="99">
        <v>1</v>
      </c>
      <c r="BE32" s="99">
        <v>1</v>
      </c>
      <c r="BF32" s="99">
        <v>4</v>
      </c>
      <c r="BG32" s="99">
        <v>0</v>
      </c>
      <c r="BH32" s="99">
        <v>3</v>
      </c>
      <c r="BI32" s="99">
        <v>1</v>
      </c>
      <c r="BJ32" s="99">
        <v>1</v>
      </c>
      <c r="BK32" s="99">
        <v>1</v>
      </c>
      <c r="BL32" s="99">
        <v>0</v>
      </c>
      <c r="BM32" s="99">
        <v>0</v>
      </c>
      <c r="BN32" s="99">
        <v>83</v>
      </c>
      <c r="BP32" s="116">
        <v>1925</v>
      </c>
    </row>
    <row r="33" spans="2:68">
      <c r="B33" s="116">
        <v>1926</v>
      </c>
      <c r="C33" s="99">
        <v>23</v>
      </c>
      <c r="D33" s="99">
        <v>8</v>
      </c>
      <c r="E33" s="99">
        <v>4</v>
      </c>
      <c r="F33" s="99">
        <v>2</v>
      </c>
      <c r="G33" s="99">
        <v>2</v>
      </c>
      <c r="H33" s="99">
        <v>4</v>
      </c>
      <c r="I33" s="99">
        <v>1</v>
      </c>
      <c r="J33" s="99">
        <v>2</v>
      </c>
      <c r="K33" s="99">
        <v>2</v>
      </c>
      <c r="L33" s="99">
        <v>0</v>
      </c>
      <c r="M33" s="99">
        <v>2</v>
      </c>
      <c r="N33" s="99">
        <v>3</v>
      </c>
      <c r="O33" s="99">
        <v>2</v>
      </c>
      <c r="P33" s="99">
        <v>1</v>
      </c>
      <c r="Q33" s="99">
        <v>1</v>
      </c>
      <c r="R33" s="99">
        <v>0</v>
      </c>
      <c r="S33" s="99">
        <v>0</v>
      </c>
      <c r="T33" s="99">
        <v>1</v>
      </c>
      <c r="U33" s="99">
        <v>0</v>
      </c>
      <c r="V33" s="99">
        <v>58</v>
      </c>
      <c r="W33" s="127"/>
      <c r="X33" s="116">
        <v>1926</v>
      </c>
      <c r="Y33" s="99">
        <v>15</v>
      </c>
      <c r="Z33" s="99">
        <v>1</v>
      </c>
      <c r="AA33" s="99">
        <v>3</v>
      </c>
      <c r="AB33" s="99">
        <v>5</v>
      </c>
      <c r="AC33" s="99">
        <v>1</v>
      </c>
      <c r="AD33" s="99">
        <v>0</v>
      </c>
      <c r="AE33" s="99">
        <v>3</v>
      </c>
      <c r="AF33" s="99">
        <v>1</v>
      </c>
      <c r="AG33" s="99">
        <v>2</v>
      </c>
      <c r="AH33" s="99">
        <v>1</v>
      </c>
      <c r="AI33" s="99">
        <v>1</v>
      </c>
      <c r="AJ33" s="99">
        <v>1</v>
      </c>
      <c r="AK33" s="99">
        <v>0</v>
      </c>
      <c r="AL33" s="99">
        <v>0</v>
      </c>
      <c r="AM33" s="99">
        <v>1</v>
      </c>
      <c r="AN33" s="99">
        <v>1</v>
      </c>
      <c r="AO33" s="99">
        <v>0</v>
      </c>
      <c r="AP33" s="99">
        <v>0</v>
      </c>
      <c r="AQ33" s="99">
        <v>0</v>
      </c>
      <c r="AR33" s="99">
        <v>36</v>
      </c>
      <c r="AS33" s="127"/>
      <c r="AT33" s="116">
        <v>1926</v>
      </c>
      <c r="AU33" s="99">
        <v>38</v>
      </c>
      <c r="AV33" s="99">
        <v>9</v>
      </c>
      <c r="AW33" s="99">
        <v>7</v>
      </c>
      <c r="AX33" s="99">
        <v>7</v>
      </c>
      <c r="AY33" s="99">
        <v>3</v>
      </c>
      <c r="AZ33" s="99">
        <v>4</v>
      </c>
      <c r="BA33" s="99">
        <v>4</v>
      </c>
      <c r="BB33" s="99">
        <v>3</v>
      </c>
      <c r="BC33" s="99">
        <v>4</v>
      </c>
      <c r="BD33" s="99">
        <v>1</v>
      </c>
      <c r="BE33" s="99">
        <v>3</v>
      </c>
      <c r="BF33" s="99">
        <v>4</v>
      </c>
      <c r="BG33" s="99">
        <v>2</v>
      </c>
      <c r="BH33" s="99">
        <v>1</v>
      </c>
      <c r="BI33" s="99">
        <v>2</v>
      </c>
      <c r="BJ33" s="99">
        <v>1</v>
      </c>
      <c r="BK33" s="99">
        <v>0</v>
      </c>
      <c r="BL33" s="99">
        <v>1</v>
      </c>
      <c r="BM33" s="99">
        <v>0</v>
      </c>
      <c r="BN33" s="99">
        <v>94</v>
      </c>
      <c r="BP33" s="116">
        <v>1926</v>
      </c>
    </row>
    <row r="34" spans="2:68">
      <c r="B34" s="116">
        <v>1927</v>
      </c>
      <c r="C34" s="99">
        <v>14</v>
      </c>
      <c r="D34" s="99">
        <v>5</v>
      </c>
      <c r="E34" s="99">
        <v>6</v>
      </c>
      <c r="F34" s="99">
        <v>6</v>
      </c>
      <c r="G34" s="99">
        <v>3</v>
      </c>
      <c r="H34" s="99">
        <v>7</v>
      </c>
      <c r="I34" s="99">
        <v>4</v>
      </c>
      <c r="J34" s="99">
        <v>4</v>
      </c>
      <c r="K34" s="99">
        <v>7</v>
      </c>
      <c r="L34" s="99">
        <v>5</v>
      </c>
      <c r="M34" s="99">
        <v>3</v>
      </c>
      <c r="N34" s="99">
        <v>2</v>
      </c>
      <c r="O34" s="99">
        <v>1</v>
      </c>
      <c r="P34" s="99">
        <v>1</v>
      </c>
      <c r="Q34" s="99">
        <v>1</v>
      </c>
      <c r="R34" s="99">
        <v>0</v>
      </c>
      <c r="S34" s="99">
        <v>1</v>
      </c>
      <c r="T34" s="99">
        <v>0</v>
      </c>
      <c r="U34" s="99">
        <v>0</v>
      </c>
      <c r="V34" s="99">
        <v>70</v>
      </c>
      <c r="W34" s="127"/>
      <c r="X34" s="116">
        <v>1927</v>
      </c>
      <c r="Y34" s="99">
        <v>10</v>
      </c>
      <c r="Z34" s="99">
        <v>6</v>
      </c>
      <c r="AA34" s="99">
        <v>2</v>
      </c>
      <c r="AB34" s="99">
        <v>2</v>
      </c>
      <c r="AC34" s="99">
        <v>1</v>
      </c>
      <c r="AD34" s="99">
        <v>1</v>
      </c>
      <c r="AE34" s="99">
        <v>2</v>
      </c>
      <c r="AF34" s="99">
        <v>1</v>
      </c>
      <c r="AG34" s="99">
        <v>2</v>
      </c>
      <c r="AH34" s="99">
        <v>2</v>
      </c>
      <c r="AI34" s="99">
        <v>0</v>
      </c>
      <c r="AJ34" s="99">
        <v>0</v>
      </c>
      <c r="AK34" s="99">
        <v>1</v>
      </c>
      <c r="AL34" s="99">
        <v>1</v>
      </c>
      <c r="AM34" s="99">
        <v>0</v>
      </c>
      <c r="AN34" s="99">
        <v>1</v>
      </c>
      <c r="AO34" s="99">
        <v>1</v>
      </c>
      <c r="AP34" s="99">
        <v>0</v>
      </c>
      <c r="AQ34" s="99">
        <v>0</v>
      </c>
      <c r="AR34" s="99">
        <v>33</v>
      </c>
      <c r="AS34" s="127"/>
      <c r="AT34" s="116">
        <v>1927</v>
      </c>
      <c r="AU34" s="99">
        <v>24</v>
      </c>
      <c r="AV34" s="99">
        <v>11</v>
      </c>
      <c r="AW34" s="99">
        <v>8</v>
      </c>
      <c r="AX34" s="99">
        <v>8</v>
      </c>
      <c r="AY34" s="99">
        <v>4</v>
      </c>
      <c r="AZ34" s="99">
        <v>8</v>
      </c>
      <c r="BA34" s="99">
        <v>6</v>
      </c>
      <c r="BB34" s="99">
        <v>5</v>
      </c>
      <c r="BC34" s="99">
        <v>9</v>
      </c>
      <c r="BD34" s="99">
        <v>7</v>
      </c>
      <c r="BE34" s="99">
        <v>3</v>
      </c>
      <c r="BF34" s="99">
        <v>2</v>
      </c>
      <c r="BG34" s="99">
        <v>2</v>
      </c>
      <c r="BH34" s="99">
        <v>2</v>
      </c>
      <c r="BI34" s="99">
        <v>1</v>
      </c>
      <c r="BJ34" s="99">
        <v>1</v>
      </c>
      <c r="BK34" s="99">
        <v>2</v>
      </c>
      <c r="BL34" s="99">
        <v>0</v>
      </c>
      <c r="BM34" s="99">
        <v>0</v>
      </c>
      <c r="BN34" s="99">
        <v>103</v>
      </c>
      <c r="BP34" s="116">
        <v>1927</v>
      </c>
    </row>
    <row r="35" spans="2:68">
      <c r="B35" s="116">
        <v>1928</v>
      </c>
      <c r="C35" s="99">
        <v>21</v>
      </c>
      <c r="D35" s="99">
        <v>11</v>
      </c>
      <c r="E35" s="99">
        <v>6</v>
      </c>
      <c r="F35" s="99">
        <v>5</v>
      </c>
      <c r="G35" s="99">
        <v>3</v>
      </c>
      <c r="H35" s="99">
        <v>6</v>
      </c>
      <c r="I35" s="99">
        <v>0</v>
      </c>
      <c r="J35" s="99">
        <v>1</v>
      </c>
      <c r="K35" s="99">
        <v>5</v>
      </c>
      <c r="L35" s="99">
        <v>3</v>
      </c>
      <c r="M35" s="99">
        <v>4</v>
      </c>
      <c r="N35" s="99">
        <v>1</v>
      </c>
      <c r="O35" s="99">
        <v>0</v>
      </c>
      <c r="P35" s="99">
        <v>1</v>
      </c>
      <c r="Q35" s="99">
        <v>0</v>
      </c>
      <c r="R35" s="99">
        <v>0</v>
      </c>
      <c r="S35" s="99">
        <v>0</v>
      </c>
      <c r="T35" s="99">
        <v>0</v>
      </c>
      <c r="U35" s="99">
        <v>0</v>
      </c>
      <c r="V35" s="99">
        <v>67</v>
      </c>
      <c r="W35" s="127"/>
      <c r="X35" s="116">
        <v>1928</v>
      </c>
      <c r="Y35" s="99">
        <v>11</v>
      </c>
      <c r="Z35" s="99">
        <v>7</v>
      </c>
      <c r="AA35" s="99">
        <v>5</v>
      </c>
      <c r="AB35" s="99">
        <v>3</v>
      </c>
      <c r="AC35" s="99">
        <v>1</v>
      </c>
      <c r="AD35" s="99">
        <v>5</v>
      </c>
      <c r="AE35" s="99">
        <v>2</v>
      </c>
      <c r="AF35" s="99">
        <v>3</v>
      </c>
      <c r="AG35" s="99">
        <v>1</v>
      </c>
      <c r="AH35" s="99">
        <v>3</v>
      </c>
      <c r="AI35" s="99">
        <v>0</v>
      </c>
      <c r="AJ35" s="99">
        <v>3</v>
      </c>
      <c r="AK35" s="99">
        <v>1</v>
      </c>
      <c r="AL35" s="99">
        <v>0</v>
      </c>
      <c r="AM35" s="99">
        <v>0</v>
      </c>
      <c r="AN35" s="99">
        <v>3</v>
      </c>
      <c r="AO35" s="99">
        <v>0</v>
      </c>
      <c r="AP35" s="99">
        <v>0</v>
      </c>
      <c r="AQ35" s="99">
        <v>0</v>
      </c>
      <c r="AR35" s="99">
        <v>48</v>
      </c>
      <c r="AS35" s="127"/>
      <c r="AT35" s="116">
        <v>1928</v>
      </c>
      <c r="AU35" s="99">
        <v>32</v>
      </c>
      <c r="AV35" s="99">
        <v>18</v>
      </c>
      <c r="AW35" s="99">
        <v>11</v>
      </c>
      <c r="AX35" s="99">
        <v>8</v>
      </c>
      <c r="AY35" s="99">
        <v>4</v>
      </c>
      <c r="AZ35" s="99">
        <v>11</v>
      </c>
      <c r="BA35" s="99">
        <v>2</v>
      </c>
      <c r="BB35" s="99">
        <v>4</v>
      </c>
      <c r="BC35" s="99">
        <v>6</v>
      </c>
      <c r="BD35" s="99">
        <v>6</v>
      </c>
      <c r="BE35" s="99">
        <v>4</v>
      </c>
      <c r="BF35" s="99">
        <v>4</v>
      </c>
      <c r="BG35" s="99">
        <v>1</v>
      </c>
      <c r="BH35" s="99">
        <v>1</v>
      </c>
      <c r="BI35" s="99">
        <v>0</v>
      </c>
      <c r="BJ35" s="99">
        <v>3</v>
      </c>
      <c r="BK35" s="99">
        <v>0</v>
      </c>
      <c r="BL35" s="99">
        <v>0</v>
      </c>
      <c r="BM35" s="99">
        <v>0</v>
      </c>
      <c r="BN35" s="99">
        <v>115</v>
      </c>
      <c r="BP35" s="116">
        <v>1928</v>
      </c>
    </row>
    <row r="36" spans="2:68">
      <c r="B36" s="116">
        <v>1929</v>
      </c>
      <c r="C36" s="99">
        <v>13</v>
      </c>
      <c r="D36" s="99">
        <v>5</v>
      </c>
      <c r="E36" s="99">
        <v>5</v>
      </c>
      <c r="F36" s="99">
        <v>6</v>
      </c>
      <c r="G36" s="99">
        <v>1</v>
      </c>
      <c r="H36" s="99">
        <v>5</v>
      </c>
      <c r="I36" s="99">
        <v>3</v>
      </c>
      <c r="J36" s="99">
        <v>1</v>
      </c>
      <c r="K36" s="99">
        <v>2</v>
      </c>
      <c r="L36" s="99">
        <v>2</v>
      </c>
      <c r="M36" s="99">
        <v>2</v>
      </c>
      <c r="N36" s="99">
        <v>2</v>
      </c>
      <c r="O36" s="99">
        <v>3</v>
      </c>
      <c r="P36" s="99">
        <v>3</v>
      </c>
      <c r="Q36" s="99">
        <v>0</v>
      </c>
      <c r="R36" s="99">
        <v>0</v>
      </c>
      <c r="S36" s="99">
        <v>0</v>
      </c>
      <c r="T36" s="99">
        <v>0</v>
      </c>
      <c r="U36" s="99">
        <v>0</v>
      </c>
      <c r="V36" s="99">
        <v>53</v>
      </c>
      <c r="W36" s="127"/>
      <c r="X36" s="116">
        <v>1929</v>
      </c>
      <c r="Y36" s="99">
        <v>13</v>
      </c>
      <c r="Z36" s="99">
        <v>12</v>
      </c>
      <c r="AA36" s="99">
        <v>2</v>
      </c>
      <c r="AB36" s="99">
        <v>3</v>
      </c>
      <c r="AC36" s="99">
        <v>2</v>
      </c>
      <c r="AD36" s="99">
        <v>0</v>
      </c>
      <c r="AE36" s="99">
        <v>3</v>
      </c>
      <c r="AF36" s="99">
        <v>4</v>
      </c>
      <c r="AG36" s="99">
        <v>0</v>
      </c>
      <c r="AH36" s="99">
        <v>4</v>
      </c>
      <c r="AI36" s="99">
        <v>3</v>
      </c>
      <c r="AJ36" s="99">
        <v>2</v>
      </c>
      <c r="AK36" s="99">
        <v>1</v>
      </c>
      <c r="AL36" s="99">
        <v>0</v>
      </c>
      <c r="AM36" s="99">
        <v>0</v>
      </c>
      <c r="AN36" s="99">
        <v>1</v>
      </c>
      <c r="AO36" s="99">
        <v>0</v>
      </c>
      <c r="AP36" s="99">
        <v>0</v>
      </c>
      <c r="AQ36" s="99">
        <v>0</v>
      </c>
      <c r="AR36" s="99">
        <v>50</v>
      </c>
      <c r="AS36" s="127"/>
      <c r="AT36" s="116">
        <v>1929</v>
      </c>
      <c r="AU36" s="99">
        <v>26</v>
      </c>
      <c r="AV36" s="99">
        <v>17</v>
      </c>
      <c r="AW36" s="99">
        <v>7</v>
      </c>
      <c r="AX36" s="99">
        <v>9</v>
      </c>
      <c r="AY36" s="99">
        <v>3</v>
      </c>
      <c r="AZ36" s="99">
        <v>5</v>
      </c>
      <c r="BA36" s="99">
        <v>6</v>
      </c>
      <c r="BB36" s="99">
        <v>5</v>
      </c>
      <c r="BC36" s="99">
        <v>2</v>
      </c>
      <c r="BD36" s="99">
        <v>6</v>
      </c>
      <c r="BE36" s="99">
        <v>5</v>
      </c>
      <c r="BF36" s="99">
        <v>4</v>
      </c>
      <c r="BG36" s="99">
        <v>4</v>
      </c>
      <c r="BH36" s="99">
        <v>3</v>
      </c>
      <c r="BI36" s="99">
        <v>0</v>
      </c>
      <c r="BJ36" s="99">
        <v>1</v>
      </c>
      <c r="BK36" s="99">
        <v>0</v>
      </c>
      <c r="BL36" s="99">
        <v>0</v>
      </c>
      <c r="BM36" s="99">
        <v>0</v>
      </c>
      <c r="BN36" s="99">
        <v>103</v>
      </c>
      <c r="BP36" s="116">
        <v>1929</v>
      </c>
    </row>
    <row r="37" spans="2:68">
      <c r="B37" s="116">
        <v>1930</v>
      </c>
      <c r="C37" s="99">
        <v>7</v>
      </c>
      <c r="D37" s="99">
        <v>6</v>
      </c>
      <c r="E37" s="99">
        <v>2</v>
      </c>
      <c r="F37" s="99">
        <v>7</v>
      </c>
      <c r="G37" s="99">
        <v>3</v>
      </c>
      <c r="H37" s="99">
        <v>0</v>
      </c>
      <c r="I37" s="99">
        <v>4</v>
      </c>
      <c r="J37" s="99">
        <v>1</v>
      </c>
      <c r="K37" s="99">
        <v>5</v>
      </c>
      <c r="L37" s="99">
        <v>3</v>
      </c>
      <c r="M37" s="99">
        <v>1</v>
      </c>
      <c r="N37" s="99">
        <v>3</v>
      </c>
      <c r="O37" s="99">
        <v>5</v>
      </c>
      <c r="P37" s="99">
        <v>1</v>
      </c>
      <c r="Q37" s="99">
        <v>1</v>
      </c>
      <c r="R37" s="99">
        <v>0</v>
      </c>
      <c r="S37" s="99">
        <v>0</v>
      </c>
      <c r="T37" s="99">
        <v>0</v>
      </c>
      <c r="U37" s="99">
        <v>0</v>
      </c>
      <c r="V37" s="99">
        <v>49</v>
      </c>
      <c r="W37" s="127"/>
      <c r="X37" s="116">
        <v>1930</v>
      </c>
      <c r="Y37" s="99">
        <v>15</v>
      </c>
      <c r="Z37" s="99">
        <v>6</v>
      </c>
      <c r="AA37" s="99">
        <v>3</v>
      </c>
      <c r="AB37" s="99">
        <v>3</v>
      </c>
      <c r="AC37" s="99">
        <v>1</v>
      </c>
      <c r="AD37" s="99">
        <v>1</v>
      </c>
      <c r="AE37" s="99">
        <v>1</v>
      </c>
      <c r="AF37" s="99">
        <v>3</v>
      </c>
      <c r="AG37" s="99">
        <v>1</v>
      </c>
      <c r="AH37" s="99">
        <v>2</v>
      </c>
      <c r="AI37" s="99">
        <v>2</v>
      </c>
      <c r="AJ37" s="99">
        <v>2</v>
      </c>
      <c r="AK37" s="99">
        <v>3</v>
      </c>
      <c r="AL37" s="99">
        <v>1</v>
      </c>
      <c r="AM37" s="99">
        <v>1</v>
      </c>
      <c r="AN37" s="99">
        <v>0</v>
      </c>
      <c r="AO37" s="99">
        <v>0</v>
      </c>
      <c r="AP37" s="99">
        <v>0</v>
      </c>
      <c r="AQ37" s="99">
        <v>0</v>
      </c>
      <c r="AR37" s="99">
        <v>45</v>
      </c>
      <c r="AS37" s="127"/>
      <c r="AT37" s="116">
        <v>1930</v>
      </c>
      <c r="AU37" s="99">
        <v>22</v>
      </c>
      <c r="AV37" s="99">
        <v>12</v>
      </c>
      <c r="AW37" s="99">
        <v>5</v>
      </c>
      <c r="AX37" s="99">
        <v>10</v>
      </c>
      <c r="AY37" s="99">
        <v>4</v>
      </c>
      <c r="AZ37" s="99">
        <v>1</v>
      </c>
      <c r="BA37" s="99">
        <v>5</v>
      </c>
      <c r="BB37" s="99">
        <v>4</v>
      </c>
      <c r="BC37" s="99">
        <v>6</v>
      </c>
      <c r="BD37" s="99">
        <v>5</v>
      </c>
      <c r="BE37" s="99">
        <v>3</v>
      </c>
      <c r="BF37" s="99">
        <v>5</v>
      </c>
      <c r="BG37" s="99">
        <v>8</v>
      </c>
      <c r="BH37" s="99">
        <v>2</v>
      </c>
      <c r="BI37" s="99">
        <v>2</v>
      </c>
      <c r="BJ37" s="99">
        <v>0</v>
      </c>
      <c r="BK37" s="99">
        <v>0</v>
      </c>
      <c r="BL37" s="99">
        <v>0</v>
      </c>
      <c r="BM37" s="99">
        <v>0</v>
      </c>
      <c r="BN37" s="99">
        <v>94</v>
      </c>
      <c r="BP37" s="116">
        <v>1930</v>
      </c>
    </row>
    <row r="38" spans="2:68">
      <c r="B38" s="117">
        <v>1931</v>
      </c>
      <c r="C38" s="99">
        <v>8</v>
      </c>
      <c r="D38" s="99">
        <v>7</v>
      </c>
      <c r="E38" s="99">
        <v>2</v>
      </c>
      <c r="F38" s="99">
        <v>3</v>
      </c>
      <c r="G38" s="99">
        <v>4</v>
      </c>
      <c r="H38" s="99">
        <v>4</v>
      </c>
      <c r="I38" s="99">
        <v>5</v>
      </c>
      <c r="J38" s="99">
        <v>3</v>
      </c>
      <c r="K38" s="99">
        <v>5</v>
      </c>
      <c r="L38" s="99">
        <v>2</v>
      </c>
      <c r="M38" s="99">
        <v>3</v>
      </c>
      <c r="N38" s="99">
        <v>2</v>
      </c>
      <c r="O38" s="99">
        <v>3</v>
      </c>
      <c r="P38" s="99">
        <v>1</v>
      </c>
      <c r="Q38" s="99">
        <v>0</v>
      </c>
      <c r="R38" s="99">
        <v>0</v>
      </c>
      <c r="S38" s="99">
        <v>0</v>
      </c>
      <c r="T38" s="99">
        <v>0</v>
      </c>
      <c r="U38" s="99">
        <v>0</v>
      </c>
      <c r="V38" s="99">
        <v>52</v>
      </c>
      <c r="W38" s="127"/>
      <c r="X38" s="117">
        <v>1931</v>
      </c>
      <c r="Y38" s="99">
        <v>7</v>
      </c>
      <c r="Z38" s="99">
        <v>5</v>
      </c>
      <c r="AA38" s="99">
        <v>5</v>
      </c>
      <c r="AB38" s="99">
        <v>3</v>
      </c>
      <c r="AC38" s="99">
        <v>0</v>
      </c>
      <c r="AD38" s="99">
        <v>0</v>
      </c>
      <c r="AE38" s="99">
        <v>1</v>
      </c>
      <c r="AF38" s="99">
        <v>1</v>
      </c>
      <c r="AG38" s="99">
        <v>2</v>
      </c>
      <c r="AH38" s="99">
        <v>0</v>
      </c>
      <c r="AI38" s="99">
        <v>2</v>
      </c>
      <c r="AJ38" s="99">
        <v>3</v>
      </c>
      <c r="AK38" s="99">
        <v>0</v>
      </c>
      <c r="AL38" s="99">
        <v>1</v>
      </c>
      <c r="AM38" s="99">
        <v>0</v>
      </c>
      <c r="AN38" s="99">
        <v>2</v>
      </c>
      <c r="AO38" s="99">
        <v>1</v>
      </c>
      <c r="AP38" s="99">
        <v>0</v>
      </c>
      <c r="AQ38" s="99">
        <v>0</v>
      </c>
      <c r="AR38" s="99">
        <v>33</v>
      </c>
      <c r="AS38" s="127"/>
      <c r="AT38" s="117">
        <v>1931</v>
      </c>
      <c r="AU38" s="99">
        <v>15</v>
      </c>
      <c r="AV38" s="99">
        <v>12</v>
      </c>
      <c r="AW38" s="99">
        <v>7</v>
      </c>
      <c r="AX38" s="99">
        <v>6</v>
      </c>
      <c r="AY38" s="99">
        <v>4</v>
      </c>
      <c r="AZ38" s="99">
        <v>4</v>
      </c>
      <c r="BA38" s="99">
        <v>6</v>
      </c>
      <c r="BB38" s="99">
        <v>4</v>
      </c>
      <c r="BC38" s="99">
        <v>7</v>
      </c>
      <c r="BD38" s="99">
        <v>2</v>
      </c>
      <c r="BE38" s="99">
        <v>5</v>
      </c>
      <c r="BF38" s="99">
        <v>5</v>
      </c>
      <c r="BG38" s="99">
        <v>3</v>
      </c>
      <c r="BH38" s="99">
        <v>2</v>
      </c>
      <c r="BI38" s="99">
        <v>0</v>
      </c>
      <c r="BJ38" s="99">
        <v>2</v>
      </c>
      <c r="BK38" s="99">
        <v>1</v>
      </c>
      <c r="BL38" s="99">
        <v>0</v>
      </c>
      <c r="BM38" s="99">
        <v>0</v>
      </c>
      <c r="BN38" s="99">
        <v>85</v>
      </c>
      <c r="BP38" s="117">
        <v>1931</v>
      </c>
    </row>
    <row r="39" spans="2:68">
      <c r="B39" s="117">
        <v>1932</v>
      </c>
      <c r="C39" s="99">
        <v>17</v>
      </c>
      <c r="D39" s="99">
        <v>5</v>
      </c>
      <c r="E39" s="99">
        <v>6</v>
      </c>
      <c r="F39" s="99">
        <v>7</v>
      </c>
      <c r="G39" s="99">
        <v>2</v>
      </c>
      <c r="H39" s="99">
        <v>2</v>
      </c>
      <c r="I39" s="99">
        <v>3</v>
      </c>
      <c r="J39" s="99">
        <v>2</v>
      </c>
      <c r="K39" s="99">
        <v>4</v>
      </c>
      <c r="L39" s="99">
        <v>5</v>
      </c>
      <c r="M39" s="99">
        <v>4</v>
      </c>
      <c r="N39" s="99">
        <v>4</v>
      </c>
      <c r="O39" s="99">
        <v>2</v>
      </c>
      <c r="P39" s="99">
        <v>3</v>
      </c>
      <c r="Q39" s="99">
        <v>0</v>
      </c>
      <c r="R39" s="99">
        <v>2</v>
      </c>
      <c r="S39" s="99">
        <v>0</v>
      </c>
      <c r="T39" s="99">
        <v>0</v>
      </c>
      <c r="U39" s="99">
        <v>0</v>
      </c>
      <c r="V39" s="99">
        <v>68</v>
      </c>
      <c r="W39" s="127"/>
      <c r="X39" s="117">
        <v>1932</v>
      </c>
      <c r="Y39" s="99">
        <v>11</v>
      </c>
      <c r="Z39" s="99">
        <v>8</v>
      </c>
      <c r="AA39" s="99">
        <v>2</v>
      </c>
      <c r="AB39" s="99">
        <v>0</v>
      </c>
      <c r="AC39" s="99">
        <v>0</v>
      </c>
      <c r="AD39" s="99">
        <v>0</v>
      </c>
      <c r="AE39" s="99">
        <v>1</v>
      </c>
      <c r="AF39" s="99">
        <v>2</v>
      </c>
      <c r="AG39" s="99">
        <v>0</v>
      </c>
      <c r="AH39" s="99">
        <v>1</v>
      </c>
      <c r="AI39" s="99">
        <v>3</v>
      </c>
      <c r="AJ39" s="99">
        <v>0</v>
      </c>
      <c r="AK39" s="99">
        <v>1</v>
      </c>
      <c r="AL39" s="99">
        <v>2</v>
      </c>
      <c r="AM39" s="99">
        <v>1</v>
      </c>
      <c r="AN39" s="99">
        <v>1</v>
      </c>
      <c r="AO39" s="99">
        <v>0</v>
      </c>
      <c r="AP39" s="99">
        <v>0</v>
      </c>
      <c r="AQ39" s="99">
        <v>0</v>
      </c>
      <c r="AR39" s="99">
        <v>33</v>
      </c>
      <c r="AS39" s="127"/>
      <c r="AT39" s="117">
        <v>1932</v>
      </c>
      <c r="AU39" s="99">
        <v>28</v>
      </c>
      <c r="AV39" s="99">
        <v>13</v>
      </c>
      <c r="AW39" s="99">
        <v>8</v>
      </c>
      <c r="AX39" s="99">
        <v>7</v>
      </c>
      <c r="AY39" s="99">
        <v>2</v>
      </c>
      <c r="AZ39" s="99">
        <v>2</v>
      </c>
      <c r="BA39" s="99">
        <v>4</v>
      </c>
      <c r="BB39" s="99">
        <v>4</v>
      </c>
      <c r="BC39" s="99">
        <v>4</v>
      </c>
      <c r="BD39" s="99">
        <v>6</v>
      </c>
      <c r="BE39" s="99">
        <v>7</v>
      </c>
      <c r="BF39" s="99">
        <v>4</v>
      </c>
      <c r="BG39" s="99">
        <v>3</v>
      </c>
      <c r="BH39" s="99">
        <v>5</v>
      </c>
      <c r="BI39" s="99">
        <v>1</v>
      </c>
      <c r="BJ39" s="99">
        <v>3</v>
      </c>
      <c r="BK39" s="99">
        <v>0</v>
      </c>
      <c r="BL39" s="99">
        <v>0</v>
      </c>
      <c r="BM39" s="99">
        <v>0</v>
      </c>
      <c r="BN39" s="99">
        <v>101</v>
      </c>
      <c r="BP39" s="117">
        <v>1932</v>
      </c>
    </row>
    <row r="40" spans="2:68">
      <c r="B40" s="117">
        <v>1933</v>
      </c>
      <c r="C40" s="99">
        <v>7</v>
      </c>
      <c r="D40" s="99">
        <v>5</v>
      </c>
      <c r="E40" s="99">
        <v>2</v>
      </c>
      <c r="F40" s="99">
        <v>5</v>
      </c>
      <c r="G40" s="99">
        <v>1</v>
      </c>
      <c r="H40" s="99">
        <v>3</v>
      </c>
      <c r="I40" s="99">
        <v>3</v>
      </c>
      <c r="J40" s="99">
        <v>2</v>
      </c>
      <c r="K40" s="99">
        <v>0</v>
      </c>
      <c r="L40" s="99">
        <v>5</v>
      </c>
      <c r="M40" s="99">
        <v>5</v>
      </c>
      <c r="N40" s="99">
        <v>1</v>
      </c>
      <c r="O40" s="99">
        <v>0</v>
      </c>
      <c r="P40" s="99">
        <v>1</v>
      </c>
      <c r="Q40" s="99">
        <v>0</v>
      </c>
      <c r="R40" s="99">
        <v>2</v>
      </c>
      <c r="S40" s="99">
        <v>0</v>
      </c>
      <c r="T40" s="99">
        <v>0</v>
      </c>
      <c r="U40" s="99">
        <v>0</v>
      </c>
      <c r="V40" s="99">
        <v>42</v>
      </c>
      <c r="W40" s="127"/>
      <c r="X40" s="117">
        <v>1933</v>
      </c>
      <c r="Y40" s="99">
        <v>4</v>
      </c>
      <c r="Z40" s="99">
        <v>9</v>
      </c>
      <c r="AA40" s="99">
        <v>3</v>
      </c>
      <c r="AB40" s="99">
        <v>2</v>
      </c>
      <c r="AC40" s="99">
        <v>0</v>
      </c>
      <c r="AD40" s="99">
        <v>2</v>
      </c>
      <c r="AE40" s="99">
        <v>0</v>
      </c>
      <c r="AF40" s="99">
        <v>2</v>
      </c>
      <c r="AG40" s="99">
        <v>5</v>
      </c>
      <c r="AH40" s="99">
        <v>5</v>
      </c>
      <c r="AI40" s="99">
        <v>1</v>
      </c>
      <c r="AJ40" s="99">
        <v>3</v>
      </c>
      <c r="AK40" s="99">
        <v>0</v>
      </c>
      <c r="AL40" s="99">
        <v>3</v>
      </c>
      <c r="AM40" s="99">
        <v>0</v>
      </c>
      <c r="AN40" s="99">
        <v>0</v>
      </c>
      <c r="AO40" s="99">
        <v>1</v>
      </c>
      <c r="AP40" s="99">
        <v>1</v>
      </c>
      <c r="AQ40" s="99">
        <v>0</v>
      </c>
      <c r="AR40" s="99">
        <v>41</v>
      </c>
      <c r="AS40" s="127"/>
      <c r="AT40" s="117">
        <v>1933</v>
      </c>
      <c r="AU40" s="99">
        <v>11</v>
      </c>
      <c r="AV40" s="99">
        <v>14</v>
      </c>
      <c r="AW40" s="99">
        <v>5</v>
      </c>
      <c r="AX40" s="99">
        <v>7</v>
      </c>
      <c r="AY40" s="99">
        <v>1</v>
      </c>
      <c r="AZ40" s="99">
        <v>5</v>
      </c>
      <c r="BA40" s="99">
        <v>3</v>
      </c>
      <c r="BB40" s="99">
        <v>4</v>
      </c>
      <c r="BC40" s="99">
        <v>5</v>
      </c>
      <c r="BD40" s="99">
        <v>10</v>
      </c>
      <c r="BE40" s="99">
        <v>6</v>
      </c>
      <c r="BF40" s="99">
        <v>4</v>
      </c>
      <c r="BG40" s="99">
        <v>0</v>
      </c>
      <c r="BH40" s="99">
        <v>4</v>
      </c>
      <c r="BI40" s="99">
        <v>0</v>
      </c>
      <c r="BJ40" s="99">
        <v>2</v>
      </c>
      <c r="BK40" s="99">
        <v>1</v>
      </c>
      <c r="BL40" s="99">
        <v>1</v>
      </c>
      <c r="BM40" s="99">
        <v>0</v>
      </c>
      <c r="BN40" s="99">
        <v>83</v>
      </c>
      <c r="BP40" s="117">
        <v>1933</v>
      </c>
    </row>
    <row r="41" spans="2:68">
      <c r="B41" s="117">
        <v>1934</v>
      </c>
      <c r="C41" s="99">
        <v>9</v>
      </c>
      <c r="D41" s="99">
        <v>8</v>
      </c>
      <c r="E41" s="99">
        <v>11</v>
      </c>
      <c r="F41" s="99">
        <v>7</v>
      </c>
      <c r="G41" s="99">
        <v>3</v>
      </c>
      <c r="H41" s="99">
        <v>1</v>
      </c>
      <c r="I41" s="99">
        <v>4</v>
      </c>
      <c r="J41" s="99">
        <v>3</v>
      </c>
      <c r="K41" s="99">
        <v>5</v>
      </c>
      <c r="L41" s="99">
        <v>2</v>
      </c>
      <c r="M41" s="99">
        <v>2</v>
      </c>
      <c r="N41" s="99">
        <v>3</v>
      </c>
      <c r="O41" s="99">
        <v>2</v>
      </c>
      <c r="P41" s="99">
        <v>1</v>
      </c>
      <c r="Q41" s="99">
        <v>0</v>
      </c>
      <c r="R41" s="99">
        <v>2</v>
      </c>
      <c r="S41" s="99">
        <v>1</v>
      </c>
      <c r="T41" s="99">
        <v>1</v>
      </c>
      <c r="U41" s="99">
        <v>0</v>
      </c>
      <c r="V41" s="99">
        <v>65</v>
      </c>
      <c r="W41" s="127"/>
      <c r="X41" s="117">
        <v>1934</v>
      </c>
      <c r="Y41" s="99">
        <v>5</v>
      </c>
      <c r="Z41" s="99">
        <v>6</v>
      </c>
      <c r="AA41" s="99">
        <v>11</v>
      </c>
      <c r="AB41" s="99">
        <v>3</v>
      </c>
      <c r="AC41" s="99">
        <v>2</v>
      </c>
      <c r="AD41" s="99">
        <v>2</v>
      </c>
      <c r="AE41" s="99">
        <v>2</v>
      </c>
      <c r="AF41" s="99">
        <v>6</v>
      </c>
      <c r="AG41" s="99">
        <v>2</v>
      </c>
      <c r="AH41" s="99">
        <v>1</v>
      </c>
      <c r="AI41" s="99">
        <v>2</v>
      </c>
      <c r="AJ41" s="99">
        <v>4</v>
      </c>
      <c r="AK41" s="99">
        <v>2</v>
      </c>
      <c r="AL41" s="99">
        <v>2</v>
      </c>
      <c r="AM41" s="99">
        <v>1</v>
      </c>
      <c r="AN41" s="99">
        <v>0</v>
      </c>
      <c r="AO41" s="99">
        <v>0</v>
      </c>
      <c r="AP41" s="99">
        <v>2</v>
      </c>
      <c r="AQ41" s="99">
        <v>0</v>
      </c>
      <c r="AR41" s="99">
        <v>53</v>
      </c>
      <c r="AS41" s="127"/>
      <c r="AT41" s="117">
        <v>1934</v>
      </c>
      <c r="AU41" s="99">
        <v>14</v>
      </c>
      <c r="AV41" s="99">
        <v>14</v>
      </c>
      <c r="AW41" s="99">
        <v>22</v>
      </c>
      <c r="AX41" s="99">
        <v>10</v>
      </c>
      <c r="AY41" s="99">
        <v>5</v>
      </c>
      <c r="AZ41" s="99">
        <v>3</v>
      </c>
      <c r="BA41" s="99">
        <v>6</v>
      </c>
      <c r="BB41" s="99">
        <v>9</v>
      </c>
      <c r="BC41" s="99">
        <v>7</v>
      </c>
      <c r="BD41" s="99">
        <v>3</v>
      </c>
      <c r="BE41" s="99">
        <v>4</v>
      </c>
      <c r="BF41" s="99">
        <v>7</v>
      </c>
      <c r="BG41" s="99">
        <v>4</v>
      </c>
      <c r="BH41" s="99">
        <v>3</v>
      </c>
      <c r="BI41" s="99">
        <v>1</v>
      </c>
      <c r="BJ41" s="99">
        <v>2</v>
      </c>
      <c r="BK41" s="99">
        <v>1</v>
      </c>
      <c r="BL41" s="99">
        <v>3</v>
      </c>
      <c r="BM41" s="99">
        <v>0</v>
      </c>
      <c r="BN41" s="99">
        <v>118</v>
      </c>
      <c r="BP41" s="117">
        <v>1934</v>
      </c>
    </row>
    <row r="42" spans="2:68">
      <c r="B42" s="117">
        <v>1935</v>
      </c>
      <c r="C42" s="99">
        <v>11</v>
      </c>
      <c r="D42" s="99">
        <v>10</v>
      </c>
      <c r="E42" s="99">
        <v>7</v>
      </c>
      <c r="F42" s="99">
        <v>4</v>
      </c>
      <c r="G42" s="99">
        <v>3</v>
      </c>
      <c r="H42" s="99">
        <v>0</v>
      </c>
      <c r="I42" s="99">
        <v>4</v>
      </c>
      <c r="J42" s="99">
        <v>6</v>
      </c>
      <c r="K42" s="99">
        <v>5</v>
      </c>
      <c r="L42" s="99">
        <v>4</v>
      </c>
      <c r="M42" s="99">
        <v>2</v>
      </c>
      <c r="N42" s="99">
        <v>1</v>
      </c>
      <c r="O42" s="99">
        <v>1</v>
      </c>
      <c r="P42" s="99">
        <v>1</v>
      </c>
      <c r="Q42" s="99">
        <v>1</v>
      </c>
      <c r="R42" s="99">
        <v>0</v>
      </c>
      <c r="S42" s="99">
        <v>0</v>
      </c>
      <c r="T42" s="99">
        <v>0</v>
      </c>
      <c r="U42" s="99">
        <v>0</v>
      </c>
      <c r="V42" s="99">
        <v>60</v>
      </c>
      <c r="W42" s="127"/>
      <c r="X42" s="117">
        <v>1935</v>
      </c>
      <c r="Y42" s="99">
        <v>5</v>
      </c>
      <c r="Z42" s="99">
        <v>7</v>
      </c>
      <c r="AA42" s="99">
        <v>6</v>
      </c>
      <c r="AB42" s="99">
        <v>3</v>
      </c>
      <c r="AC42" s="99">
        <v>1</v>
      </c>
      <c r="AD42" s="99">
        <v>2</v>
      </c>
      <c r="AE42" s="99">
        <v>2</v>
      </c>
      <c r="AF42" s="99">
        <v>3</v>
      </c>
      <c r="AG42" s="99">
        <v>1</v>
      </c>
      <c r="AH42" s="99">
        <v>1</v>
      </c>
      <c r="AI42" s="99">
        <v>1</v>
      </c>
      <c r="AJ42" s="99">
        <v>2</v>
      </c>
      <c r="AK42" s="99">
        <v>2</v>
      </c>
      <c r="AL42" s="99">
        <v>3</v>
      </c>
      <c r="AM42" s="99">
        <v>2</v>
      </c>
      <c r="AN42" s="99">
        <v>0</v>
      </c>
      <c r="AO42" s="99">
        <v>0</v>
      </c>
      <c r="AP42" s="99">
        <v>0</v>
      </c>
      <c r="AQ42" s="99">
        <v>0</v>
      </c>
      <c r="AR42" s="99">
        <v>41</v>
      </c>
      <c r="AS42" s="127"/>
      <c r="AT42" s="117">
        <v>1935</v>
      </c>
      <c r="AU42" s="99">
        <v>16</v>
      </c>
      <c r="AV42" s="99">
        <v>17</v>
      </c>
      <c r="AW42" s="99">
        <v>13</v>
      </c>
      <c r="AX42" s="99">
        <v>7</v>
      </c>
      <c r="AY42" s="99">
        <v>4</v>
      </c>
      <c r="AZ42" s="99">
        <v>2</v>
      </c>
      <c r="BA42" s="99">
        <v>6</v>
      </c>
      <c r="BB42" s="99">
        <v>9</v>
      </c>
      <c r="BC42" s="99">
        <v>6</v>
      </c>
      <c r="BD42" s="99">
        <v>5</v>
      </c>
      <c r="BE42" s="99">
        <v>3</v>
      </c>
      <c r="BF42" s="99">
        <v>3</v>
      </c>
      <c r="BG42" s="99">
        <v>3</v>
      </c>
      <c r="BH42" s="99">
        <v>4</v>
      </c>
      <c r="BI42" s="99">
        <v>3</v>
      </c>
      <c r="BJ42" s="99">
        <v>0</v>
      </c>
      <c r="BK42" s="99">
        <v>0</v>
      </c>
      <c r="BL42" s="99">
        <v>0</v>
      </c>
      <c r="BM42" s="99">
        <v>0</v>
      </c>
      <c r="BN42" s="99">
        <v>101</v>
      </c>
      <c r="BP42" s="117">
        <v>1935</v>
      </c>
    </row>
    <row r="43" spans="2:68">
      <c r="B43" s="117">
        <v>1936</v>
      </c>
      <c r="C43" s="99">
        <v>12</v>
      </c>
      <c r="D43" s="99">
        <v>6</v>
      </c>
      <c r="E43" s="99">
        <v>6</v>
      </c>
      <c r="F43" s="99">
        <v>7</v>
      </c>
      <c r="G43" s="99">
        <v>5</v>
      </c>
      <c r="H43" s="99">
        <v>6</v>
      </c>
      <c r="I43" s="99">
        <v>6</v>
      </c>
      <c r="J43" s="99">
        <v>3</v>
      </c>
      <c r="K43" s="99">
        <v>4</v>
      </c>
      <c r="L43" s="99">
        <v>8</v>
      </c>
      <c r="M43" s="99">
        <v>4</v>
      </c>
      <c r="N43" s="99">
        <v>4</v>
      </c>
      <c r="O43" s="99">
        <v>1</v>
      </c>
      <c r="P43" s="99">
        <v>3</v>
      </c>
      <c r="Q43" s="99">
        <v>2</v>
      </c>
      <c r="R43" s="99">
        <v>1</v>
      </c>
      <c r="S43" s="99">
        <v>0</v>
      </c>
      <c r="T43" s="99">
        <v>0</v>
      </c>
      <c r="U43" s="99">
        <v>0</v>
      </c>
      <c r="V43" s="99">
        <v>78</v>
      </c>
      <c r="W43" s="127"/>
      <c r="X43" s="117">
        <v>1936</v>
      </c>
      <c r="Y43" s="99">
        <v>2</v>
      </c>
      <c r="Z43" s="99">
        <v>7</v>
      </c>
      <c r="AA43" s="99">
        <v>9</v>
      </c>
      <c r="AB43" s="99">
        <v>2</v>
      </c>
      <c r="AC43" s="99">
        <v>2</v>
      </c>
      <c r="AD43" s="99">
        <v>2</v>
      </c>
      <c r="AE43" s="99">
        <v>2</v>
      </c>
      <c r="AF43" s="99">
        <v>5</v>
      </c>
      <c r="AG43" s="99">
        <v>5</v>
      </c>
      <c r="AH43" s="99">
        <v>4</v>
      </c>
      <c r="AI43" s="99">
        <v>2</v>
      </c>
      <c r="AJ43" s="99">
        <v>0</v>
      </c>
      <c r="AK43" s="99">
        <v>1</v>
      </c>
      <c r="AL43" s="99">
        <v>2</v>
      </c>
      <c r="AM43" s="99">
        <v>0</v>
      </c>
      <c r="AN43" s="99">
        <v>1</v>
      </c>
      <c r="AO43" s="99">
        <v>0</v>
      </c>
      <c r="AP43" s="99">
        <v>0</v>
      </c>
      <c r="AQ43" s="99">
        <v>0</v>
      </c>
      <c r="AR43" s="99">
        <v>46</v>
      </c>
      <c r="AS43" s="127"/>
      <c r="AT43" s="117">
        <v>1936</v>
      </c>
      <c r="AU43" s="99">
        <v>14</v>
      </c>
      <c r="AV43" s="99">
        <v>13</v>
      </c>
      <c r="AW43" s="99">
        <v>15</v>
      </c>
      <c r="AX43" s="99">
        <v>9</v>
      </c>
      <c r="AY43" s="99">
        <v>7</v>
      </c>
      <c r="AZ43" s="99">
        <v>8</v>
      </c>
      <c r="BA43" s="99">
        <v>8</v>
      </c>
      <c r="BB43" s="99">
        <v>8</v>
      </c>
      <c r="BC43" s="99">
        <v>9</v>
      </c>
      <c r="BD43" s="99">
        <v>12</v>
      </c>
      <c r="BE43" s="99">
        <v>6</v>
      </c>
      <c r="BF43" s="99">
        <v>4</v>
      </c>
      <c r="BG43" s="99">
        <v>2</v>
      </c>
      <c r="BH43" s="99">
        <v>5</v>
      </c>
      <c r="BI43" s="99">
        <v>2</v>
      </c>
      <c r="BJ43" s="99">
        <v>2</v>
      </c>
      <c r="BK43" s="99">
        <v>0</v>
      </c>
      <c r="BL43" s="99">
        <v>0</v>
      </c>
      <c r="BM43" s="99">
        <v>0</v>
      </c>
      <c r="BN43" s="99">
        <v>124</v>
      </c>
      <c r="BP43" s="117">
        <v>1936</v>
      </c>
    </row>
    <row r="44" spans="2:68">
      <c r="B44" s="117">
        <v>1937</v>
      </c>
      <c r="C44" s="99">
        <v>12</v>
      </c>
      <c r="D44" s="99">
        <v>7</v>
      </c>
      <c r="E44" s="99">
        <v>5</v>
      </c>
      <c r="F44" s="99">
        <v>4</v>
      </c>
      <c r="G44" s="99">
        <v>3</v>
      </c>
      <c r="H44" s="99">
        <v>4</v>
      </c>
      <c r="I44" s="99">
        <v>2</v>
      </c>
      <c r="J44" s="99">
        <v>7</v>
      </c>
      <c r="K44" s="99">
        <v>2</v>
      </c>
      <c r="L44" s="99">
        <v>2</v>
      </c>
      <c r="M44" s="99">
        <v>4</v>
      </c>
      <c r="N44" s="99">
        <v>2</v>
      </c>
      <c r="O44" s="99">
        <v>0</v>
      </c>
      <c r="P44" s="99">
        <v>1</v>
      </c>
      <c r="Q44" s="99">
        <v>1</v>
      </c>
      <c r="R44" s="99">
        <v>1</v>
      </c>
      <c r="S44" s="99">
        <v>1</v>
      </c>
      <c r="T44" s="99">
        <v>0</v>
      </c>
      <c r="U44" s="99">
        <v>0</v>
      </c>
      <c r="V44" s="99">
        <v>58</v>
      </c>
      <c r="W44" s="127"/>
      <c r="X44" s="117">
        <v>1937</v>
      </c>
      <c r="Y44" s="99">
        <v>7</v>
      </c>
      <c r="Z44" s="99">
        <v>1</v>
      </c>
      <c r="AA44" s="99">
        <v>3</v>
      </c>
      <c r="AB44" s="99">
        <v>1</v>
      </c>
      <c r="AC44" s="99">
        <v>1</v>
      </c>
      <c r="AD44" s="99">
        <v>3</v>
      </c>
      <c r="AE44" s="99">
        <v>3</v>
      </c>
      <c r="AF44" s="99">
        <v>0</v>
      </c>
      <c r="AG44" s="99">
        <v>3</v>
      </c>
      <c r="AH44" s="99">
        <v>1</v>
      </c>
      <c r="AI44" s="99">
        <v>2</v>
      </c>
      <c r="AJ44" s="99">
        <v>1</v>
      </c>
      <c r="AK44" s="99">
        <v>3</v>
      </c>
      <c r="AL44" s="99">
        <v>0</v>
      </c>
      <c r="AM44" s="99">
        <v>1</v>
      </c>
      <c r="AN44" s="99">
        <v>0</v>
      </c>
      <c r="AO44" s="99">
        <v>0</v>
      </c>
      <c r="AP44" s="99">
        <v>0</v>
      </c>
      <c r="AQ44" s="99">
        <v>0</v>
      </c>
      <c r="AR44" s="99">
        <v>30</v>
      </c>
      <c r="AS44" s="127"/>
      <c r="AT44" s="117">
        <v>1937</v>
      </c>
      <c r="AU44" s="99">
        <v>19</v>
      </c>
      <c r="AV44" s="99">
        <v>8</v>
      </c>
      <c r="AW44" s="99">
        <v>8</v>
      </c>
      <c r="AX44" s="99">
        <v>5</v>
      </c>
      <c r="AY44" s="99">
        <v>4</v>
      </c>
      <c r="AZ44" s="99">
        <v>7</v>
      </c>
      <c r="BA44" s="99">
        <v>5</v>
      </c>
      <c r="BB44" s="99">
        <v>7</v>
      </c>
      <c r="BC44" s="99">
        <v>5</v>
      </c>
      <c r="BD44" s="99">
        <v>3</v>
      </c>
      <c r="BE44" s="99">
        <v>6</v>
      </c>
      <c r="BF44" s="99">
        <v>3</v>
      </c>
      <c r="BG44" s="99">
        <v>3</v>
      </c>
      <c r="BH44" s="99">
        <v>1</v>
      </c>
      <c r="BI44" s="99">
        <v>2</v>
      </c>
      <c r="BJ44" s="99">
        <v>1</v>
      </c>
      <c r="BK44" s="99">
        <v>1</v>
      </c>
      <c r="BL44" s="99">
        <v>0</v>
      </c>
      <c r="BM44" s="99">
        <v>0</v>
      </c>
      <c r="BN44" s="99">
        <v>88</v>
      </c>
      <c r="BP44" s="117">
        <v>1937</v>
      </c>
    </row>
    <row r="45" spans="2:68">
      <c r="B45" s="117">
        <v>1938</v>
      </c>
      <c r="C45" s="99">
        <v>11</v>
      </c>
      <c r="D45" s="99">
        <v>2</v>
      </c>
      <c r="E45" s="99">
        <v>5</v>
      </c>
      <c r="F45" s="99">
        <v>6</v>
      </c>
      <c r="G45" s="99">
        <v>1</v>
      </c>
      <c r="H45" s="99">
        <v>1</v>
      </c>
      <c r="I45" s="99">
        <v>3</v>
      </c>
      <c r="J45" s="99">
        <v>2</v>
      </c>
      <c r="K45" s="99">
        <v>3</v>
      </c>
      <c r="L45" s="99">
        <v>5</v>
      </c>
      <c r="M45" s="99">
        <v>2</v>
      </c>
      <c r="N45" s="99">
        <v>2</v>
      </c>
      <c r="O45" s="99">
        <v>2</v>
      </c>
      <c r="P45" s="99">
        <v>6</v>
      </c>
      <c r="Q45" s="99">
        <v>0</v>
      </c>
      <c r="R45" s="99">
        <v>2</v>
      </c>
      <c r="S45" s="99">
        <v>0</v>
      </c>
      <c r="T45" s="99">
        <v>0</v>
      </c>
      <c r="U45" s="99">
        <v>0</v>
      </c>
      <c r="V45" s="99">
        <v>53</v>
      </c>
      <c r="W45" s="127"/>
      <c r="X45" s="117">
        <v>1938</v>
      </c>
      <c r="Y45" s="99">
        <v>9</v>
      </c>
      <c r="Z45" s="99">
        <v>5</v>
      </c>
      <c r="AA45" s="99">
        <v>4</v>
      </c>
      <c r="AB45" s="99">
        <v>1</v>
      </c>
      <c r="AC45" s="99">
        <v>0</v>
      </c>
      <c r="AD45" s="99">
        <v>2</v>
      </c>
      <c r="AE45" s="99">
        <v>2</v>
      </c>
      <c r="AF45" s="99">
        <v>0</v>
      </c>
      <c r="AG45" s="99">
        <v>1</v>
      </c>
      <c r="AH45" s="99">
        <v>3</v>
      </c>
      <c r="AI45" s="99">
        <v>2</v>
      </c>
      <c r="AJ45" s="99">
        <v>1</v>
      </c>
      <c r="AK45" s="99">
        <v>1</v>
      </c>
      <c r="AL45" s="99">
        <v>1</v>
      </c>
      <c r="AM45" s="99">
        <v>1</v>
      </c>
      <c r="AN45" s="99">
        <v>0</v>
      </c>
      <c r="AO45" s="99">
        <v>1</v>
      </c>
      <c r="AP45" s="99">
        <v>0</v>
      </c>
      <c r="AQ45" s="99">
        <v>0</v>
      </c>
      <c r="AR45" s="99">
        <v>34</v>
      </c>
      <c r="AS45" s="127"/>
      <c r="AT45" s="117">
        <v>1938</v>
      </c>
      <c r="AU45" s="99">
        <v>20</v>
      </c>
      <c r="AV45" s="99">
        <v>7</v>
      </c>
      <c r="AW45" s="99">
        <v>9</v>
      </c>
      <c r="AX45" s="99">
        <v>7</v>
      </c>
      <c r="AY45" s="99">
        <v>1</v>
      </c>
      <c r="AZ45" s="99">
        <v>3</v>
      </c>
      <c r="BA45" s="99">
        <v>5</v>
      </c>
      <c r="BB45" s="99">
        <v>2</v>
      </c>
      <c r="BC45" s="99">
        <v>4</v>
      </c>
      <c r="BD45" s="99">
        <v>8</v>
      </c>
      <c r="BE45" s="99">
        <v>4</v>
      </c>
      <c r="BF45" s="99">
        <v>3</v>
      </c>
      <c r="BG45" s="99">
        <v>3</v>
      </c>
      <c r="BH45" s="99">
        <v>7</v>
      </c>
      <c r="BI45" s="99">
        <v>1</v>
      </c>
      <c r="BJ45" s="99">
        <v>2</v>
      </c>
      <c r="BK45" s="99">
        <v>1</v>
      </c>
      <c r="BL45" s="99">
        <v>0</v>
      </c>
      <c r="BM45" s="99">
        <v>0</v>
      </c>
      <c r="BN45" s="99">
        <v>87</v>
      </c>
      <c r="BP45" s="117">
        <v>1938</v>
      </c>
    </row>
    <row r="46" spans="2:68">
      <c r="B46" s="117">
        <v>1939</v>
      </c>
      <c r="C46" s="99">
        <v>11</v>
      </c>
      <c r="D46" s="99">
        <v>1</v>
      </c>
      <c r="E46" s="99">
        <v>1</v>
      </c>
      <c r="F46" s="99">
        <v>4</v>
      </c>
      <c r="G46" s="99">
        <v>2</v>
      </c>
      <c r="H46" s="99">
        <v>3</v>
      </c>
      <c r="I46" s="99">
        <v>6</v>
      </c>
      <c r="J46" s="99">
        <v>2</v>
      </c>
      <c r="K46" s="99">
        <v>2</v>
      </c>
      <c r="L46" s="99">
        <v>3</v>
      </c>
      <c r="M46" s="99">
        <v>3</v>
      </c>
      <c r="N46" s="99">
        <v>2</v>
      </c>
      <c r="O46" s="99">
        <v>2</v>
      </c>
      <c r="P46" s="99">
        <v>0</v>
      </c>
      <c r="Q46" s="99">
        <v>0</v>
      </c>
      <c r="R46" s="99">
        <v>0</v>
      </c>
      <c r="S46" s="99">
        <v>0</v>
      </c>
      <c r="T46" s="99">
        <v>0</v>
      </c>
      <c r="U46" s="99">
        <v>0</v>
      </c>
      <c r="V46" s="99">
        <v>42</v>
      </c>
      <c r="W46" s="127"/>
      <c r="X46" s="117">
        <v>1939</v>
      </c>
      <c r="Y46" s="99">
        <v>7</v>
      </c>
      <c r="Z46" s="99">
        <v>5</v>
      </c>
      <c r="AA46" s="99">
        <v>3</v>
      </c>
      <c r="AB46" s="99">
        <v>2</v>
      </c>
      <c r="AC46" s="99">
        <v>1</v>
      </c>
      <c r="AD46" s="99">
        <v>2</v>
      </c>
      <c r="AE46" s="99">
        <v>0</v>
      </c>
      <c r="AF46" s="99">
        <v>1</v>
      </c>
      <c r="AG46" s="99">
        <v>1</v>
      </c>
      <c r="AH46" s="99">
        <v>3</v>
      </c>
      <c r="AI46" s="99">
        <v>2</v>
      </c>
      <c r="AJ46" s="99">
        <v>2</v>
      </c>
      <c r="AK46" s="99">
        <v>2</v>
      </c>
      <c r="AL46" s="99">
        <v>1</v>
      </c>
      <c r="AM46" s="99">
        <v>0</v>
      </c>
      <c r="AN46" s="99">
        <v>1</v>
      </c>
      <c r="AO46" s="99">
        <v>0</v>
      </c>
      <c r="AP46" s="99">
        <v>0</v>
      </c>
      <c r="AQ46" s="99">
        <v>0</v>
      </c>
      <c r="AR46" s="99">
        <v>33</v>
      </c>
      <c r="AS46" s="127"/>
      <c r="AT46" s="117">
        <v>1939</v>
      </c>
      <c r="AU46" s="99">
        <v>18</v>
      </c>
      <c r="AV46" s="99">
        <v>6</v>
      </c>
      <c r="AW46" s="99">
        <v>4</v>
      </c>
      <c r="AX46" s="99">
        <v>6</v>
      </c>
      <c r="AY46" s="99">
        <v>3</v>
      </c>
      <c r="AZ46" s="99">
        <v>5</v>
      </c>
      <c r="BA46" s="99">
        <v>6</v>
      </c>
      <c r="BB46" s="99">
        <v>3</v>
      </c>
      <c r="BC46" s="99">
        <v>3</v>
      </c>
      <c r="BD46" s="99">
        <v>6</v>
      </c>
      <c r="BE46" s="99">
        <v>5</v>
      </c>
      <c r="BF46" s="99">
        <v>4</v>
      </c>
      <c r="BG46" s="99">
        <v>4</v>
      </c>
      <c r="BH46" s="99">
        <v>1</v>
      </c>
      <c r="BI46" s="99">
        <v>0</v>
      </c>
      <c r="BJ46" s="99">
        <v>1</v>
      </c>
      <c r="BK46" s="99">
        <v>0</v>
      </c>
      <c r="BL46" s="99">
        <v>0</v>
      </c>
      <c r="BM46" s="99">
        <v>0</v>
      </c>
      <c r="BN46" s="99">
        <v>75</v>
      </c>
      <c r="BP46" s="117">
        <v>1939</v>
      </c>
    </row>
    <row r="47" spans="2:68">
      <c r="B47" s="118">
        <v>1940</v>
      </c>
      <c r="C47" s="99">
        <v>6</v>
      </c>
      <c r="D47" s="99">
        <v>5</v>
      </c>
      <c r="E47" s="99">
        <v>4</v>
      </c>
      <c r="F47" s="99">
        <v>5</v>
      </c>
      <c r="G47" s="99">
        <v>1</v>
      </c>
      <c r="H47" s="99">
        <v>4</v>
      </c>
      <c r="I47" s="99">
        <v>3</v>
      </c>
      <c r="J47" s="99">
        <v>4</v>
      </c>
      <c r="K47" s="99">
        <v>7</v>
      </c>
      <c r="L47" s="99">
        <v>5</v>
      </c>
      <c r="M47" s="99">
        <v>1</v>
      </c>
      <c r="N47" s="99">
        <v>3</v>
      </c>
      <c r="O47" s="99">
        <v>1</v>
      </c>
      <c r="P47" s="99">
        <v>2</v>
      </c>
      <c r="Q47" s="99">
        <v>2</v>
      </c>
      <c r="R47" s="99">
        <v>0</v>
      </c>
      <c r="S47" s="99">
        <v>0</v>
      </c>
      <c r="T47" s="99">
        <v>0</v>
      </c>
      <c r="U47" s="99">
        <v>0</v>
      </c>
      <c r="V47" s="99">
        <v>53</v>
      </c>
      <c r="W47" s="127"/>
      <c r="X47" s="118">
        <v>1940</v>
      </c>
      <c r="Y47" s="99">
        <v>10</v>
      </c>
      <c r="Z47" s="99">
        <v>3</v>
      </c>
      <c r="AA47" s="99">
        <v>3</v>
      </c>
      <c r="AB47" s="99">
        <v>1</v>
      </c>
      <c r="AC47" s="99">
        <v>2</v>
      </c>
      <c r="AD47" s="99">
        <v>1</v>
      </c>
      <c r="AE47" s="99">
        <v>0</v>
      </c>
      <c r="AF47" s="99">
        <v>3</v>
      </c>
      <c r="AG47" s="99">
        <v>1</v>
      </c>
      <c r="AH47" s="99">
        <v>1</v>
      </c>
      <c r="AI47" s="99">
        <v>0</v>
      </c>
      <c r="AJ47" s="99">
        <v>1</v>
      </c>
      <c r="AK47" s="99">
        <v>3</v>
      </c>
      <c r="AL47" s="99">
        <v>1</v>
      </c>
      <c r="AM47" s="99">
        <v>1</v>
      </c>
      <c r="AN47" s="99">
        <v>0</v>
      </c>
      <c r="AO47" s="99">
        <v>0</v>
      </c>
      <c r="AP47" s="99">
        <v>0</v>
      </c>
      <c r="AQ47" s="99">
        <v>0</v>
      </c>
      <c r="AR47" s="99">
        <v>31</v>
      </c>
      <c r="AS47" s="127"/>
      <c r="AT47" s="118">
        <v>1940</v>
      </c>
      <c r="AU47" s="99">
        <v>16</v>
      </c>
      <c r="AV47" s="99">
        <v>8</v>
      </c>
      <c r="AW47" s="99">
        <v>7</v>
      </c>
      <c r="AX47" s="99">
        <v>6</v>
      </c>
      <c r="AY47" s="99">
        <v>3</v>
      </c>
      <c r="AZ47" s="99">
        <v>5</v>
      </c>
      <c r="BA47" s="99">
        <v>3</v>
      </c>
      <c r="BB47" s="99">
        <v>7</v>
      </c>
      <c r="BC47" s="99">
        <v>8</v>
      </c>
      <c r="BD47" s="99">
        <v>6</v>
      </c>
      <c r="BE47" s="99">
        <v>1</v>
      </c>
      <c r="BF47" s="99">
        <v>4</v>
      </c>
      <c r="BG47" s="99">
        <v>4</v>
      </c>
      <c r="BH47" s="99">
        <v>3</v>
      </c>
      <c r="BI47" s="99">
        <v>3</v>
      </c>
      <c r="BJ47" s="99">
        <v>0</v>
      </c>
      <c r="BK47" s="99">
        <v>0</v>
      </c>
      <c r="BL47" s="99">
        <v>0</v>
      </c>
      <c r="BM47" s="99">
        <v>0</v>
      </c>
      <c r="BN47" s="99">
        <v>84</v>
      </c>
      <c r="BP47" s="118">
        <v>1940</v>
      </c>
    </row>
    <row r="48" spans="2:68">
      <c r="B48" s="118">
        <v>1941</v>
      </c>
      <c r="C48" s="99">
        <v>6</v>
      </c>
      <c r="D48" s="99">
        <v>3</v>
      </c>
      <c r="E48" s="99">
        <v>3</v>
      </c>
      <c r="F48" s="99">
        <v>4</v>
      </c>
      <c r="G48" s="99">
        <v>0</v>
      </c>
      <c r="H48" s="99">
        <v>0</v>
      </c>
      <c r="I48" s="99">
        <v>1</v>
      </c>
      <c r="J48" s="99">
        <v>3</v>
      </c>
      <c r="K48" s="99">
        <v>2</v>
      </c>
      <c r="L48" s="99">
        <v>5</v>
      </c>
      <c r="M48" s="99">
        <v>3</v>
      </c>
      <c r="N48" s="99">
        <v>1</v>
      </c>
      <c r="O48" s="99">
        <v>2</v>
      </c>
      <c r="P48" s="99">
        <v>1</v>
      </c>
      <c r="Q48" s="99">
        <v>2</v>
      </c>
      <c r="R48" s="99">
        <v>1</v>
      </c>
      <c r="S48" s="99">
        <v>1</v>
      </c>
      <c r="T48" s="99">
        <v>1</v>
      </c>
      <c r="U48" s="99">
        <v>0</v>
      </c>
      <c r="V48" s="99">
        <v>39</v>
      </c>
      <c r="W48" s="127"/>
      <c r="X48" s="118">
        <v>1941</v>
      </c>
      <c r="Y48" s="99">
        <v>12</v>
      </c>
      <c r="Z48" s="99">
        <v>0</v>
      </c>
      <c r="AA48" s="99">
        <v>2</v>
      </c>
      <c r="AB48" s="99">
        <v>2</v>
      </c>
      <c r="AC48" s="99">
        <v>1</v>
      </c>
      <c r="AD48" s="99">
        <v>1</v>
      </c>
      <c r="AE48" s="99">
        <v>0</v>
      </c>
      <c r="AF48" s="99">
        <v>1</v>
      </c>
      <c r="AG48" s="99">
        <v>0</v>
      </c>
      <c r="AH48" s="99">
        <v>1</v>
      </c>
      <c r="AI48" s="99">
        <v>1</v>
      </c>
      <c r="AJ48" s="99">
        <v>1</v>
      </c>
      <c r="AK48" s="99">
        <v>1</v>
      </c>
      <c r="AL48" s="99">
        <v>0</v>
      </c>
      <c r="AM48" s="99">
        <v>3</v>
      </c>
      <c r="AN48" s="99">
        <v>0</v>
      </c>
      <c r="AO48" s="99">
        <v>0</v>
      </c>
      <c r="AP48" s="99">
        <v>0</v>
      </c>
      <c r="AQ48" s="99">
        <v>0</v>
      </c>
      <c r="AR48" s="99">
        <v>26</v>
      </c>
      <c r="AS48" s="127"/>
      <c r="AT48" s="118">
        <v>1941</v>
      </c>
      <c r="AU48" s="99">
        <v>18</v>
      </c>
      <c r="AV48" s="99">
        <v>3</v>
      </c>
      <c r="AW48" s="99">
        <v>5</v>
      </c>
      <c r="AX48" s="99">
        <v>6</v>
      </c>
      <c r="AY48" s="99">
        <v>1</v>
      </c>
      <c r="AZ48" s="99">
        <v>1</v>
      </c>
      <c r="BA48" s="99">
        <v>1</v>
      </c>
      <c r="BB48" s="99">
        <v>4</v>
      </c>
      <c r="BC48" s="99">
        <v>2</v>
      </c>
      <c r="BD48" s="99">
        <v>6</v>
      </c>
      <c r="BE48" s="99">
        <v>4</v>
      </c>
      <c r="BF48" s="99">
        <v>2</v>
      </c>
      <c r="BG48" s="99">
        <v>3</v>
      </c>
      <c r="BH48" s="99">
        <v>1</v>
      </c>
      <c r="BI48" s="99">
        <v>5</v>
      </c>
      <c r="BJ48" s="99">
        <v>1</v>
      </c>
      <c r="BK48" s="99">
        <v>1</v>
      </c>
      <c r="BL48" s="99">
        <v>1</v>
      </c>
      <c r="BM48" s="99">
        <v>0</v>
      </c>
      <c r="BN48" s="99">
        <v>65</v>
      </c>
      <c r="BP48" s="118">
        <v>1941</v>
      </c>
    </row>
    <row r="49" spans="2:68">
      <c r="B49" s="118">
        <v>1942</v>
      </c>
      <c r="C49" s="99">
        <v>15</v>
      </c>
      <c r="D49" s="99">
        <v>3</v>
      </c>
      <c r="E49" s="99">
        <v>2</v>
      </c>
      <c r="F49" s="99">
        <v>2</v>
      </c>
      <c r="G49" s="99">
        <v>2</v>
      </c>
      <c r="H49" s="99">
        <v>1</v>
      </c>
      <c r="I49" s="99">
        <v>4</v>
      </c>
      <c r="J49" s="99">
        <v>3</v>
      </c>
      <c r="K49" s="99">
        <v>2</v>
      </c>
      <c r="L49" s="99">
        <v>3</v>
      </c>
      <c r="M49" s="99">
        <v>3</v>
      </c>
      <c r="N49" s="99">
        <v>1</v>
      </c>
      <c r="O49" s="99">
        <v>2</v>
      </c>
      <c r="P49" s="99">
        <v>0</v>
      </c>
      <c r="Q49" s="99">
        <v>2</v>
      </c>
      <c r="R49" s="99">
        <v>0</v>
      </c>
      <c r="S49" s="99">
        <v>2</v>
      </c>
      <c r="T49" s="99">
        <v>0</v>
      </c>
      <c r="U49" s="99">
        <v>0</v>
      </c>
      <c r="V49" s="99">
        <v>47</v>
      </c>
      <c r="W49" s="127"/>
      <c r="X49" s="118">
        <v>1942</v>
      </c>
      <c r="Y49" s="99">
        <v>8</v>
      </c>
      <c r="Z49" s="99">
        <v>1</v>
      </c>
      <c r="AA49" s="99">
        <v>3</v>
      </c>
      <c r="AB49" s="99">
        <v>1</v>
      </c>
      <c r="AC49" s="99">
        <v>1</v>
      </c>
      <c r="AD49" s="99">
        <v>0</v>
      </c>
      <c r="AE49" s="99">
        <v>0</v>
      </c>
      <c r="AF49" s="99">
        <v>4</v>
      </c>
      <c r="AG49" s="99">
        <v>2</v>
      </c>
      <c r="AH49" s="99">
        <v>0</v>
      </c>
      <c r="AI49" s="99">
        <v>0</v>
      </c>
      <c r="AJ49" s="99">
        <v>2</v>
      </c>
      <c r="AK49" s="99">
        <v>1</v>
      </c>
      <c r="AL49" s="99">
        <v>0</v>
      </c>
      <c r="AM49" s="99">
        <v>2</v>
      </c>
      <c r="AN49" s="99">
        <v>0</v>
      </c>
      <c r="AO49" s="99">
        <v>0</v>
      </c>
      <c r="AP49" s="99">
        <v>0</v>
      </c>
      <c r="AQ49" s="99">
        <v>0</v>
      </c>
      <c r="AR49" s="99">
        <v>25</v>
      </c>
      <c r="AS49" s="127"/>
      <c r="AT49" s="118">
        <v>1942</v>
      </c>
      <c r="AU49" s="99">
        <v>23</v>
      </c>
      <c r="AV49" s="99">
        <v>4</v>
      </c>
      <c r="AW49" s="99">
        <v>5</v>
      </c>
      <c r="AX49" s="99">
        <v>3</v>
      </c>
      <c r="AY49" s="99">
        <v>3</v>
      </c>
      <c r="AZ49" s="99">
        <v>1</v>
      </c>
      <c r="BA49" s="99">
        <v>4</v>
      </c>
      <c r="BB49" s="99">
        <v>7</v>
      </c>
      <c r="BC49" s="99">
        <v>4</v>
      </c>
      <c r="BD49" s="99">
        <v>3</v>
      </c>
      <c r="BE49" s="99">
        <v>3</v>
      </c>
      <c r="BF49" s="99">
        <v>3</v>
      </c>
      <c r="BG49" s="99">
        <v>3</v>
      </c>
      <c r="BH49" s="99">
        <v>0</v>
      </c>
      <c r="BI49" s="99">
        <v>4</v>
      </c>
      <c r="BJ49" s="99">
        <v>0</v>
      </c>
      <c r="BK49" s="99">
        <v>2</v>
      </c>
      <c r="BL49" s="99">
        <v>0</v>
      </c>
      <c r="BM49" s="99">
        <v>0</v>
      </c>
      <c r="BN49" s="99">
        <v>72</v>
      </c>
      <c r="BP49" s="118">
        <v>1942</v>
      </c>
    </row>
    <row r="50" spans="2:68">
      <c r="B50" s="118">
        <v>1943</v>
      </c>
      <c r="C50" s="99">
        <v>15</v>
      </c>
      <c r="D50" s="99">
        <v>7</v>
      </c>
      <c r="E50" s="99">
        <v>1</v>
      </c>
      <c r="F50" s="99">
        <v>2</v>
      </c>
      <c r="G50" s="99">
        <v>1</v>
      </c>
      <c r="H50" s="99">
        <v>1</v>
      </c>
      <c r="I50" s="99">
        <v>0</v>
      </c>
      <c r="J50" s="99">
        <v>3</v>
      </c>
      <c r="K50" s="99">
        <v>0</v>
      </c>
      <c r="L50" s="99">
        <v>2</v>
      </c>
      <c r="M50" s="99">
        <v>4</v>
      </c>
      <c r="N50" s="99">
        <v>1</v>
      </c>
      <c r="O50" s="99">
        <v>1</v>
      </c>
      <c r="P50" s="99">
        <v>0</v>
      </c>
      <c r="Q50" s="99">
        <v>2</v>
      </c>
      <c r="R50" s="99">
        <v>1</v>
      </c>
      <c r="S50" s="99">
        <v>0</v>
      </c>
      <c r="T50" s="99">
        <v>1</v>
      </c>
      <c r="U50" s="99">
        <v>0</v>
      </c>
      <c r="V50" s="99">
        <v>42</v>
      </c>
      <c r="W50" s="127"/>
      <c r="X50" s="118">
        <v>1943</v>
      </c>
      <c r="Y50" s="99">
        <v>10</v>
      </c>
      <c r="Z50" s="99">
        <v>3</v>
      </c>
      <c r="AA50" s="99">
        <v>6</v>
      </c>
      <c r="AB50" s="99">
        <v>1</v>
      </c>
      <c r="AC50" s="99">
        <v>0</v>
      </c>
      <c r="AD50" s="99">
        <v>1</v>
      </c>
      <c r="AE50" s="99">
        <v>3</v>
      </c>
      <c r="AF50" s="99">
        <v>2</v>
      </c>
      <c r="AG50" s="99">
        <v>2</v>
      </c>
      <c r="AH50" s="99">
        <v>0</v>
      </c>
      <c r="AI50" s="99">
        <v>2</v>
      </c>
      <c r="AJ50" s="99">
        <v>3</v>
      </c>
      <c r="AK50" s="99">
        <v>1</v>
      </c>
      <c r="AL50" s="99">
        <v>0</v>
      </c>
      <c r="AM50" s="99">
        <v>1</v>
      </c>
      <c r="AN50" s="99">
        <v>0</v>
      </c>
      <c r="AO50" s="99">
        <v>1</v>
      </c>
      <c r="AP50" s="99">
        <v>0</v>
      </c>
      <c r="AQ50" s="99">
        <v>0</v>
      </c>
      <c r="AR50" s="99">
        <v>36</v>
      </c>
      <c r="AS50" s="127"/>
      <c r="AT50" s="118">
        <v>1943</v>
      </c>
      <c r="AU50" s="99">
        <v>25</v>
      </c>
      <c r="AV50" s="99">
        <v>10</v>
      </c>
      <c r="AW50" s="99">
        <v>7</v>
      </c>
      <c r="AX50" s="99">
        <v>3</v>
      </c>
      <c r="AY50" s="99">
        <v>1</v>
      </c>
      <c r="AZ50" s="99">
        <v>2</v>
      </c>
      <c r="BA50" s="99">
        <v>3</v>
      </c>
      <c r="BB50" s="99">
        <v>5</v>
      </c>
      <c r="BC50" s="99">
        <v>2</v>
      </c>
      <c r="BD50" s="99">
        <v>2</v>
      </c>
      <c r="BE50" s="99">
        <v>6</v>
      </c>
      <c r="BF50" s="99">
        <v>4</v>
      </c>
      <c r="BG50" s="99">
        <v>2</v>
      </c>
      <c r="BH50" s="99">
        <v>0</v>
      </c>
      <c r="BI50" s="99">
        <v>3</v>
      </c>
      <c r="BJ50" s="99">
        <v>1</v>
      </c>
      <c r="BK50" s="99">
        <v>1</v>
      </c>
      <c r="BL50" s="99">
        <v>1</v>
      </c>
      <c r="BM50" s="99">
        <v>0</v>
      </c>
      <c r="BN50" s="99">
        <v>78</v>
      </c>
      <c r="BP50" s="118">
        <v>1943</v>
      </c>
    </row>
    <row r="51" spans="2:68">
      <c r="B51" s="118">
        <v>1944</v>
      </c>
      <c r="C51" s="99">
        <v>17</v>
      </c>
      <c r="D51" s="99">
        <v>1</v>
      </c>
      <c r="E51" s="99">
        <v>3</v>
      </c>
      <c r="F51" s="99">
        <v>2</v>
      </c>
      <c r="G51" s="99">
        <v>0</v>
      </c>
      <c r="H51" s="99">
        <v>1</v>
      </c>
      <c r="I51" s="99">
        <v>1</v>
      </c>
      <c r="J51" s="99">
        <v>1</v>
      </c>
      <c r="K51" s="99">
        <v>3</v>
      </c>
      <c r="L51" s="99">
        <v>2</v>
      </c>
      <c r="M51" s="99">
        <v>1</v>
      </c>
      <c r="N51" s="99">
        <v>1</v>
      </c>
      <c r="O51" s="99">
        <v>0</v>
      </c>
      <c r="P51" s="99">
        <v>4</v>
      </c>
      <c r="Q51" s="99">
        <v>0</v>
      </c>
      <c r="R51" s="99">
        <v>0</v>
      </c>
      <c r="S51" s="99">
        <v>1</v>
      </c>
      <c r="T51" s="99">
        <v>0</v>
      </c>
      <c r="U51" s="99">
        <v>0</v>
      </c>
      <c r="V51" s="99">
        <v>38</v>
      </c>
      <c r="W51" s="127"/>
      <c r="X51" s="118">
        <v>1944</v>
      </c>
      <c r="Y51" s="99">
        <v>9</v>
      </c>
      <c r="Z51" s="99">
        <v>1</v>
      </c>
      <c r="AA51" s="99">
        <v>2</v>
      </c>
      <c r="AB51" s="99">
        <v>0</v>
      </c>
      <c r="AC51" s="99">
        <v>0</v>
      </c>
      <c r="AD51" s="99">
        <v>4</v>
      </c>
      <c r="AE51" s="99">
        <v>0</v>
      </c>
      <c r="AF51" s="99">
        <v>0</v>
      </c>
      <c r="AG51" s="99">
        <v>1</v>
      </c>
      <c r="AH51" s="99">
        <v>0</v>
      </c>
      <c r="AI51" s="99">
        <v>1</v>
      </c>
      <c r="AJ51" s="99">
        <v>3</v>
      </c>
      <c r="AK51" s="99">
        <v>0</v>
      </c>
      <c r="AL51" s="99">
        <v>0</v>
      </c>
      <c r="AM51" s="99">
        <v>0</v>
      </c>
      <c r="AN51" s="99">
        <v>0</v>
      </c>
      <c r="AO51" s="99">
        <v>0</v>
      </c>
      <c r="AP51" s="99">
        <v>0</v>
      </c>
      <c r="AQ51" s="99">
        <v>0</v>
      </c>
      <c r="AR51" s="99">
        <v>21</v>
      </c>
      <c r="AS51" s="127"/>
      <c r="AT51" s="118">
        <v>1944</v>
      </c>
      <c r="AU51" s="99">
        <v>26</v>
      </c>
      <c r="AV51" s="99">
        <v>2</v>
      </c>
      <c r="AW51" s="99">
        <v>5</v>
      </c>
      <c r="AX51" s="99">
        <v>2</v>
      </c>
      <c r="AY51" s="99">
        <v>0</v>
      </c>
      <c r="AZ51" s="99">
        <v>5</v>
      </c>
      <c r="BA51" s="99">
        <v>1</v>
      </c>
      <c r="BB51" s="99">
        <v>1</v>
      </c>
      <c r="BC51" s="99">
        <v>4</v>
      </c>
      <c r="BD51" s="99">
        <v>2</v>
      </c>
      <c r="BE51" s="99">
        <v>2</v>
      </c>
      <c r="BF51" s="99">
        <v>4</v>
      </c>
      <c r="BG51" s="99">
        <v>0</v>
      </c>
      <c r="BH51" s="99">
        <v>4</v>
      </c>
      <c r="BI51" s="99">
        <v>0</v>
      </c>
      <c r="BJ51" s="99">
        <v>0</v>
      </c>
      <c r="BK51" s="99">
        <v>1</v>
      </c>
      <c r="BL51" s="99">
        <v>0</v>
      </c>
      <c r="BM51" s="99">
        <v>0</v>
      </c>
      <c r="BN51" s="99">
        <v>59</v>
      </c>
      <c r="BP51" s="118">
        <v>1944</v>
      </c>
    </row>
    <row r="52" spans="2:68">
      <c r="B52" s="118">
        <v>1945</v>
      </c>
      <c r="C52" s="99">
        <v>15</v>
      </c>
      <c r="D52" s="99">
        <v>0</v>
      </c>
      <c r="E52" s="99">
        <v>0</v>
      </c>
      <c r="F52" s="99">
        <v>4</v>
      </c>
      <c r="G52" s="99">
        <v>0</v>
      </c>
      <c r="H52" s="99">
        <v>1</v>
      </c>
      <c r="I52" s="99">
        <v>0</v>
      </c>
      <c r="J52" s="99">
        <v>2</v>
      </c>
      <c r="K52" s="99">
        <v>1</v>
      </c>
      <c r="L52" s="99">
        <v>3</v>
      </c>
      <c r="M52" s="99">
        <v>2</v>
      </c>
      <c r="N52" s="99">
        <v>1</v>
      </c>
      <c r="O52" s="99">
        <v>2</v>
      </c>
      <c r="P52" s="99">
        <v>1</v>
      </c>
      <c r="Q52" s="99">
        <v>2</v>
      </c>
      <c r="R52" s="99">
        <v>1</v>
      </c>
      <c r="S52" s="99">
        <v>0</v>
      </c>
      <c r="T52" s="99">
        <v>0</v>
      </c>
      <c r="U52" s="99">
        <v>0</v>
      </c>
      <c r="V52" s="99">
        <v>35</v>
      </c>
      <c r="W52" s="127"/>
      <c r="X52" s="118">
        <v>1945</v>
      </c>
      <c r="Y52" s="99">
        <v>8</v>
      </c>
      <c r="Z52" s="99">
        <v>1</v>
      </c>
      <c r="AA52" s="99">
        <v>0</v>
      </c>
      <c r="AB52" s="99">
        <v>1</v>
      </c>
      <c r="AC52" s="99">
        <v>0</v>
      </c>
      <c r="AD52" s="99">
        <v>0</v>
      </c>
      <c r="AE52" s="99">
        <v>0</v>
      </c>
      <c r="AF52" s="99">
        <v>0</v>
      </c>
      <c r="AG52" s="99">
        <v>0</v>
      </c>
      <c r="AH52" s="99">
        <v>1</v>
      </c>
      <c r="AI52" s="99">
        <v>0</v>
      </c>
      <c r="AJ52" s="99">
        <v>1</v>
      </c>
      <c r="AK52" s="99">
        <v>0</v>
      </c>
      <c r="AL52" s="99">
        <v>0</v>
      </c>
      <c r="AM52" s="99">
        <v>0</v>
      </c>
      <c r="AN52" s="99">
        <v>0</v>
      </c>
      <c r="AO52" s="99">
        <v>0</v>
      </c>
      <c r="AP52" s="99">
        <v>0</v>
      </c>
      <c r="AQ52" s="99">
        <v>0</v>
      </c>
      <c r="AR52" s="99">
        <v>12</v>
      </c>
      <c r="AS52" s="127"/>
      <c r="AT52" s="118">
        <v>1945</v>
      </c>
      <c r="AU52" s="99">
        <v>23</v>
      </c>
      <c r="AV52" s="99">
        <v>1</v>
      </c>
      <c r="AW52" s="99">
        <v>0</v>
      </c>
      <c r="AX52" s="99">
        <v>5</v>
      </c>
      <c r="AY52" s="99">
        <v>0</v>
      </c>
      <c r="AZ52" s="99">
        <v>1</v>
      </c>
      <c r="BA52" s="99">
        <v>0</v>
      </c>
      <c r="BB52" s="99">
        <v>2</v>
      </c>
      <c r="BC52" s="99">
        <v>1</v>
      </c>
      <c r="BD52" s="99">
        <v>4</v>
      </c>
      <c r="BE52" s="99">
        <v>2</v>
      </c>
      <c r="BF52" s="99">
        <v>2</v>
      </c>
      <c r="BG52" s="99">
        <v>2</v>
      </c>
      <c r="BH52" s="99">
        <v>1</v>
      </c>
      <c r="BI52" s="99">
        <v>2</v>
      </c>
      <c r="BJ52" s="99">
        <v>1</v>
      </c>
      <c r="BK52" s="99">
        <v>0</v>
      </c>
      <c r="BL52" s="99">
        <v>0</v>
      </c>
      <c r="BM52" s="99">
        <v>0</v>
      </c>
      <c r="BN52" s="99">
        <v>47</v>
      </c>
      <c r="BP52" s="118">
        <v>1945</v>
      </c>
    </row>
    <row r="53" spans="2:68">
      <c r="B53" s="118">
        <v>1946</v>
      </c>
      <c r="C53" s="99">
        <v>17</v>
      </c>
      <c r="D53" s="99">
        <v>0</v>
      </c>
      <c r="E53" s="99">
        <v>2</v>
      </c>
      <c r="F53" s="99">
        <v>3</v>
      </c>
      <c r="G53" s="99">
        <v>0</v>
      </c>
      <c r="H53" s="99">
        <v>1</v>
      </c>
      <c r="I53" s="99">
        <v>0</v>
      </c>
      <c r="J53" s="99">
        <v>1</v>
      </c>
      <c r="K53" s="99">
        <v>0</v>
      </c>
      <c r="L53" s="99">
        <v>4</v>
      </c>
      <c r="M53" s="99">
        <v>2</v>
      </c>
      <c r="N53" s="99">
        <v>3</v>
      </c>
      <c r="O53" s="99">
        <v>0</v>
      </c>
      <c r="P53" s="99">
        <v>0</v>
      </c>
      <c r="Q53" s="99">
        <v>1</v>
      </c>
      <c r="R53" s="99">
        <v>1</v>
      </c>
      <c r="S53" s="99">
        <v>0</v>
      </c>
      <c r="T53" s="99">
        <v>0</v>
      </c>
      <c r="U53" s="99">
        <v>0</v>
      </c>
      <c r="V53" s="99">
        <v>35</v>
      </c>
      <c r="W53" s="127"/>
      <c r="X53" s="118">
        <v>1946</v>
      </c>
      <c r="Y53" s="99">
        <v>10</v>
      </c>
      <c r="Z53" s="99">
        <v>0</v>
      </c>
      <c r="AA53" s="99">
        <v>0</v>
      </c>
      <c r="AB53" s="99">
        <v>1</v>
      </c>
      <c r="AC53" s="99">
        <v>0</v>
      </c>
      <c r="AD53" s="99">
        <v>1</v>
      </c>
      <c r="AE53" s="99">
        <v>2</v>
      </c>
      <c r="AF53" s="99">
        <v>1</v>
      </c>
      <c r="AG53" s="99">
        <v>1</v>
      </c>
      <c r="AH53" s="99">
        <v>0</v>
      </c>
      <c r="AI53" s="99">
        <v>2</v>
      </c>
      <c r="AJ53" s="99">
        <v>3</v>
      </c>
      <c r="AK53" s="99">
        <v>0</v>
      </c>
      <c r="AL53" s="99">
        <v>0</v>
      </c>
      <c r="AM53" s="99">
        <v>0</v>
      </c>
      <c r="AN53" s="99">
        <v>0</v>
      </c>
      <c r="AO53" s="99">
        <v>0</v>
      </c>
      <c r="AP53" s="99">
        <v>0</v>
      </c>
      <c r="AQ53" s="99">
        <v>0</v>
      </c>
      <c r="AR53" s="99">
        <v>21</v>
      </c>
      <c r="AS53" s="127"/>
      <c r="AT53" s="118">
        <v>1946</v>
      </c>
      <c r="AU53" s="99">
        <v>27</v>
      </c>
      <c r="AV53" s="99">
        <v>0</v>
      </c>
      <c r="AW53" s="99">
        <v>2</v>
      </c>
      <c r="AX53" s="99">
        <v>4</v>
      </c>
      <c r="AY53" s="99">
        <v>0</v>
      </c>
      <c r="AZ53" s="99">
        <v>2</v>
      </c>
      <c r="BA53" s="99">
        <v>2</v>
      </c>
      <c r="BB53" s="99">
        <v>2</v>
      </c>
      <c r="BC53" s="99">
        <v>1</v>
      </c>
      <c r="BD53" s="99">
        <v>4</v>
      </c>
      <c r="BE53" s="99">
        <v>4</v>
      </c>
      <c r="BF53" s="99">
        <v>6</v>
      </c>
      <c r="BG53" s="99">
        <v>0</v>
      </c>
      <c r="BH53" s="99">
        <v>0</v>
      </c>
      <c r="BI53" s="99">
        <v>1</v>
      </c>
      <c r="BJ53" s="99">
        <v>1</v>
      </c>
      <c r="BK53" s="99">
        <v>0</v>
      </c>
      <c r="BL53" s="99">
        <v>0</v>
      </c>
      <c r="BM53" s="99">
        <v>0</v>
      </c>
      <c r="BN53" s="99">
        <v>56</v>
      </c>
      <c r="BP53" s="118">
        <v>1946</v>
      </c>
    </row>
    <row r="54" spans="2:68">
      <c r="B54" s="118">
        <v>1947</v>
      </c>
      <c r="C54" s="99">
        <v>15</v>
      </c>
      <c r="D54" s="99">
        <v>1</v>
      </c>
      <c r="E54" s="99">
        <v>0</v>
      </c>
      <c r="F54" s="99">
        <v>1</v>
      </c>
      <c r="G54" s="99">
        <v>0</v>
      </c>
      <c r="H54" s="99">
        <v>1</v>
      </c>
      <c r="I54" s="99">
        <v>1</v>
      </c>
      <c r="J54" s="99">
        <v>2</v>
      </c>
      <c r="K54" s="99">
        <v>1</v>
      </c>
      <c r="L54" s="99">
        <v>2</v>
      </c>
      <c r="M54" s="99">
        <v>2</v>
      </c>
      <c r="N54" s="99">
        <v>2</v>
      </c>
      <c r="O54" s="99">
        <v>1</v>
      </c>
      <c r="P54" s="99">
        <v>2</v>
      </c>
      <c r="Q54" s="99">
        <v>0</v>
      </c>
      <c r="R54" s="99">
        <v>1</v>
      </c>
      <c r="S54" s="99">
        <v>1</v>
      </c>
      <c r="T54" s="99">
        <v>0</v>
      </c>
      <c r="U54" s="99">
        <v>0</v>
      </c>
      <c r="V54" s="99">
        <v>33</v>
      </c>
      <c r="W54" s="127"/>
      <c r="X54" s="118">
        <v>1947</v>
      </c>
      <c r="Y54" s="99">
        <v>15</v>
      </c>
      <c r="Z54" s="99">
        <v>2</v>
      </c>
      <c r="AA54" s="99">
        <v>2</v>
      </c>
      <c r="AB54" s="99">
        <v>0</v>
      </c>
      <c r="AC54" s="99">
        <v>2</v>
      </c>
      <c r="AD54" s="99">
        <v>1</v>
      </c>
      <c r="AE54" s="99">
        <v>0</v>
      </c>
      <c r="AF54" s="99">
        <v>0</v>
      </c>
      <c r="AG54" s="99">
        <v>0</v>
      </c>
      <c r="AH54" s="99">
        <v>1</v>
      </c>
      <c r="AI54" s="99">
        <v>0</v>
      </c>
      <c r="AJ54" s="99">
        <v>0</v>
      </c>
      <c r="AK54" s="99">
        <v>1</v>
      </c>
      <c r="AL54" s="99">
        <v>1</v>
      </c>
      <c r="AM54" s="99">
        <v>0</v>
      </c>
      <c r="AN54" s="99">
        <v>0</v>
      </c>
      <c r="AO54" s="99">
        <v>0</v>
      </c>
      <c r="AP54" s="99">
        <v>0</v>
      </c>
      <c r="AQ54" s="99">
        <v>0</v>
      </c>
      <c r="AR54" s="99">
        <v>25</v>
      </c>
      <c r="AS54" s="127"/>
      <c r="AT54" s="118">
        <v>1947</v>
      </c>
      <c r="AU54" s="99">
        <v>30</v>
      </c>
      <c r="AV54" s="99">
        <v>3</v>
      </c>
      <c r="AW54" s="99">
        <v>2</v>
      </c>
      <c r="AX54" s="99">
        <v>1</v>
      </c>
      <c r="AY54" s="99">
        <v>2</v>
      </c>
      <c r="AZ54" s="99">
        <v>2</v>
      </c>
      <c r="BA54" s="99">
        <v>1</v>
      </c>
      <c r="BB54" s="99">
        <v>2</v>
      </c>
      <c r="BC54" s="99">
        <v>1</v>
      </c>
      <c r="BD54" s="99">
        <v>3</v>
      </c>
      <c r="BE54" s="99">
        <v>2</v>
      </c>
      <c r="BF54" s="99">
        <v>2</v>
      </c>
      <c r="BG54" s="99">
        <v>2</v>
      </c>
      <c r="BH54" s="99">
        <v>3</v>
      </c>
      <c r="BI54" s="99">
        <v>0</v>
      </c>
      <c r="BJ54" s="99">
        <v>1</v>
      </c>
      <c r="BK54" s="99">
        <v>1</v>
      </c>
      <c r="BL54" s="99">
        <v>0</v>
      </c>
      <c r="BM54" s="99">
        <v>0</v>
      </c>
      <c r="BN54" s="99">
        <v>58</v>
      </c>
      <c r="BP54" s="118">
        <v>1947</v>
      </c>
    </row>
    <row r="55" spans="2:68">
      <c r="B55" s="118">
        <v>1948</v>
      </c>
      <c r="C55" s="99">
        <v>15</v>
      </c>
      <c r="D55" s="99">
        <v>3</v>
      </c>
      <c r="E55" s="99">
        <v>2</v>
      </c>
      <c r="F55" s="99">
        <v>0</v>
      </c>
      <c r="G55" s="99">
        <v>1</v>
      </c>
      <c r="H55" s="99">
        <v>0</v>
      </c>
      <c r="I55" s="99">
        <v>1</v>
      </c>
      <c r="J55" s="99">
        <v>3</v>
      </c>
      <c r="K55" s="99">
        <v>1</v>
      </c>
      <c r="L55" s="99">
        <v>2</v>
      </c>
      <c r="M55" s="99">
        <v>2</v>
      </c>
      <c r="N55" s="99">
        <v>3</v>
      </c>
      <c r="O55" s="99">
        <v>2</v>
      </c>
      <c r="P55" s="99">
        <v>0</v>
      </c>
      <c r="Q55" s="99">
        <v>1</v>
      </c>
      <c r="R55" s="99">
        <v>1</v>
      </c>
      <c r="S55" s="99">
        <v>1</v>
      </c>
      <c r="T55" s="99">
        <v>0</v>
      </c>
      <c r="U55" s="99">
        <v>0</v>
      </c>
      <c r="V55" s="99">
        <v>38</v>
      </c>
      <c r="W55" s="127"/>
      <c r="X55" s="118">
        <v>1948</v>
      </c>
      <c r="Y55" s="99">
        <v>8</v>
      </c>
      <c r="Z55" s="99">
        <v>1</v>
      </c>
      <c r="AA55" s="99">
        <v>0</v>
      </c>
      <c r="AB55" s="99">
        <v>0</v>
      </c>
      <c r="AC55" s="99">
        <v>0</v>
      </c>
      <c r="AD55" s="99">
        <v>2</v>
      </c>
      <c r="AE55" s="99">
        <v>3</v>
      </c>
      <c r="AF55" s="99">
        <v>1</v>
      </c>
      <c r="AG55" s="99">
        <v>1</v>
      </c>
      <c r="AH55" s="99">
        <v>0</v>
      </c>
      <c r="AI55" s="99">
        <v>0</v>
      </c>
      <c r="AJ55" s="99">
        <v>0</v>
      </c>
      <c r="AK55" s="99">
        <v>1</v>
      </c>
      <c r="AL55" s="99">
        <v>0</v>
      </c>
      <c r="AM55" s="99">
        <v>1</v>
      </c>
      <c r="AN55" s="99">
        <v>0</v>
      </c>
      <c r="AO55" s="99">
        <v>0</v>
      </c>
      <c r="AP55" s="99">
        <v>0</v>
      </c>
      <c r="AQ55" s="99">
        <v>0</v>
      </c>
      <c r="AR55" s="99">
        <v>18</v>
      </c>
      <c r="AS55" s="127"/>
      <c r="AT55" s="118">
        <v>1948</v>
      </c>
      <c r="AU55" s="99">
        <v>23</v>
      </c>
      <c r="AV55" s="99">
        <v>4</v>
      </c>
      <c r="AW55" s="99">
        <v>2</v>
      </c>
      <c r="AX55" s="99">
        <v>0</v>
      </c>
      <c r="AY55" s="99">
        <v>1</v>
      </c>
      <c r="AZ55" s="99">
        <v>2</v>
      </c>
      <c r="BA55" s="99">
        <v>4</v>
      </c>
      <c r="BB55" s="99">
        <v>4</v>
      </c>
      <c r="BC55" s="99">
        <v>2</v>
      </c>
      <c r="BD55" s="99">
        <v>2</v>
      </c>
      <c r="BE55" s="99">
        <v>2</v>
      </c>
      <c r="BF55" s="99">
        <v>3</v>
      </c>
      <c r="BG55" s="99">
        <v>3</v>
      </c>
      <c r="BH55" s="99">
        <v>0</v>
      </c>
      <c r="BI55" s="99">
        <v>2</v>
      </c>
      <c r="BJ55" s="99">
        <v>1</v>
      </c>
      <c r="BK55" s="99">
        <v>1</v>
      </c>
      <c r="BL55" s="99">
        <v>0</v>
      </c>
      <c r="BM55" s="99">
        <v>0</v>
      </c>
      <c r="BN55" s="99">
        <v>56</v>
      </c>
      <c r="BP55" s="118">
        <v>1948</v>
      </c>
    </row>
    <row r="56" spans="2:68">
      <c r="B56" s="118">
        <v>1949</v>
      </c>
      <c r="C56" s="99">
        <v>12</v>
      </c>
      <c r="D56" s="99">
        <v>1</v>
      </c>
      <c r="E56" s="99">
        <v>0</v>
      </c>
      <c r="F56" s="99">
        <v>1</v>
      </c>
      <c r="G56" s="99">
        <v>0</v>
      </c>
      <c r="H56" s="99">
        <v>0</v>
      </c>
      <c r="I56" s="99">
        <v>0</v>
      </c>
      <c r="J56" s="99">
        <v>0</v>
      </c>
      <c r="K56" s="99">
        <v>0</v>
      </c>
      <c r="L56" s="99">
        <v>0</v>
      </c>
      <c r="M56" s="99">
        <v>1</v>
      </c>
      <c r="N56" s="99">
        <v>1</v>
      </c>
      <c r="O56" s="99">
        <v>0</v>
      </c>
      <c r="P56" s="99">
        <v>0</v>
      </c>
      <c r="Q56" s="99">
        <v>2</v>
      </c>
      <c r="R56" s="99">
        <v>1</v>
      </c>
      <c r="S56" s="99">
        <v>0</v>
      </c>
      <c r="T56" s="99">
        <v>0</v>
      </c>
      <c r="U56" s="99">
        <v>0</v>
      </c>
      <c r="V56" s="99">
        <v>19</v>
      </c>
      <c r="W56" s="127"/>
      <c r="X56" s="118">
        <v>1949</v>
      </c>
      <c r="Y56" s="99">
        <v>6</v>
      </c>
      <c r="Z56" s="99">
        <v>0</v>
      </c>
      <c r="AA56" s="99">
        <v>0</v>
      </c>
      <c r="AB56" s="99">
        <v>0</v>
      </c>
      <c r="AC56" s="99">
        <v>1</v>
      </c>
      <c r="AD56" s="99">
        <v>0</v>
      </c>
      <c r="AE56" s="99">
        <v>0</v>
      </c>
      <c r="AF56" s="99">
        <v>0</v>
      </c>
      <c r="AG56" s="99">
        <v>0</v>
      </c>
      <c r="AH56" s="99">
        <v>1</v>
      </c>
      <c r="AI56" s="99">
        <v>0</v>
      </c>
      <c r="AJ56" s="99">
        <v>1</v>
      </c>
      <c r="AK56" s="99">
        <v>1</v>
      </c>
      <c r="AL56" s="99">
        <v>0</v>
      </c>
      <c r="AM56" s="99">
        <v>0</v>
      </c>
      <c r="AN56" s="99">
        <v>0</v>
      </c>
      <c r="AO56" s="99">
        <v>0</v>
      </c>
      <c r="AP56" s="99">
        <v>0</v>
      </c>
      <c r="AQ56" s="99">
        <v>0</v>
      </c>
      <c r="AR56" s="99">
        <v>10</v>
      </c>
      <c r="AS56" s="127"/>
      <c r="AT56" s="118">
        <v>1949</v>
      </c>
      <c r="AU56" s="99">
        <v>18</v>
      </c>
      <c r="AV56" s="99">
        <v>1</v>
      </c>
      <c r="AW56" s="99">
        <v>0</v>
      </c>
      <c r="AX56" s="99">
        <v>1</v>
      </c>
      <c r="AY56" s="99">
        <v>1</v>
      </c>
      <c r="AZ56" s="99">
        <v>0</v>
      </c>
      <c r="BA56" s="99">
        <v>0</v>
      </c>
      <c r="BB56" s="99">
        <v>0</v>
      </c>
      <c r="BC56" s="99">
        <v>0</v>
      </c>
      <c r="BD56" s="99">
        <v>1</v>
      </c>
      <c r="BE56" s="99">
        <v>1</v>
      </c>
      <c r="BF56" s="99">
        <v>2</v>
      </c>
      <c r="BG56" s="99">
        <v>1</v>
      </c>
      <c r="BH56" s="99">
        <v>0</v>
      </c>
      <c r="BI56" s="99">
        <v>2</v>
      </c>
      <c r="BJ56" s="99">
        <v>1</v>
      </c>
      <c r="BK56" s="99">
        <v>0</v>
      </c>
      <c r="BL56" s="99">
        <v>0</v>
      </c>
      <c r="BM56" s="99">
        <v>0</v>
      </c>
      <c r="BN56" s="99">
        <v>29</v>
      </c>
      <c r="BP56" s="118">
        <v>1949</v>
      </c>
    </row>
    <row r="57" spans="2:68">
      <c r="B57" s="119">
        <v>1950</v>
      </c>
      <c r="C57" s="99">
        <v>13</v>
      </c>
      <c r="D57" s="99">
        <v>2</v>
      </c>
      <c r="E57" s="99">
        <v>3</v>
      </c>
      <c r="F57" s="99">
        <v>1</v>
      </c>
      <c r="G57" s="99">
        <v>0</v>
      </c>
      <c r="H57" s="99">
        <v>1</v>
      </c>
      <c r="I57" s="99">
        <v>0</v>
      </c>
      <c r="J57" s="99">
        <v>0</v>
      </c>
      <c r="K57" s="99">
        <v>1</v>
      </c>
      <c r="L57" s="99">
        <v>0</v>
      </c>
      <c r="M57" s="99">
        <v>1</v>
      </c>
      <c r="N57" s="99">
        <v>1</v>
      </c>
      <c r="O57" s="99">
        <v>3</v>
      </c>
      <c r="P57" s="99">
        <v>1</v>
      </c>
      <c r="Q57" s="99">
        <v>0</v>
      </c>
      <c r="R57" s="99">
        <v>0</v>
      </c>
      <c r="S57" s="99">
        <v>1</v>
      </c>
      <c r="T57" s="99">
        <v>0</v>
      </c>
      <c r="U57" s="99">
        <v>0</v>
      </c>
      <c r="V57" s="99">
        <v>28</v>
      </c>
      <c r="W57" s="127"/>
      <c r="X57" s="119">
        <v>1950</v>
      </c>
      <c r="Y57" s="99">
        <v>12</v>
      </c>
      <c r="Z57" s="99">
        <v>0</v>
      </c>
      <c r="AA57" s="99">
        <v>1</v>
      </c>
      <c r="AB57" s="99">
        <v>0</v>
      </c>
      <c r="AC57" s="99">
        <v>2</v>
      </c>
      <c r="AD57" s="99">
        <v>0</v>
      </c>
      <c r="AE57" s="99">
        <v>1</v>
      </c>
      <c r="AF57" s="99">
        <v>1</v>
      </c>
      <c r="AG57" s="99">
        <v>0</v>
      </c>
      <c r="AH57" s="99">
        <v>1</v>
      </c>
      <c r="AI57" s="99">
        <v>0</v>
      </c>
      <c r="AJ57" s="99">
        <v>1</v>
      </c>
      <c r="AK57" s="99">
        <v>0</v>
      </c>
      <c r="AL57" s="99">
        <v>0</v>
      </c>
      <c r="AM57" s="99">
        <v>0</v>
      </c>
      <c r="AN57" s="99">
        <v>0</v>
      </c>
      <c r="AO57" s="99">
        <v>0</v>
      </c>
      <c r="AP57" s="99">
        <v>0</v>
      </c>
      <c r="AQ57" s="99">
        <v>0</v>
      </c>
      <c r="AR57" s="99">
        <v>19</v>
      </c>
      <c r="AS57" s="127"/>
      <c r="AT57" s="119">
        <v>1950</v>
      </c>
      <c r="AU57" s="99">
        <v>25</v>
      </c>
      <c r="AV57" s="99">
        <v>2</v>
      </c>
      <c r="AW57" s="99">
        <v>4</v>
      </c>
      <c r="AX57" s="99">
        <v>1</v>
      </c>
      <c r="AY57" s="99">
        <v>2</v>
      </c>
      <c r="AZ57" s="99">
        <v>1</v>
      </c>
      <c r="BA57" s="99">
        <v>1</v>
      </c>
      <c r="BB57" s="99">
        <v>1</v>
      </c>
      <c r="BC57" s="99">
        <v>1</v>
      </c>
      <c r="BD57" s="99">
        <v>1</v>
      </c>
      <c r="BE57" s="99">
        <v>1</v>
      </c>
      <c r="BF57" s="99">
        <v>2</v>
      </c>
      <c r="BG57" s="99">
        <v>3</v>
      </c>
      <c r="BH57" s="99">
        <v>1</v>
      </c>
      <c r="BI57" s="99">
        <v>0</v>
      </c>
      <c r="BJ57" s="99">
        <v>0</v>
      </c>
      <c r="BK57" s="99">
        <v>1</v>
      </c>
      <c r="BL57" s="99">
        <v>0</v>
      </c>
      <c r="BM57" s="99">
        <v>0</v>
      </c>
      <c r="BN57" s="99">
        <v>47</v>
      </c>
      <c r="BP57" s="119">
        <v>1950</v>
      </c>
    </row>
    <row r="58" spans="2:68">
      <c r="B58" s="119">
        <v>1951</v>
      </c>
      <c r="C58" s="99">
        <v>12</v>
      </c>
      <c r="D58" s="99">
        <v>0</v>
      </c>
      <c r="E58" s="99">
        <v>0</v>
      </c>
      <c r="F58" s="99">
        <v>1</v>
      </c>
      <c r="G58" s="99">
        <v>0</v>
      </c>
      <c r="H58" s="99">
        <v>0</v>
      </c>
      <c r="I58" s="99">
        <v>1</v>
      </c>
      <c r="J58" s="99">
        <v>1</v>
      </c>
      <c r="K58" s="99">
        <v>1</v>
      </c>
      <c r="L58" s="99">
        <v>1</v>
      </c>
      <c r="M58" s="99">
        <v>3</v>
      </c>
      <c r="N58" s="99">
        <v>2</v>
      </c>
      <c r="O58" s="99">
        <v>1</v>
      </c>
      <c r="P58" s="99">
        <v>0</v>
      </c>
      <c r="Q58" s="99">
        <v>0</v>
      </c>
      <c r="R58" s="99">
        <v>0</v>
      </c>
      <c r="S58" s="99">
        <v>1</v>
      </c>
      <c r="T58" s="99">
        <v>0</v>
      </c>
      <c r="U58" s="99">
        <v>0</v>
      </c>
      <c r="V58" s="99">
        <v>24</v>
      </c>
      <c r="W58" s="127"/>
      <c r="X58" s="119">
        <v>1951</v>
      </c>
      <c r="Y58" s="99">
        <v>4</v>
      </c>
      <c r="Z58" s="99">
        <v>0</v>
      </c>
      <c r="AA58" s="99">
        <v>1</v>
      </c>
      <c r="AB58" s="99">
        <v>0</v>
      </c>
      <c r="AC58" s="99">
        <v>0</v>
      </c>
      <c r="AD58" s="99">
        <v>0</v>
      </c>
      <c r="AE58" s="99">
        <v>0</v>
      </c>
      <c r="AF58" s="99">
        <v>1</v>
      </c>
      <c r="AG58" s="99">
        <v>0</v>
      </c>
      <c r="AH58" s="99">
        <v>0</v>
      </c>
      <c r="AI58" s="99">
        <v>0</v>
      </c>
      <c r="AJ58" s="99">
        <v>1</v>
      </c>
      <c r="AK58" s="99">
        <v>0</v>
      </c>
      <c r="AL58" s="99">
        <v>1</v>
      </c>
      <c r="AM58" s="99">
        <v>1</v>
      </c>
      <c r="AN58" s="99">
        <v>0</v>
      </c>
      <c r="AO58" s="99">
        <v>0</v>
      </c>
      <c r="AP58" s="99">
        <v>0</v>
      </c>
      <c r="AQ58" s="99">
        <v>0</v>
      </c>
      <c r="AR58" s="99">
        <v>9</v>
      </c>
      <c r="AS58" s="127"/>
      <c r="AT58" s="119">
        <v>1951</v>
      </c>
      <c r="AU58" s="99">
        <v>16</v>
      </c>
      <c r="AV58" s="99">
        <v>0</v>
      </c>
      <c r="AW58" s="99">
        <v>1</v>
      </c>
      <c r="AX58" s="99">
        <v>1</v>
      </c>
      <c r="AY58" s="99">
        <v>0</v>
      </c>
      <c r="AZ58" s="99">
        <v>0</v>
      </c>
      <c r="BA58" s="99">
        <v>1</v>
      </c>
      <c r="BB58" s="99">
        <v>2</v>
      </c>
      <c r="BC58" s="99">
        <v>1</v>
      </c>
      <c r="BD58" s="99">
        <v>1</v>
      </c>
      <c r="BE58" s="99">
        <v>3</v>
      </c>
      <c r="BF58" s="99">
        <v>3</v>
      </c>
      <c r="BG58" s="99">
        <v>1</v>
      </c>
      <c r="BH58" s="99">
        <v>1</v>
      </c>
      <c r="BI58" s="99">
        <v>1</v>
      </c>
      <c r="BJ58" s="99">
        <v>0</v>
      </c>
      <c r="BK58" s="99">
        <v>1</v>
      </c>
      <c r="BL58" s="99">
        <v>0</v>
      </c>
      <c r="BM58" s="99">
        <v>0</v>
      </c>
      <c r="BN58" s="99">
        <v>33</v>
      </c>
      <c r="BP58" s="119">
        <v>1951</v>
      </c>
    </row>
    <row r="59" spans="2:68">
      <c r="B59" s="119">
        <v>1952</v>
      </c>
      <c r="C59" s="99">
        <v>14</v>
      </c>
      <c r="D59" s="99">
        <v>0</v>
      </c>
      <c r="E59" s="99">
        <v>1</v>
      </c>
      <c r="F59" s="99">
        <v>0</v>
      </c>
      <c r="G59" s="99">
        <v>0</v>
      </c>
      <c r="H59" s="99">
        <v>2</v>
      </c>
      <c r="I59" s="99">
        <v>2</v>
      </c>
      <c r="J59" s="99">
        <v>1</v>
      </c>
      <c r="K59" s="99">
        <v>0</v>
      </c>
      <c r="L59" s="99">
        <v>0</v>
      </c>
      <c r="M59" s="99">
        <v>2</v>
      </c>
      <c r="N59" s="99">
        <v>0</v>
      </c>
      <c r="O59" s="99">
        <v>1</v>
      </c>
      <c r="P59" s="99">
        <v>0</v>
      </c>
      <c r="Q59" s="99">
        <v>2</v>
      </c>
      <c r="R59" s="99">
        <v>1</v>
      </c>
      <c r="S59" s="99">
        <v>0</v>
      </c>
      <c r="T59" s="99">
        <v>0</v>
      </c>
      <c r="U59" s="99">
        <v>0</v>
      </c>
      <c r="V59" s="99">
        <v>26</v>
      </c>
      <c r="W59" s="127"/>
      <c r="X59" s="119">
        <v>1952</v>
      </c>
      <c r="Y59" s="99">
        <v>8</v>
      </c>
      <c r="Z59" s="99">
        <v>1</v>
      </c>
      <c r="AA59" s="99">
        <v>3</v>
      </c>
      <c r="AB59" s="99">
        <v>0</v>
      </c>
      <c r="AC59" s="99">
        <v>0</v>
      </c>
      <c r="AD59" s="99">
        <v>0</v>
      </c>
      <c r="AE59" s="99">
        <v>0</v>
      </c>
      <c r="AF59" s="99">
        <v>0</v>
      </c>
      <c r="AG59" s="99">
        <v>0</v>
      </c>
      <c r="AH59" s="99">
        <v>2</v>
      </c>
      <c r="AI59" s="99">
        <v>0</v>
      </c>
      <c r="AJ59" s="99">
        <v>0</v>
      </c>
      <c r="AK59" s="99">
        <v>1</v>
      </c>
      <c r="AL59" s="99">
        <v>1</v>
      </c>
      <c r="AM59" s="99">
        <v>0</v>
      </c>
      <c r="AN59" s="99">
        <v>0</v>
      </c>
      <c r="AO59" s="99">
        <v>1</v>
      </c>
      <c r="AP59" s="99">
        <v>0</v>
      </c>
      <c r="AQ59" s="99">
        <v>0</v>
      </c>
      <c r="AR59" s="99">
        <v>17</v>
      </c>
      <c r="AS59" s="127"/>
      <c r="AT59" s="119">
        <v>1952</v>
      </c>
      <c r="AU59" s="99">
        <v>22</v>
      </c>
      <c r="AV59" s="99">
        <v>1</v>
      </c>
      <c r="AW59" s="99">
        <v>4</v>
      </c>
      <c r="AX59" s="99">
        <v>0</v>
      </c>
      <c r="AY59" s="99">
        <v>0</v>
      </c>
      <c r="AZ59" s="99">
        <v>2</v>
      </c>
      <c r="BA59" s="99">
        <v>2</v>
      </c>
      <c r="BB59" s="99">
        <v>1</v>
      </c>
      <c r="BC59" s="99">
        <v>0</v>
      </c>
      <c r="BD59" s="99">
        <v>2</v>
      </c>
      <c r="BE59" s="99">
        <v>2</v>
      </c>
      <c r="BF59" s="99">
        <v>0</v>
      </c>
      <c r="BG59" s="99">
        <v>2</v>
      </c>
      <c r="BH59" s="99">
        <v>1</v>
      </c>
      <c r="BI59" s="99">
        <v>2</v>
      </c>
      <c r="BJ59" s="99">
        <v>1</v>
      </c>
      <c r="BK59" s="99">
        <v>1</v>
      </c>
      <c r="BL59" s="99">
        <v>0</v>
      </c>
      <c r="BM59" s="99">
        <v>0</v>
      </c>
      <c r="BN59" s="99">
        <v>43</v>
      </c>
      <c r="BP59" s="119">
        <v>1952</v>
      </c>
    </row>
    <row r="60" spans="2:68">
      <c r="B60" s="119">
        <v>1953</v>
      </c>
      <c r="C60" s="99">
        <v>6</v>
      </c>
      <c r="D60" s="99">
        <v>0</v>
      </c>
      <c r="E60" s="99">
        <v>0</v>
      </c>
      <c r="F60" s="99">
        <v>1</v>
      </c>
      <c r="G60" s="99">
        <v>0</v>
      </c>
      <c r="H60" s="99">
        <v>0</v>
      </c>
      <c r="I60" s="99">
        <v>1</v>
      </c>
      <c r="J60" s="99">
        <v>0</v>
      </c>
      <c r="K60" s="99">
        <v>1</v>
      </c>
      <c r="L60" s="99">
        <v>0</v>
      </c>
      <c r="M60" s="99">
        <v>3</v>
      </c>
      <c r="N60" s="99">
        <v>0</v>
      </c>
      <c r="O60" s="99">
        <v>1</v>
      </c>
      <c r="P60" s="99">
        <v>1</v>
      </c>
      <c r="Q60" s="99">
        <v>0</v>
      </c>
      <c r="R60" s="99">
        <v>0</v>
      </c>
      <c r="S60" s="99">
        <v>0</v>
      </c>
      <c r="T60" s="99">
        <v>0</v>
      </c>
      <c r="U60" s="99">
        <v>0</v>
      </c>
      <c r="V60" s="99">
        <v>14</v>
      </c>
      <c r="W60" s="127"/>
      <c r="X60" s="119">
        <v>1953</v>
      </c>
      <c r="Y60" s="99">
        <v>8</v>
      </c>
      <c r="Z60" s="99">
        <v>2</v>
      </c>
      <c r="AA60" s="99">
        <v>1</v>
      </c>
      <c r="AB60" s="99">
        <v>0</v>
      </c>
      <c r="AC60" s="99">
        <v>0</v>
      </c>
      <c r="AD60" s="99">
        <v>0</v>
      </c>
      <c r="AE60" s="99">
        <v>0</v>
      </c>
      <c r="AF60" s="99">
        <v>1</v>
      </c>
      <c r="AG60" s="99">
        <v>0</v>
      </c>
      <c r="AH60" s="99">
        <v>1</v>
      </c>
      <c r="AI60" s="99">
        <v>0</v>
      </c>
      <c r="AJ60" s="99">
        <v>1</v>
      </c>
      <c r="AK60" s="99">
        <v>0</v>
      </c>
      <c r="AL60" s="99">
        <v>3</v>
      </c>
      <c r="AM60" s="99">
        <v>0</v>
      </c>
      <c r="AN60" s="99">
        <v>2</v>
      </c>
      <c r="AO60" s="99">
        <v>0</v>
      </c>
      <c r="AP60" s="99">
        <v>0</v>
      </c>
      <c r="AQ60" s="99">
        <v>0</v>
      </c>
      <c r="AR60" s="99">
        <v>19</v>
      </c>
      <c r="AS60" s="127"/>
      <c r="AT60" s="119">
        <v>1953</v>
      </c>
      <c r="AU60" s="99">
        <v>14</v>
      </c>
      <c r="AV60" s="99">
        <v>2</v>
      </c>
      <c r="AW60" s="99">
        <v>1</v>
      </c>
      <c r="AX60" s="99">
        <v>1</v>
      </c>
      <c r="AY60" s="99">
        <v>0</v>
      </c>
      <c r="AZ60" s="99">
        <v>0</v>
      </c>
      <c r="BA60" s="99">
        <v>1</v>
      </c>
      <c r="BB60" s="99">
        <v>1</v>
      </c>
      <c r="BC60" s="99">
        <v>1</v>
      </c>
      <c r="BD60" s="99">
        <v>1</v>
      </c>
      <c r="BE60" s="99">
        <v>3</v>
      </c>
      <c r="BF60" s="99">
        <v>1</v>
      </c>
      <c r="BG60" s="99">
        <v>1</v>
      </c>
      <c r="BH60" s="99">
        <v>4</v>
      </c>
      <c r="BI60" s="99">
        <v>0</v>
      </c>
      <c r="BJ60" s="99">
        <v>2</v>
      </c>
      <c r="BK60" s="99">
        <v>0</v>
      </c>
      <c r="BL60" s="99">
        <v>0</v>
      </c>
      <c r="BM60" s="99">
        <v>0</v>
      </c>
      <c r="BN60" s="99">
        <v>33</v>
      </c>
      <c r="BP60" s="119">
        <v>1953</v>
      </c>
    </row>
    <row r="61" spans="2:68">
      <c r="B61" s="119">
        <v>1954</v>
      </c>
      <c r="C61" s="99">
        <v>15</v>
      </c>
      <c r="D61" s="99">
        <v>2</v>
      </c>
      <c r="E61" s="99">
        <v>0</v>
      </c>
      <c r="F61" s="99">
        <v>0</v>
      </c>
      <c r="G61" s="99">
        <v>0</v>
      </c>
      <c r="H61" s="99">
        <v>0</v>
      </c>
      <c r="I61" s="99">
        <v>0</v>
      </c>
      <c r="J61" s="99">
        <v>0</v>
      </c>
      <c r="K61" s="99">
        <v>0</v>
      </c>
      <c r="L61" s="99">
        <v>0</v>
      </c>
      <c r="M61" s="99">
        <v>0</v>
      </c>
      <c r="N61" s="99">
        <v>0</v>
      </c>
      <c r="O61" s="99">
        <v>0</v>
      </c>
      <c r="P61" s="99">
        <v>1</v>
      </c>
      <c r="Q61" s="99">
        <v>0</v>
      </c>
      <c r="R61" s="99">
        <v>0</v>
      </c>
      <c r="S61" s="99">
        <v>0</v>
      </c>
      <c r="T61" s="99">
        <v>0</v>
      </c>
      <c r="U61" s="99">
        <v>0</v>
      </c>
      <c r="V61" s="99">
        <v>18</v>
      </c>
      <c r="W61" s="127"/>
      <c r="X61" s="119">
        <v>1954</v>
      </c>
      <c r="Y61" s="99">
        <v>9</v>
      </c>
      <c r="Z61" s="99">
        <v>0</v>
      </c>
      <c r="AA61" s="99">
        <v>1</v>
      </c>
      <c r="AB61" s="99">
        <v>0</v>
      </c>
      <c r="AC61" s="99">
        <v>0</v>
      </c>
      <c r="AD61" s="99">
        <v>0</v>
      </c>
      <c r="AE61" s="99">
        <v>1</v>
      </c>
      <c r="AF61" s="99">
        <v>1</v>
      </c>
      <c r="AG61" s="99">
        <v>0</v>
      </c>
      <c r="AH61" s="99">
        <v>0</v>
      </c>
      <c r="AI61" s="99">
        <v>1</v>
      </c>
      <c r="AJ61" s="99">
        <v>0</v>
      </c>
      <c r="AK61" s="99">
        <v>0</v>
      </c>
      <c r="AL61" s="99">
        <v>0</v>
      </c>
      <c r="AM61" s="99">
        <v>0</v>
      </c>
      <c r="AN61" s="99">
        <v>0</v>
      </c>
      <c r="AO61" s="99">
        <v>0</v>
      </c>
      <c r="AP61" s="99">
        <v>0</v>
      </c>
      <c r="AQ61" s="99">
        <v>0</v>
      </c>
      <c r="AR61" s="99">
        <v>13</v>
      </c>
      <c r="AS61" s="127"/>
      <c r="AT61" s="119">
        <v>1954</v>
      </c>
      <c r="AU61" s="99">
        <v>24</v>
      </c>
      <c r="AV61" s="99">
        <v>2</v>
      </c>
      <c r="AW61" s="99">
        <v>1</v>
      </c>
      <c r="AX61" s="99">
        <v>0</v>
      </c>
      <c r="AY61" s="99">
        <v>0</v>
      </c>
      <c r="AZ61" s="99">
        <v>0</v>
      </c>
      <c r="BA61" s="99">
        <v>1</v>
      </c>
      <c r="BB61" s="99">
        <v>1</v>
      </c>
      <c r="BC61" s="99">
        <v>0</v>
      </c>
      <c r="BD61" s="99">
        <v>0</v>
      </c>
      <c r="BE61" s="99">
        <v>1</v>
      </c>
      <c r="BF61" s="99">
        <v>0</v>
      </c>
      <c r="BG61" s="99">
        <v>0</v>
      </c>
      <c r="BH61" s="99">
        <v>1</v>
      </c>
      <c r="BI61" s="99">
        <v>0</v>
      </c>
      <c r="BJ61" s="99">
        <v>0</v>
      </c>
      <c r="BK61" s="99">
        <v>0</v>
      </c>
      <c r="BL61" s="99">
        <v>0</v>
      </c>
      <c r="BM61" s="99">
        <v>0</v>
      </c>
      <c r="BN61" s="99">
        <v>31</v>
      </c>
      <c r="BP61" s="119">
        <v>1954</v>
      </c>
    </row>
    <row r="62" spans="2:68">
      <c r="B62" s="119">
        <v>1955</v>
      </c>
      <c r="C62" s="99">
        <v>6</v>
      </c>
      <c r="D62" s="99">
        <v>2</v>
      </c>
      <c r="E62" s="99">
        <v>0</v>
      </c>
      <c r="F62" s="99">
        <v>1</v>
      </c>
      <c r="G62" s="99">
        <v>0</v>
      </c>
      <c r="H62" s="99">
        <v>1</v>
      </c>
      <c r="I62" s="99">
        <v>0</v>
      </c>
      <c r="J62" s="99">
        <v>1</v>
      </c>
      <c r="K62" s="99">
        <v>0</v>
      </c>
      <c r="L62" s="99">
        <v>1</v>
      </c>
      <c r="M62" s="99">
        <v>1</v>
      </c>
      <c r="N62" s="99">
        <v>1</v>
      </c>
      <c r="O62" s="99">
        <v>0</v>
      </c>
      <c r="P62" s="99">
        <v>2</v>
      </c>
      <c r="Q62" s="99">
        <v>1</v>
      </c>
      <c r="R62" s="99">
        <v>3</v>
      </c>
      <c r="S62" s="99">
        <v>0</v>
      </c>
      <c r="T62" s="99">
        <v>0</v>
      </c>
      <c r="U62" s="99">
        <v>0</v>
      </c>
      <c r="V62" s="99">
        <v>20</v>
      </c>
      <c r="W62" s="127"/>
      <c r="X62" s="119">
        <v>1955</v>
      </c>
      <c r="Y62" s="99">
        <v>9</v>
      </c>
      <c r="Z62" s="99">
        <v>0</v>
      </c>
      <c r="AA62" s="99">
        <v>1</v>
      </c>
      <c r="AB62" s="99">
        <v>0</v>
      </c>
      <c r="AC62" s="99">
        <v>0</v>
      </c>
      <c r="AD62" s="99">
        <v>0</v>
      </c>
      <c r="AE62" s="99">
        <v>0</v>
      </c>
      <c r="AF62" s="99">
        <v>0</v>
      </c>
      <c r="AG62" s="99">
        <v>0</v>
      </c>
      <c r="AH62" s="99">
        <v>1</v>
      </c>
      <c r="AI62" s="99">
        <v>0</v>
      </c>
      <c r="AJ62" s="99">
        <v>0</v>
      </c>
      <c r="AK62" s="99">
        <v>1</v>
      </c>
      <c r="AL62" s="99">
        <v>1</v>
      </c>
      <c r="AM62" s="99">
        <v>1</v>
      </c>
      <c r="AN62" s="99">
        <v>0</v>
      </c>
      <c r="AO62" s="99">
        <v>0</v>
      </c>
      <c r="AP62" s="99">
        <v>0</v>
      </c>
      <c r="AQ62" s="99">
        <v>0</v>
      </c>
      <c r="AR62" s="99">
        <v>14</v>
      </c>
      <c r="AS62" s="127"/>
      <c r="AT62" s="119">
        <v>1955</v>
      </c>
      <c r="AU62" s="99">
        <v>15</v>
      </c>
      <c r="AV62" s="99">
        <v>2</v>
      </c>
      <c r="AW62" s="99">
        <v>1</v>
      </c>
      <c r="AX62" s="99">
        <v>1</v>
      </c>
      <c r="AY62" s="99">
        <v>0</v>
      </c>
      <c r="AZ62" s="99">
        <v>1</v>
      </c>
      <c r="BA62" s="99">
        <v>0</v>
      </c>
      <c r="BB62" s="99">
        <v>1</v>
      </c>
      <c r="BC62" s="99">
        <v>0</v>
      </c>
      <c r="BD62" s="99">
        <v>2</v>
      </c>
      <c r="BE62" s="99">
        <v>1</v>
      </c>
      <c r="BF62" s="99">
        <v>1</v>
      </c>
      <c r="BG62" s="99">
        <v>1</v>
      </c>
      <c r="BH62" s="99">
        <v>3</v>
      </c>
      <c r="BI62" s="99">
        <v>2</v>
      </c>
      <c r="BJ62" s="99">
        <v>3</v>
      </c>
      <c r="BK62" s="99">
        <v>0</v>
      </c>
      <c r="BL62" s="99">
        <v>0</v>
      </c>
      <c r="BM62" s="99">
        <v>0</v>
      </c>
      <c r="BN62" s="99">
        <v>34</v>
      </c>
      <c r="BP62" s="119">
        <v>1955</v>
      </c>
    </row>
    <row r="63" spans="2:68">
      <c r="B63" s="119">
        <v>1956</v>
      </c>
      <c r="C63" s="99">
        <v>3</v>
      </c>
      <c r="D63" s="99">
        <v>0</v>
      </c>
      <c r="E63" s="99">
        <v>0</v>
      </c>
      <c r="F63" s="99">
        <v>1</v>
      </c>
      <c r="G63" s="99">
        <v>1</v>
      </c>
      <c r="H63" s="99">
        <v>0</v>
      </c>
      <c r="I63" s="99">
        <v>1</v>
      </c>
      <c r="J63" s="99">
        <v>0</v>
      </c>
      <c r="K63" s="99">
        <v>0</v>
      </c>
      <c r="L63" s="99">
        <v>0</v>
      </c>
      <c r="M63" s="99">
        <v>0</v>
      </c>
      <c r="N63" s="99">
        <v>1</v>
      </c>
      <c r="O63" s="99">
        <v>0</v>
      </c>
      <c r="P63" s="99">
        <v>0</v>
      </c>
      <c r="Q63" s="99">
        <v>1</v>
      </c>
      <c r="R63" s="99">
        <v>0</v>
      </c>
      <c r="S63" s="99">
        <v>0</v>
      </c>
      <c r="T63" s="99">
        <v>0</v>
      </c>
      <c r="U63" s="99">
        <v>0</v>
      </c>
      <c r="V63" s="99">
        <v>8</v>
      </c>
      <c r="W63" s="127"/>
      <c r="X63" s="119">
        <v>1956</v>
      </c>
      <c r="Y63" s="99">
        <v>4</v>
      </c>
      <c r="Z63" s="99">
        <v>1</v>
      </c>
      <c r="AA63" s="99">
        <v>0</v>
      </c>
      <c r="AB63" s="99">
        <v>0</v>
      </c>
      <c r="AC63" s="99">
        <v>1</v>
      </c>
      <c r="AD63" s="99">
        <v>0</v>
      </c>
      <c r="AE63" s="99">
        <v>0</v>
      </c>
      <c r="AF63" s="99">
        <v>1</v>
      </c>
      <c r="AG63" s="99">
        <v>0</v>
      </c>
      <c r="AH63" s="99">
        <v>0</v>
      </c>
      <c r="AI63" s="99">
        <v>1</v>
      </c>
      <c r="AJ63" s="99">
        <v>0</v>
      </c>
      <c r="AK63" s="99">
        <v>0</v>
      </c>
      <c r="AL63" s="99">
        <v>1</v>
      </c>
      <c r="AM63" s="99">
        <v>0</v>
      </c>
      <c r="AN63" s="99">
        <v>0</v>
      </c>
      <c r="AO63" s="99">
        <v>0</v>
      </c>
      <c r="AP63" s="99">
        <v>1</v>
      </c>
      <c r="AQ63" s="99">
        <v>0</v>
      </c>
      <c r="AR63" s="99">
        <v>10</v>
      </c>
      <c r="AS63" s="127"/>
      <c r="AT63" s="119">
        <v>1956</v>
      </c>
      <c r="AU63" s="99">
        <v>7</v>
      </c>
      <c r="AV63" s="99">
        <v>1</v>
      </c>
      <c r="AW63" s="99">
        <v>0</v>
      </c>
      <c r="AX63" s="99">
        <v>1</v>
      </c>
      <c r="AY63" s="99">
        <v>2</v>
      </c>
      <c r="AZ63" s="99">
        <v>0</v>
      </c>
      <c r="BA63" s="99">
        <v>1</v>
      </c>
      <c r="BB63" s="99">
        <v>1</v>
      </c>
      <c r="BC63" s="99">
        <v>0</v>
      </c>
      <c r="BD63" s="99">
        <v>0</v>
      </c>
      <c r="BE63" s="99">
        <v>1</v>
      </c>
      <c r="BF63" s="99">
        <v>1</v>
      </c>
      <c r="BG63" s="99">
        <v>0</v>
      </c>
      <c r="BH63" s="99">
        <v>1</v>
      </c>
      <c r="BI63" s="99">
        <v>1</v>
      </c>
      <c r="BJ63" s="99">
        <v>0</v>
      </c>
      <c r="BK63" s="99">
        <v>0</v>
      </c>
      <c r="BL63" s="99">
        <v>1</v>
      </c>
      <c r="BM63" s="99">
        <v>0</v>
      </c>
      <c r="BN63" s="99">
        <v>18</v>
      </c>
      <c r="BP63" s="119">
        <v>1956</v>
      </c>
    </row>
    <row r="64" spans="2:68">
      <c r="B64" s="119">
        <v>1957</v>
      </c>
      <c r="C64" s="99">
        <v>9</v>
      </c>
      <c r="D64" s="99">
        <v>0</v>
      </c>
      <c r="E64" s="99">
        <v>0</v>
      </c>
      <c r="F64" s="99">
        <v>1</v>
      </c>
      <c r="G64" s="99">
        <v>0</v>
      </c>
      <c r="H64" s="99">
        <v>1</v>
      </c>
      <c r="I64" s="99">
        <v>1</v>
      </c>
      <c r="J64" s="99">
        <v>0</v>
      </c>
      <c r="K64" s="99">
        <v>5</v>
      </c>
      <c r="L64" s="99">
        <v>1</v>
      </c>
      <c r="M64" s="99">
        <v>0</v>
      </c>
      <c r="N64" s="99">
        <v>0</v>
      </c>
      <c r="O64" s="99">
        <v>0</v>
      </c>
      <c r="P64" s="99">
        <v>0</v>
      </c>
      <c r="Q64" s="99">
        <v>2</v>
      </c>
      <c r="R64" s="99">
        <v>1</v>
      </c>
      <c r="S64" s="99">
        <v>0</v>
      </c>
      <c r="T64" s="99">
        <v>0</v>
      </c>
      <c r="U64" s="99">
        <v>0</v>
      </c>
      <c r="V64" s="99">
        <v>21</v>
      </c>
      <c r="W64" s="127"/>
      <c r="X64" s="119">
        <v>1957</v>
      </c>
      <c r="Y64" s="99">
        <v>4</v>
      </c>
      <c r="Z64" s="99">
        <v>2</v>
      </c>
      <c r="AA64" s="99">
        <v>0</v>
      </c>
      <c r="AB64" s="99">
        <v>0</v>
      </c>
      <c r="AC64" s="99">
        <v>0</v>
      </c>
      <c r="AD64" s="99">
        <v>0</v>
      </c>
      <c r="AE64" s="99">
        <v>0</v>
      </c>
      <c r="AF64" s="99">
        <v>0</v>
      </c>
      <c r="AG64" s="99">
        <v>0</v>
      </c>
      <c r="AH64" s="99">
        <v>0</v>
      </c>
      <c r="AI64" s="99">
        <v>0</v>
      </c>
      <c r="AJ64" s="99">
        <v>0</v>
      </c>
      <c r="AK64" s="99">
        <v>0</v>
      </c>
      <c r="AL64" s="99">
        <v>2</v>
      </c>
      <c r="AM64" s="99">
        <v>1</v>
      </c>
      <c r="AN64" s="99">
        <v>1</v>
      </c>
      <c r="AO64" s="99">
        <v>0</v>
      </c>
      <c r="AP64" s="99">
        <v>0</v>
      </c>
      <c r="AQ64" s="99">
        <v>0</v>
      </c>
      <c r="AR64" s="99">
        <v>10</v>
      </c>
      <c r="AS64" s="127"/>
      <c r="AT64" s="119">
        <v>1957</v>
      </c>
      <c r="AU64" s="99">
        <v>13</v>
      </c>
      <c r="AV64" s="99">
        <v>2</v>
      </c>
      <c r="AW64" s="99">
        <v>0</v>
      </c>
      <c r="AX64" s="99">
        <v>1</v>
      </c>
      <c r="AY64" s="99">
        <v>0</v>
      </c>
      <c r="AZ64" s="99">
        <v>1</v>
      </c>
      <c r="BA64" s="99">
        <v>1</v>
      </c>
      <c r="BB64" s="99">
        <v>0</v>
      </c>
      <c r="BC64" s="99">
        <v>5</v>
      </c>
      <c r="BD64" s="99">
        <v>1</v>
      </c>
      <c r="BE64" s="99">
        <v>0</v>
      </c>
      <c r="BF64" s="99">
        <v>0</v>
      </c>
      <c r="BG64" s="99">
        <v>0</v>
      </c>
      <c r="BH64" s="99">
        <v>2</v>
      </c>
      <c r="BI64" s="99">
        <v>3</v>
      </c>
      <c r="BJ64" s="99">
        <v>2</v>
      </c>
      <c r="BK64" s="99">
        <v>0</v>
      </c>
      <c r="BL64" s="99">
        <v>0</v>
      </c>
      <c r="BM64" s="99">
        <v>0</v>
      </c>
      <c r="BN64" s="99">
        <v>31</v>
      </c>
      <c r="BP64" s="119">
        <v>1957</v>
      </c>
    </row>
    <row r="65" spans="2:68">
      <c r="B65" s="120">
        <v>1958</v>
      </c>
      <c r="C65" s="99">
        <v>9</v>
      </c>
      <c r="D65" s="99">
        <v>1</v>
      </c>
      <c r="E65" s="99">
        <v>0</v>
      </c>
      <c r="F65" s="99">
        <v>0</v>
      </c>
      <c r="G65" s="99">
        <v>4</v>
      </c>
      <c r="H65" s="99">
        <v>1</v>
      </c>
      <c r="I65" s="99">
        <v>0</v>
      </c>
      <c r="J65" s="99">
        <v>0</v>
      </c>
      <c r="K65" s="99">
        <v>2</v>
      </c>
      <c r="L65" s="99">
        <v>0</v>
      </c>
      <c r="M65" s="99">
        <v>0</v>
      </c>
      <c r="N65" s="99">
        <v>1</v>
      </c>
      <c r="O65" s="99">
        <v>2</v>
      </c>
      <c r="P65" s="99">
        <v>0</v>
      </c>
      <c r="Q65" s="99">
        <v>0</v>
      </c>
      <c r="R65" s="99">
        <v>0</v>
      </c>
      <c r="S65" s="99">
        <v>0</v>
      </c>
      <c r="T65" s="99">
        <v>1</v>
      </c>
      <c r="U65" s="99">
        <v>0</v>
      </c>
      <c r="V65" s="99">
        <v>21</v>
      </c>
      <c r="W65" s="127"/>
      <c r="X65" s="120">
        <v>1958</v>
      </c>
      <c r="Y65" s="99">
        <v>8</v>
      </c>
      <c r="Z65" s="99">
        <v>0</v>
      </c>
      <c r="AA65" s="99">
        <v>1</v>
      </c>
      <c r="AB65" s="99">
        <v>0</v>
      </c>
      <c r="AC65" s="99">
        <v>0</v>
      </c>
      <c r="AD65" s="99">
        <v>0</v>
      </c>
      <c r="AE65" s="99">
        <v>0</v>
      </c>
      <c r="AF65" s="99">
        <v>0</v>
      </c>
      <c r="AG65" s="99">
        <v>0</v>
      </c>
      <c r="AH65" s="99">
        <v>0</v>
      </c>
      <c r="AI65" s="99">
        <v>0</v>
      </c>
      <c r="AJ65" s="99">
        <v>1</v>
      </c>
      <c r="AK65" s="99">
        <v>0</v>
      </c>
      <c r="AL65" s="99">
        <v>1</v>
      </c>
      <c r="AM65" s="99">
        <v>0</v>
      </c>
      <c r="AN65" s="99">
        <v>0</v>
      </c>
      <c r="AO65" s="99">
        <v>0</v>
      </c>
      <c r="AP65" s="99">
        <v>0</v>
      </c>
      <c r="AQ65" s="99">
        <v>0</v>
      </c>
      <c r="AR65" s="99">
        <v>11</v>
      </c>
      <c r="AS65" s="127"/>
      <c r="AT65" s="120">
        <v>1958</v>
      </c>
      <c r="AU65" s="99">
        <v>17</v>
      </c>
      <c r="AV65" s="99">
        <v>1</v>
      </c>
      <c r="AW65" s="99">
        <v>1</v>
      </c>
      <c r="AX65" s="99">
        <v>0</v>
      </c>
      <c r="AY65" s="99">
        <v>4</v>
      </c>
      <c r="AZ65" s="99">
        <v>1</v>
      </c>
      <c r="BA65" s="99">
        <v>0</v>
      </c>
      <c r="BB65" s="99">
        <v>0</v>
      </c>
      <c r="BC65" s="99">
        <v>2</v>
      </c>
      <c r="BD65" s="99">
        <v>0</v>
      </c>
      <c r="BE65" s="99">
        <v>0</v>
      </c>
      <c r="BF65" s="99">
        <v>2</v>
      </c>
      <c r="BG65" s="99">
        <v>2</v>
      </c>
      <c r="BH65" s="99">
        <v>1</v>
      </c>
      <c r="BI65" s="99">
        <v>0</v>
      </c>
      <c r="BJ65" s="99">
        <v>0</v>
      </c>
      <c r="BK65" s="99">
        <v>0</v>
      </c>
      <c r="BL65" s="99">
        <v>1</v>
      </c>
      <c r="BM65" s="99">
        <v>0</v>
      </c>
      <c r="BN65" s="99">
        <v>32</v>
      </c>
      <c r="BP65" s="120">
        <v>1958</v>
      </c>
    </row>
    <row r="66" spans="2:68">
      <c r="B66" s="120">
        <v>1959</v>
      </c>
      <c r="C66" s="99">
        <v>13</v>
      </c>
      <c r="D66" s="99">
        <v>1</v>
      </c>
      <c r="E66" s="99">
        <v>0</v>
      </c>
      <c r="F66" s="99">
        <v>0</v>
      </c>
      <c r="G66" s="99">
        <v>0</v>
      </c>
      <c r="H66" s="99">
        <v>0</v>
      </c>
      <c r="I66" s="99">
        <v>0</v>
      </c>
      <c r="J66" s="99">
        <v>0</v>
      </c>
      <c r="K66" s="99">
        <v>0</v>
      </c>
      <c r="L66" s="99">
        <v>0</v>
      </c>
      <c r="M66" s="99">
        <v>0</v>
      </c>
      <c r="N66" s="99">
        <v>0</v>
      </c>
      <c r="O66" s="99">
        <v>0</v>
      </c>
      <c r="P66" s="99">
        <v>0</v>
      </c>
      <c r="Q66" s="99">
        <v>0</v>
      </c>
      <c r="R66" s="99">
        <v>0</v>
      </c>
      <c r="S66" s="99">
        <v>0</v>
      </c>
      <c r="T66" s="99">
        <v>0</v>
      </c>
      <c r="U66" s="99">
        <v>0</v>
      </c>
      <c r="V66" s="99">
        <v>14</v>
      </c>
      <c r="W66" s="127"/>
      <c r="X66" s="120">
        <v>1959</v>
      </c>
      <c r="Y66" s="99">
        <v>11</v>
      </c>
      <c r="Z66" s="99">
        <v>0</v>
      </c>
      <c r="AA66" s="99">
        <v>2</v>
      </c>
      <c r="AB66" s="99">
        <v>0</v>
      </c>
      <c r="AC66" s="99">
        <v>0</v>
      </c>
      <c r="AD66" s="99">
        <v>0</v>
      </c>
      <c r="AE66" s="99">
        <v>0</v>
      </c>
      <c r="AF66" s="99">
        <v>0</v>
      </c>
      <c r="AG66" s="99">
        <v>0</v>
      </c>
      <c r="AH66" s="99">
        <v>1</v>
      </c>
      <c r="AI66" s="99">
        <v>0</v>
      </c>
      <c r="AJ66" s="99">
        <v>0</v>
      </c>
      <c r="AK66" s="99">
        <v>0</v>
      </c>
      <c r="AL66" s="99">
        <v>0</v>
      </c>
      <c r="AM66" s="99">
        <v>2</v>
      </c>
      <c r="AN66" s="99">
        <v>0</v>
      </c>
      <c r="AO66" s="99">
        <v>0</v>
      </c>
      <c r="AP66" s="99">
        <v>0</v>
      </c>
      <c r="AQ66" s="99">
        <v>0</v>
      </c>
      <c r="AR66" s="99">
        <v>16</v>
      </c>
      <c r="AS66" s="127"/>
      <c r="AT66" s="120">
        <v>1959</v>
      </c>
      <c r="AU66" s="99">
        <v>24</v>
      </c>
      <c r="AV66" s="99">
        <v>1</v>
      </c>
      <c r="AW66" s="99">
        <v>2</v>
      </c>
      <c r="AX66" s="99">
        <v>0</v>
      </c>
      <c r="AY66" s="99">
        <v>0</v>
      </c>
      <c r="AZ66" s="99">
        <v>0</v>
      </c>
      <c r="BA66" s="99">
        <v>0</v>
      </c>
      <c r="BB66" s="99">
        <v>0</v>
      </c>
      <c r="BC66" s="99">
        <v>0</v>
      </c>
      <c r="BD66" s="99">
        <v>1</v>
      </c>
      <c r="BE66" s="99">
        <v>0</v>
      </c>
      <c r="BF66" s="99">
        <v>0</v>
      </c>
      <c r="BG66" s="99">
        <v>0</v>
      </c>
      <c r="BH66" s="99">
        <v>0</v>
      </c>
      <c r="BI66" s="99">
        <v>2</v>
      </c>
      <c r="BJ66" s="99">
        <v>0</v>
      </c>
      <c r="BK66" s="99">
        <v>0</v>
      </c>
      <c r="BL66" s="99">
        <v>0</v>
      </c>
      <c r="BM66" s="99">
        <v>0</v>
      </c>
      <c r="BN66" s="99">
        <v>30</v>
      </c>
      <c r="BP66" s="120">
        <v>1959</v>
      </c>
    </row>
    <row r="67" spans="2:68">
      <c r="B67" s="120">
        <v>1960</v>
      </c>
      <c r="C67" s="99">
        <v>6</v>
      </c>
      <c r="D67" s="99">
        <v>1</v>
      </c>
      <c r="E67" s="99">
        <v>0</v>
      </c>
      <c r="F67" s="99">
        <v>0</v>
      </c>
      <c r="G67" s="99">
        <v>0</v>
      </c>
      <c r="H67" s="99">
        <v>0</v>
      </c>
      <c r="I67" s="99">
        <v>0</v>
      </c>
      <c r="J67" s="99">
        <v>0</v>
      </c>
      <c r="K67" s="99">
        <v>1</v>
      </c>
      <c r="L67" s="99">
        <v>2</v>
      </c>
      <c r="M67" s="99">
        <v>0</v>
      </c>
      <c r="N67" s="99">
        <v>0</v>
      </c>
      <c r="O67" s="99">
        <v>0</v>
      </c>
      <c r="P67" s="99">
        <v>0</v>
      </c>
      <c r="Q67" s="99">
        <v>0</v>
      </c>
      <c r="R67" s="99">
        <v>1</v>
      </c>
      <c r="S67" s="99">
        <v>0</v>
      </c>
      <c r="T67" s="99">
        <v>0</v>
      </c>
      <c r="U67" s="99">
        <v>0</v>
      </c>
      <c r="V67" s="99">
        <v>11</v>
      </c>
      <c r="W67" s="127"/>
      <c r="X67" s="120">
        <v>1960</v>
      </c>
      <c r="Y67" s="99">
        <v>5</v>
      </c>
      <c r="Z67" s="99">
        <v>0</v>
      </c>
      <c r="AA67" s="99">
        <v>0</v>
      </c>
      <c r="AB67" s="99">
        <v>0</v>
      </c>
      <c r="AC67" s="99">
        <v>0</v>
      </c>
      <c r="AD67" s="99">
        <v>0</v>
      </c>
      <c r="AE67" s="99">
        <v>0</v>
      </c>
      <c r="AF67" s="99">
        <v>2</v>
      </c>
      <c r="AG67" s="99">
        <v>0</v>
      </c>
      <c r="AH67" s="99">
        <v>0</v>
      </c>
      <c r="AI67" s="99">
        <v>0</v>
      </c>
      <c r="AJ67" s="99">
        <v>0</v>
      </c>
      <c r="AK67" s="99">
        <v>0</v>
      </c>
      <c r="AL67" s="99">
        <v>0</v>
      </c>
      <c r="AM67" s="99">
        <v>0</v>
      </c>
      <c r="AN67" s="99">
        <v>0</v>
      </c>
      <c r="AO67" s="99">
        <v>0</v>
      </c>
      <c r="AP67" s="99">
        <v>0</v>
      </c>
      <c r="AQ67" s="99">
        <v>0</v>
      </c>
      <c r="AR67" s="99">
        <v>7</v>
      </c>
      <c r="AS67" s="127"/>
      <c r="AT67" s="120">
        <v>1960</v>
      </c>
      <c r="AU67" s="99">
        <v>11</v>
      </c>
      <c r="AV67" s="99">
        <v>1</v>
      </c>
      <c r="AW67" s="99">
        <v>0</v>
      </c>
      <c r="AX67" s="99">
        <v>0</v>
      </c>
      <c r="AY67" s="99">
        <v>0</v>
      </c>
      <c r="AZ67" s="99">
        <v>0</v>
      </c>
      <c r="BA67" s="99">
        <v>0</v>
      </c>
      <c r="BB67" s="99">
        <v>2</v>
      </c>
      <c r="BC67" s="99">
        <v>1</v>
      </c>
      <c r="BD67" s="99">
        <v>2</v>
      </c>
      <c r="BE67" s="99">
        <v>0</v>
      </c>
      <c r="BF67" s="99">
        <v>0</v>
      </c>
      <c r="BG67" s="99">
        <v>0</v>
      </c>
      <c r="BH67" s="99">
        <v>0</v>
      </c>
      <c r="BI67" s="99">
        <v>0</v>
      </c>
      <c r="BJ67" s="99">
        <v>1</v>
      </c>
      <c r="BK67" s="99">
        <v>0</v>
      </c>
      <c r="BL67" s="99">
        <v>0</v>
      </c>
      <c r="BM67" s="99">
        <v>0</v>
      </c>
      <c r="BN67" s="99">
        <v>18</v>
      </c>
      <c r="BP67" s="120">
        <v>1960</v>
      </c>
    </row>
    <row r="68" spans="2:68">
      <c r="B68" s="120">
        <v>1961</v>
      </c>
      <c r="C68" s="99">
        <v>5</v>
      </c>
      <c r="D68" s="99">
        <v>1</v>
      </c>
      <c r="E68" s="99">
        <v>0</v>
      </c>
      <c r="F68" s="99">
        <v>1</v>
      </c>
      <c r="G68" s="99">
        <v>1</v>
      </c>
      <c r="H68" s="99">
        <v>1</v>
      </c>
      <c r="I68" s="99">
        <v>0</v>
      </c>
      <c r="J68" s="99">
        <v>1</v>
      </c>
      <c r="K68" s="99">
        <v>0</v>
      </c>
      <c r="L68" s="99">
        <v>2</v>
      </c>
      <c r="M68" s="99">
        <v>2</v>
      </c>
      <c r="N68" s="99">
        <v>0</v>
      </c>
      <c r="O68" s="99">
        <v>1</v>
      </c>
      <c r="P68" s="99">
        <v>1</v>
      </c>
      <c r="Q68" s="99">
        <v>1</v>
      </c>
      <c r="R68" s="99">
        <v>0</v>
      </c>
      <c r="S68" s="99">
        <v>1</v>
      </c>
      <c r="T68" s="99">
        <v>0</v>
      </c>
      <c r="U68" s="99">
        <v>0</v>
      </c>
      <c r="V68" s="99">
        <v>18</v>
      </c>
      <c r="W68" s="127"/>
      <c r="X68" s="120">
        <v>1961</v>
      </c>
      <c r="Y68" s="99">
        <v>2</v>
      </c>
      <c r="Z68" s="99">
        <v>1</v>
      </c>
      <c r="AA68" s="99">
        <v>1</v>
      </c>
      <c r="AB68" s="99">
        <v>0</v>
      </c>
      <c r="AC68" s="99">
        <v>1</v>
      </c>
      <c r="AD68" s="99">
        <v>1</v>
      </c>
      <c r="AE68" s="99">
        <v>0</v>
      </c>
      <c r="AF68" s="99">
        <v>0</v>
      </c>
      <c r="AG68" s="99">
        <v>0</v>
      </c>
      <c r="AH68" s="99">
        <v>0</v>
      </c>
      <c r="AI68" s="99">
        <v>0</v>
      </c>
      <c r="AJ68" s="99">
        <v>0</v>
      </c>
      <c r="AK68" s="99">
        <v>1</v>
      </c>
      <c r="AL68" s="99">
        <v>0</v>
      </c>
      <c r="AM68" s="99">
        <v>0</v>
      </c>
      <c r="AN68" s="99">
        <v>0</v>
      </c>
      <c r="AO68" s="99">
        <v>1</v>
      </c>
      <c r="AP68" s="99">
        <v>0</v>
      </c>
      <c r="AQ68" s="99">
        <v>0</v>
      </c>
      <c r="AR68" s="99">
        <v>8</v>
      </c>
      <c r="AS68" s="127"/>
      <c r="AT68" s="120">
        <v>1961</v>
      </c>
      <c r="AU68" s="99">
        <v>7</v>
      </c>
      <c r="AV68" s="99">
        <v>2</v>
      </c>
      <c r="AW68" s="99">
        <v>1</v>
      </c>
      <c r="AX68" s="99">
        <v>1</v>
      </c>
      <c r="AY68" s="99">
        <v>2</v>
      </c>
      <c r="AZ68" s="99">
        <v>2</v>
      </c>
      <c r="BA68" s="99">
        <v>0</v>
      </c>
      <c r="BB68" s="99">
        <v>1</v>
      </c>
      <c r="BC68" s="99">
        <v>0</v>
      </c>
      <c r="BD68" s="99">
        <v>2</v>
      </c>
      <c r="BE68" s="99">
        <v>2</v>
      </c>
      <c r="BF68" s="99">
        <v>0</v>
      </c>
      <c r="BG68" s="99">
        <v>2</v>
      </c>
      <c r="BH68" s="99">
        <v>1</v>
      </c>
      <c r="BI68" s="99">
        <v>1</v>
      </c>
      <c r="BJ68" s="99">
        <v>0</v>
      </c>
      <c r="BK68" s="99">
        <v>2</v>
      </c>
      <c r="BL68" s="99">
        <v>0</v>
      </c>
      <c r="BM68" s="99">
        <v>0</v>
      </c>
      <c r="BN68" s="99">
        <v>26</v>
      </c>
      <c r="BP68" s="120">
        <v>1961</v>
      </c>
    </row>
    <row r="69" spans="2:68">
      <c r="B69" s="120">
        <v>1962</v>
      </c>
      <c r="C69" s="99">
        <v>3</v>
      </c>
      <c r="D69" s="99">
        <v>2</v>
      </c>
      <c r="E69" s="99">
        <v>0</v>
      </c>
      <c r="F69" s="99">
        <v>0</v>
      </c>
      <c r="G69" s="99">
        <v>0</v>
      </c>
      <c r="H69" s="99">
        <v>0</v>
      </c>
      <c r="I69" s="99">
        <v>0</v>
      </c>
      <c r="J69" s="99">
        <v>0</v>
      </c>
      <c r="K69" s="99">
        <v>0</v>
      </c>
      <c r="L69" s="99">
        <v>0</v>
      </c>
      <c r="M69" s="99">
        <v>0</v>
      </c>
      <c r="N69" s="99">
        <v>0</v>
      </c>
      <c r="O69" s="99">
        <v>0</v>
      </c>
      <c r="P69" s="99">
        <v>0</v>
      </c>
      <c r="Q69" s="99">
        <v>0</v>
      </c>
      <c r="R69" s="99">
        <v>0</v>
      </c>
      <c r="S69" s="99">
        <v>0</v>
      </c>
      <c r="T69" s="99">
        <v>0</v>
      </c>
      <c r="U69" s="99">
        <v>0</v>
      </c>
      <c r="V69" s="99">
        <v>5</v>
      </c>
      <c r="W69" s="127"/>
      <c r="X69" s="120">
        <v>1962</v>
      </c>
      <c r="Y69" s="99">
        <v>4</v>
      </c>
      <c r="Z69" s="99">
        <v>0</v>
      </c>
      <c r="AA69" s="99">
        <v>0</v>
      </c>
      <c r="AB69" s="99">
        <v>0</v>
      </c>
      <c r="AC69" s="99">
        <v>0</v>
      </c>
      <c r="AD69" s="99">
        <v>0</v>
      </c>
      <c r="AE69" s="99">
        <v>1</v>
      </c>
      <c r="AF69" s="99">
        <v>9</v>
      </c>
      <c r="AG69" s="99">
        <v>1</v>
      </c>
      <c r="AH69" s="99">
        <v>0</v>
      </c>
      <c r="AI69" s="99">
        <v>0</v>
      </c>
      <c r="AJ69" s="99">
        <v>0</v>
      </c>
      <c r="AK69" s="99">
        <v>0</v>
      </c>
      <c r="AL69" s="99">
        <v>0</v>
      </c>
      <c r="AM69" s="99">
        <v>0</v>
      </c>
      <c r="AN69" s="99">
        <v>0</v>
      </c>
      <c r="AO69" s="99">
        <v>0</v>
      </c>
      <c r="AP69" s="99">
        <v>0</v>
      </c>
      <c r="AQ69" s="99">
        <v>0</v>
      </c>
      <c r="AR69" s="99">
        <v>15</v>
      </c>
      <c r="AS69" s="127"/>
      <c r="AT69" s="120">
        <v>1962</v>
      </c>
      <c r="AU69" s="99">
        <v>7</v>
      </c>
      <c r="AV69" s="99">
        <v>2</v>
      </c>
      <c r="AW69" s="99">
        <v>0</v>
      </c>
      <c r="AX69" s="99">
        <v>0</v>
      </c>
      <c r="AY69" s="99">
        <v>0</v>
      </c>
      <c r="AZ69" s="99">
        <v>0</v>
      </c>
      <c r="BA69" s="99">
        <v>1</v>
      </c>
      <c r="BB69" s="99">
        <v>9</v>
      </c>
      <c r="BC69" s="99">
        <v>1</v>
      </c>
      <c r="BD69" s="99">
        <v>0</v>
      </c>
      <c r="BE69" s="99">
        <v>0</v>
      </c>
      <c r="BF69" s="99">
        <v>0</v>
      </c>
      <c r="BG69" s="99">
        <v>0</v>
      </c>
      <c r="BH69" s="99">
        <v>0</v>
      </c>
      <c r="BI69" s="99">
        <v>0</v>
      </c>
      <c r="BJ69" s="99">
        <v>0</v>
      </c>
      <c r="BK69" s="99">
        <v>0</v>
      </c>
      <c r="BL69" s="99">
        <v>0</v>
      </c>
      <c r="BM69" s="99">
        <v>0</v>
      </c>
      <c r="BN69" s="99">
        <v>20</v>
      </c>
      <c r="BP69" s="120">
        <v>1962</v>
      </c>
    </row>
    <row r="70" spans="2:68">
      <c r="B70" s="120">
        <v>1963</v>
      </c>
      <c r="C70" s="99">
        <v>8</v>
      </c>
      <c r="D70" s="99">
        <v>0</v>
      </c>
      <c r="E70" s="99">
        <v>0</v>
      </c>
      <c r="F70" s="99">
        <v>0</v>
      </c>
      <c r="G70" s="99">
        <v>0</v>
      </c>
      <c r="H70" s="99">
        <v>0</v>
      </c>
      <c r="I70" s="99">
        <v>0</v>
      </c>
      <c r="J70" s="99">
        <v>0</v>
      </c>
      <c r="K70" s="99">
        <v>1</v>
      </c>
      <c r="L70" s="99">
        <v>1</v>
      </c>
      <c r="M70" s="99">
        <v>1</v>
      </c>
      <c r="N70" s="99">
        <v>0</v>
      </c>
      <c r="O70" s="99">
        <v>1</v>
      </c>
      <c r="P70" s="99">
        <v>0</v>
      </c>
      <c r="Q70" s="99">
        <v>1</v>
      </c>
      <c r="R70" s="99">
        <v>0</v>
      </c>
      <c r="S70" s="99">
        <v>0</v>
      </c>
      <c r="T70" s="99">
        <v>0</v>
      </c>
      <c r="U70" s="99">
        <v>0</v>
      </c>
      <c r="V70" s="99">
        <v>13</v>
      </c>
      <c r="W70" s="127"/>
      <c r="X70" s="120">
        <v>1963</v>
      </c>
      <c r="Y70" s="99">
        <v>4</v>
      </c>
      <c r="Z70" s="99">
        <v>1</v>
      </c>
      <c r="AA70" s="99">
        <v>0</v>
      </c>
      <c r="AB70" s="99">
        <v>1</v>
      </c>
      <c r="AC70" s="99">
        <v>0</v>
      </c>
      <c r="AD70" s="99">
        <v>0</v>
      </c>
      <c r="AE70" s="99">
        <v>0</v>
      </c>
      <c r="AF70" s="99">
        <v>0</v>
      </c>
      <c r="AG70" s="99">
        <v>2</v>
      </c>
      <c r="AH70" s="99">
        <v>0</v>
      </c>
      <c r="AI70" s="99">
        <v>0</v>
      </c>
      <c r="AJ70" s="99">
        <v>0</v>
      </c>
      <c r="AK70" s="99">
        <v>0</v>
      </c>
      <c r="AL70" s="99">
        <v>0</v>
      </c>
      <c r="AM70" s="99">
        <v>2</v>
      </c>
      <c r="AN70" s="99">
        <v>1</v>
      </c>
      <c r="AO70" s="99">
        <v>0</v>
      </c>
      <c r="AP70" s="99">
        <v>0</v>
      </c>
      <c r="AQ70" s="99">
        <v>0</v>
      </c>
      <c r="AR70" s="99">
        <v>11</v>
      </c>
      <c r="AS70" s="127"/>
      <c r="AT70" s="120">
        <v>1963</v>
      </c>
      <c r="AU70" s="99">
        <v>12</v>
      </c>
      <c r="AV70" s="99">
        <v>1</v>
      </c>
      <c r="AW70" s="99">
        <v>0</v>
      </c>
      <c r="AX70" s="99">
        <v>1</v>
      </c>
      <c r="AY70" s="99">
        <v>0</v>
      </c>
      <c r="AZ70" s="99">
        <v>0</v>
      </c>
      <c r="BA70" s="99">
        <v>0</v>
      </c>
      <c r="BB70" s="99">
        <v>0</v>
      </c>
      <c r="BC70" s="99">
        <v>3</v>
      </c>
      <c r="BD70" s="99">
        <v>1</v>
      </c>
      <c r="BE70" s="99">
        <v>1</v>
      </c>
      <c r="BF70" s="99">
        <v>0</v>
      </c>
      <c r="BG70" s="99">
        <v>1</v>
      </c>
      <c r="BH70" s="99">
        <v>0</v>
      </c>
      <c r="BI70" s="99">
        <v>3</v>
      </c>
      <c r="BJ70" s="99">
        <v>1</v>
      </c>
      <c r="BK70" s="99">
        <v>0</v>
      </c>
      <c r="BL70" s="99">
        <v>0</v>
      </c>
      <c r="BM70" s="99">
        <v>0</v>
      </c>
      <c r="BN70" s="99">
        <v>24</v>
      </c>
      <c r="BP70" s="120">
        <v>1963</v>
      </c>
    </row>
    <row r="71" spans="2:68">
      <c r="B71" s="120">
        <v>1964</v>
      </c>
      <c r="C71" s="99">
        <v>6</v>
      </c>
      <c r="D71" s="99">
        <v>2</v>
      </c>
      <c r="E71" s="99">
        <v>0</v>
      </c>
      <c r="F71" s="99">
        <v>1</v>
      </c>
      <c r="G71" s="99">
        <v>0</v>
      </c>
      <c r="H71" s="99">
        <v>0</v>
      </c>
      <c r="I71" s="99">
        <v>0</v>
      </c>
      <c r="J71" s="99">
        <v>0</v>
      </c>
      <c r="K71" s="99">
        <v>0</v>
      </c>
      <c r="L71" s="99">
        <v>0</v>
      </c>
      <c r="M71" s="99">
        <v>0</v>
      </c>
      <c r="N71" s="99">
        <v>1</v>
      </c>
      <c r="O71" s="99">
        <v>3</v>
      </c>
      <c r="P71" s="99">
        <v>1</v>
      </c>
      <c r="Q71" s="99">
        <v>0</v>
      </c>
      <c r="R71" s="99">
        <v>0</v>
      </c>
      <c r="S71" s="99">
        <v>1</v>
      </c>
      <c r="T71" s="99">
        <v>0</v>
      </c>
      <c r="U71" s="99">
        <v>0</v>
      </c>
      <c r="V71" s="99">
        <v>15</v>
      </c>
      <c r="W71" s="127"/>
      <c r="X71" s="120">
        <v>1964</v>
      </c>
      <c r="Y71" s="99">
        <v>1</v>
      </c>
      <c r="Z71" s="99">
        <v>0</v>
      </c>
      <c r="AA71" s="99">
        <v>0</v>
      </c>
      <c r="AB71" s="99">
        <v>0</v>
      </c>
      <c r="AC71" s="99">
        <v>0</v>
      </c>
      <c r="AD71" s="99">
        <v>0</v>
      </c>
      <c r="AE71" s="99">
        <v>0</v>
      </c>
      <c r="AF71" s="99">
        <v>0</v>
      </c>
      <c r="AG71" s="99">
        <v>0</v>
      </c>
      <c r="AH71" s="99">
        <v>0</v>
      </c>
      <c r="AI71" s="99">
        <v>0</v>
      </c>
      <c r="AJ71" s="99">
        <v>0</v>
      </c>
      <c r="AK71" s="99">
        <v>0</v>
      </c>
      <c r="AL71" s="99">
        <v>1</v>
      </c>
      <c r="AM71" s="99">
        <v>1</v>
      </c>
      <c r="AN71" s="99">
        <v>1</v>
      </c>
      <c r="AO71" s="99">
        <v>0</v>
      </c>
      <c r="AP71" s="99">
        <v>0</v>
      </c>
      <c r="AQ71" s="99">
        <v>0</v>
      </c>
      <c r="AR71" s="99">
        <v>4</v>
      </c>
      <c r="AS71" s="127"/>
      <c r="AT71" s="120">
        <v>1964</v>
      </c>
      <c r="AU71" s="99">
        <v>7</v>
      </c>
      <c r="AV71" s="99">
        <v>2</v>
      </c>
      <c r="AW71" s="99">
        <v>0</v>
      </c>
      <c r="AX71" s="99">
        <v>1</v>
      </c>
      <c r="AY71" s="99">
        <v>0</v>
      </c>
      <c r="AZ71" s="99">
        <v>0</v>
      </c>
      <c r="BA71" s="99">
        <v>0</v>
      </c>
      <c r="BB71" s="99">
        <v>0</v>
      </c>
      <c r="BC71" s="99">
        <v>0</v>
      </c>
      <c r="BD71" s="99">
        <v>0</v>
      </c>
      <c r="BE71" s="99">
        <v>0</v>
      </c>
      <c r="BF71" s="99">
        <v>1</v>
      </c>
      <c r="BG71" s="99">
        <v>3</v>
      </c>
      <c r="BH71" s="99">
        <v>2</v>
      </c>
      <c r="BI71" s="99">
        <v>1</v>
      </c>
      <c r="BJ71" s="99">
        <v>1</v>
      </c>
      <c r="BK71" s="99">
        <v>1</v>
      </c>
      <c r="BL71" s="99">
        <v>0</v>
      </c>
      <c r="BM71" s="99">
        <v>0</v>
      </c>
      <c r="BN71" s="99">
        <v>19</v>
      </c>
      <c r="BP71" s="120">
        <v>1964</v>
      </c>
    </row>
    <row r="72" spans="2:68">
      <c r="B72" s="120">
        <v>1965</v>
      </c>
      <c r="C72" s="99">
        <v>2</v>
      </c>
      <c r="D72" s="99">
        <v>1</v>
      </c>
      <c r="E72" s="99">
        <v>1</v>
      </c>
      <c r="F72" s="99">
        <v>1</v>
      </c>
      <c r="G72" s="99">
        <v>0</v>
      </c>
      <c r="H72" s="99">
        <v>0</v>
      </c>
      <c r="I72" s="99">
        <v>0</v>
      </c>
      <c r="J72" s="99">
        <v>0</v>
      </c>
      <c r="K72" s="99">
        <v>2</v>
      </c>
      <c r="L72" s="99">
        <v>1</v>
      </c>
      <c r="M72" s="99">
        <v>2</v>
      </c>
      <c r="N72" s="99">
        <v>1</v>
      </c>
      <c r="O72" s="99">
        <v>0</v>
      </c>
      <c r="P72" s="99">
        <v>0</v>
      </c>
      <c r="Q72" s="99">
        <v>0</v>
      </c>
      <c r="R72" s="99">
        <v>1</v>
      </c>
      <c r="S72" s="99">
        <v>1</v>
      </c>
      <c r="T72" s="99">
        <v>0</v>
      </c>
      <c r="U72" s="99">
        <v>0</v>
      </c>
      <c r="V72" s="99">
        <v>13</v>
      </c>
      <c r="W72" s="127"/>
      <c r="X72" s="120">
        <v>1965</v>
      </c>
      <c r="Y72" s="99">
        <v>2</v>
      </c>
      <c r="Z72" s="99">
        <v>0</v>
      </c>
      <c r="AA72" s="99">
        <v>0</v>
      </c>
      <c r="AB72" s="99">
        <v>0</v>
      </c>
      <c r="AC72" s="99">
        <v>0</v>
      </c>
      <c r="AD72" s="99">
        <v>0</v>
      </c>
      <c r="AE72" s="99">
        <v>0</v>
      </c>
      <c r="AF72" s="99">
        <v>0</v>
      </c>
      <c r="AG72" s="99">
        <v>0</v>
      </c>
      <c r="AH72" s="99">
        <v>0</v>
      </c>
      <c r="AI72" s="99">
        <v>0</v>
      </c>
      <c r="AJ72" s="99">
        <v>0</v>
      </c>
      <c r="AK72" s="99">
        <v>0</v>
      </c>
      <c r="AL72" s="99">
        <v>0</v>
      </c>
      <c r="AM72" s="99">
        <v>1</v>
      </c>
      <c r="AN72" s="99">
        <v>0</v>
      </c>
      <c r="AO72" s="99">
        <v>0</v>
      </c>
      <c r="AP72" s="99">
        <v>0</v>
      </c>
      <c r="AQ72" s="99">
        <v>0</v>
      </c>
      <c r="AR72" s="99">
        <v>3</v>
      </c>
      <c r="AS72" s="127"/>
      <c r="AT72" s="120">
        <v>1965</v>
      </c>
      <c r="AU72" s="99">
        <v>4</v>
      </c>
      <c r="AV72" s="99">
        <v>1</v>
      </c>
      <c r="AW72" s="99">
        <v>1</v>
      </c>
      <c r="AX72" s="99">
        <v>1</v>
      </c>
      <c r="AY72" s="99">
        <v>0</v>
      </c>
      <c r="AZ72" s="99">
        <v>0</v>
      </c>
      <c r="BA72" s="99">
        <v>0</v>
      </c>
      <c r="BB72" s="99">
        <v>0</v>
      </c>
      <c r="BC72" s="99">
        <v>2</v>
      </c>
      <c r="BD72" s="99">
        <v>1</v>
      </c>
      <c r="BE72" s="99">
        <v>2</v>
      </c>
      <c r="BF72" s="99">
        <v>1</v>
      </c>
      <c r="BG72" s="99">
        <v>0</v>
      </c>
      <c r="BH72" s="99">
        <v>0</v>
      </c>
      <c r="BI72" s="99">
        <v>1</v>
      </c>
      <c r="BJ72" s="99">
        <v>1</v>
      </c>
      <c r="BK72" s="99">
        <v>1</v>
      </c>
      <c r="BL72" s="99">
        <v>0</v>
      </c>
      <c r="BM72" s="99">
        <v>0</v>
      </c>
      <c r="BN72" s="99">
        <v>16</v>
      </c>
      <c r="BP72" s="120">
        <v>1965</v>
      </c>
    </row>
    <row r="73" spans="2:68">
      <c r="B73" s="120">
        <v>1966</v>
      </c>
      <c r="C73" s="99">
        <v>6</v>
      </c>
      <c r="D73" s="99">
        <v>0</v>
      </c>
      <c r="E73" s="99">
        <v>0</v>
      </c>
      <c r="F73" s="99">
        <v>0</v>
      </c>
      <c r="G73" s="99">
        <v>1</v>
      </c>
      <c r="H73" s="99">
        <v>0</v>
      </c>
      <c r="I73" s="99">
        <v>0</v>
      </c>
      <c r="J73" s="99">
        <v>0</v>
      </c>
      <c r="K73" s="99">
        <v>0</v>
      </c>
      <c r="L73" s="99">
        <v>0</v>
      </c>
      <c r="M73" s="99">
        <v>0</v>
      </c>
      <c r="N73" s="99">
        <v>2</v>
      </c>
      <c r="O73" s="99">
        <v>1</v>
      </c>
      <c r="P73" s="99">
        <v>0</v>
      </c>
      <c r="Q73" s="99">
        <v>0</v>
      </c>
      <c r="R73" s="99">
        <v>0</v>
      </c>
      <c r="S73" s="99">
        <v>1</v>
      </c>
      <c r="T73" s="99">
        <v>0</v>
      </c>
      <c r="U73" s="99">
        <v>0</v>
      </c>
      <c r="V73" s="99">
        <v>11</v>
      </c>
      <c r="W73" s="127"/>
      <c r="X73" s="120">
        <v>1966</v>
      </c>
      <c r="Y73" s="99">
        <v>3</v>
      </c>
      <c r="Z73" s="99">
        <v>1</v>
      </c>
      <c r="AA73" s="99">
        <v>0</v>
      </c>
      <c r="AB73" s="99">
        <v>0</v>
      </c>
      <c r="AC73" s="99">
        <v>0</v>
      </c>
      <c r="AD73" s="99">
        <v>0</v>
      </c>
      <c r="AE73" s="99">
        <v>0</v>
      </c>
      <c r="AF73" s="99">
        <v>0</v>
      </c>
      <c r="AG73" s="99">
        <v>0</v>
      </c>
      <c r="AH73" s="99">
        <v>1</v>
      </c>
      <c r="AI73" s="99">
        <v>1</v>
      </c>
      <c r="AJ73" s="99">
        <v>0</v>
      </c>
      <c r="AK73" s="99">
        <v>1</v>
      </c>
      <c r="AL73" s="99">
        <v>0</v>
      </c>
      <c r="AM73" s="99">
        <v>0</v>
      </c>
      <c r="AN73" s="99">
        <v>0</v>
      </c>
      <c r="AO73" s="99">
        <v>1</v>
      </c>
      <c r="AP73" s="99">
        <v>0</v>
      </c>
      <c r="AQ73" s="99">
        <v>0</v>
      </c>
      <c r="AR73" s="99">
        <v>8</v>
      </c>
      <c r="AS73" s="127"/>
      <c r="AT73" s="120">
        <v>1966</v>
      </c>
      <c r="AU73" s="99">
        <v>9</v>
      </c>
      <c r="AV73" s="99">
        <v>1</v>
      </c>
      <c r="AW73" s="99">
        <v>0</v>
      </c>
      <c r="AX73" s="99">
        <v>0</v>
      </c>
      <c r="AY73" s="99">
        <v>1</v>
      </c>
      <c r="AZ73" s="99">
        <v>0</v>
      </c>
      <c r="BA73" s="99">
        <v>0</v>
      </c>
      <c r="BB73" s="99">
        <v>0</v>
      </c>
      <c r="BC73" s="99">
        <v>0</v>
      </c>
      <c r="BD73" s="99">
        <v>1</v>
      </c>
      <c r="BE73" s="99">
        <v>1</v>
      </c>
      <c r="BF73" s="99">
        <v>2</v>
      </c>
      <c r="BG73" s="99">
        <v>2</v>
      </c>
      <c r="BH73" s="99">
        <v>0</v>
      </c>
      <c r="BI73" s="99">
        <v>0</v>
      </c>
      <c r="BJ73" s="99">
        <v>0</v>
      </c>
      <c r="BK73" s="99">
        <v>2</v>
      </c>
      <c r="BL73" s="99">
        <v>0</v>
      </c>
      <c r="BM73" s="99">
        <v>0</v>
      </c>
      <c r="BN73" s="99">
        <v>19</v>
      </c>
      <c r="BP73" s="120">
        <v>1966</v>
      </c>
    </row>
    <row r="74" spans="2:68">
      <c r="B74" s="120">
        <v>1967</v>
      </c>
      <c r="C74" s="99">
        <v>3</v>
      </c>
      <c r="D74" s="99">
        <v>1</v>
      </c>
      <c r="E74" s="99">
        <v>1</v>
      </c>
      <c r="F74" s="99">
        <v>0</v>
      </c>
      <c r="G74" s="99">
        <v>2</v>
      </c>
      <c r="H74" s="99">
        <v>0</v>
      </c>
      <c r="I74" s="99">
        <v>0</v>
      </c>
      <c r="J74" s="99">
        <v>0</v>
      </c>
      <c r="K74" s="99">
        <v>1</v>
      </c>
      <c r="L74" s="99">
        <v>1</v>
      </c>
      <c r="M74" s="99">
        <v>1</v>
      </c>
      <c r="N74" s="99">
        <v>0</v>
      </c>
      <c r="O74" s="99">
        <v>1</v>
      </c>
      <c r="P74" s="99">
        <v>0</v>
      </c>
      <c r="Q74" s="99">
        <v>0</v>
      </c>
      <c r="R74" s="99">
        <v>1</v>
      </c>
      <c r="S74" s="99">
        <v>1</v>
      </c>
      <c r="T74" s="99">
        <v>0</v>
      </c>
      <c r="U74" s="99">
        <v>0</v>
      </c>
      <c r="V74" s="99">
        <v>13</v>
      </c>
      <c r="W74" s="127"/>
      <c r="X74" s="120">
        <v>1967</v>
      </c>
      <c r="Y74" s="99">
        <v>5</v>
      </c>
      <c r="Z74" s="99">
        <v>0</v>
      </c>
      <c r="AA74" s="99">
        <v>1</v>
      </c>
      <c r="AB74" s="99">
        <v>1</v>
      </c>
      <c r="AC74" s="99">
        <v>1</v>
      </c>
      <c r="AD74" s="99">
        <v>0</v>
      </c>
      <c r="AE74" s="99">
        <v>0</v>
      </c>
      <c r="AF74" s="99">
        <v>0</v>
      </c>
      <c r="AG74" s="99">
        <v>0</v>
      </c>
      <c r="AH74" s="99">
        <v>1</v>
      </c>
      <c r="AI74" s="99">
        <v>0</v>
      </c>
      <c r="AJ74" s="99">
        <v>0</v>
      </c>
      <c r="AK74" s="99">
        <v>0</v>
      </c>
      <c r="AL74" s="99">
        <v>0</v>
      </c>
      <c r="AM74" s="99">
        <v>1</v>
      </c>
      <c r="AN74" s="99">
        <v>0</v>
      </c>
      <c r="AO74" s="99">
        <v>0</v>
      </c>
      <c r="AP74" s="99">
        <v>0</v>
      </c>
      <c r="AQ74" s="99">
        <v>0</v>
      </c>
      <c r="AR74" s="99">
        <v>10</v>
      </c>
      <c r="AS74" s="127"/>
      <c r="AT74" s="120">
        <v>1967</v>
      </c>
      <c r="AU74" s="99">
        <v>8</v>
      </c>
      <c r="AV74" s="99">
        <v>1</v>
      </c>
      <c r="AW74" s="99">
        <v>2</v>
      </c>
      <c r="AX74" s="99">
        <v>1</v>
      </c>
      <c r="AY74" s="99">
        <v>3</v>
      </c>
      <c r="AZ74" s="99">
        <v>0</v>
      </c>
      <c r="BA74" s="99">
        <v>0</v>
      </c>
      <c r="BB74" s="99">
        <v>0</v>
      </c>
      <c r="BC74" s="99">
        <v>1</v>
      </c>
      <c r="BD74" s="99">
        <v>2</v>
      </c>
      <c r="BE74" s="99">
        <v>1</v>
      </c>
      <c r="BF74" s="99">
        <v>0</v>
      </c>
      <c r="BG74" s="99">
        <v>1</v>
      </c>
      <c r="BH74" s="99">
        <v>0</v>
      </c>
      <c r="BI74" s="99">
        <v>1</v>
      </c>
      <c r="BJ74" s="99">
        <v>1</v>
      </c>
      <c r="BK74" s="99">
        <v>1</v>
      </c>
      <c r="BL74" s="99">
        <v>0</v>
      </c>
      <c r="BM74" s="99">
        <v>0</v>
      </c>
      <c r="BN74" s="99">
        <v>23</v>
      </c>
      <c r="BP74" s="120">
        <v>1967</v>
      </c>
    </row>
    <row r="75" spans="2:68">
      <c r="B75" s="121">
        <v>1968</v>
      </c>
      <c r="C75" s="99">
        <v>2</v>
      </c>
      <c r="D75" s="99">
        <v>0</v>
      </c>
      <c r="E75" s="99">
        <v>1</v>
      </c>
      <c r="F75" s="99">
        <v>1</v>
      </c>
      <c r="G75" s="99">
        <v>0</v>
      </c>
      <c r="H75" s="99">
        <v>0</v>
      </c>
      <c r="I75" s="99">
        <v>1</v>
      </c>
      <c r="J75" s="99">
        <v>1</v>
      </c>
      <c r="K75" s="99">
        <v>0</v>
      </c>
      <c r="L75" s="99">
        <v>1</v>
      </c>
      <c r="M75" s="99">
        <v>0</v>
      </c>
      <c r="N75" s="99">
        <v>0</v>
      </c>
      <c r="O75" s="99">
        <v>0</v>
      </c>
      <c r="P75" s="99">
        <v>0</v>
      </c>
      <c r="Q75" s="99">
        <v>1</v>
      </c>
      <c r="R75" s="99">
        <v>1</v>
      </c>
      <c r="S75" s="99">
        <v>0</v>
      </c>
      <c r="T75" s="99">
        <v>0</v>
      </c>
      <c r="U75" s="99">
        <v>0</v>
      </c>
      <c r="V75" s="99">
        <v>9</v>
      </c>
      <c r="W75" s="127"/>
      <c r="X75" s="121">
        <v>1968</v>
      </c>
      <c r="Y75" s="99">
        <v>2</v>
      </c>
      <c r="Z75" s="99">
        <v>2</v>
      </c>
      <c r="AA75" s="99">
        <v>0</v>
      </c>
      <c r="AB75" s="99">
        <v>0</v>
      </c>
      <c r="AC75" s="99">
        <v>0</v>
      </c>
      <c r="AD75" s="99">
        <v>0</v>
      </c>
      <c r="AE75" s="99">
        <v>0</v>
      </c>
      <c r="AF75" s="99">
        <v>0</v>
      </c>
      <c r="AG75" s="99">
        <v>0</v>
      </c>
      <c r="AH75" s="99">
        <v>0</v>
      </c>
      <c r="AI75" s="99">
        <v>0</v>
      </c>
      <c r="AJ75" s="99">
        <v>0</v>
      </c>
      <c r="AK75" s="99">
        <v>0</v>
      </c>
      <c r="AL75" s="99">
        <v>0</v>
      </c>
      <c r="AM75" s="99">
        <v>0</v>
      </c>
      <c r="AN75" s="99">
        <v>1</v>
      </c>
      <c r="AO75" s="99">
        <v>2</v>
      </c>
      <c r="AP75" s="99">
        <v>0</v>
      </c>
      <c r="AQ75" s="99">
        <v>0</v>
      </c>
      <c r="AR75" s="99">
        <v>7</v>
      </c>
      <c r="AS75" s="127"/>
      <c r="AT75" s="121">
        <v>1968</v>
      </c>
      <c r="AU75" s="99">
        <v>4</v>
      </c>
      <c r="AV75" s="99">
        <v>2</v>
      </c>
      <c r="AW75" s="99">
        <v>1</v>
      </c>
      <c r="AX75" s="99">
        <v>1</v>
      </c>
      <c r="AY75" s="99">
        <v>0</v>
      </c>
      <c r="AZ75" s="99">
        <v>0</v>
      </c>
      <c r="BA75" s="99">
        <v>1</v>
      </c>
      <c r="BB75" s="99">
        <v>1</v>
      </c>
      <c r="BC75" s="99">
        <v>0</v>
      </c>
      <c r="BD75" s="99">
        <v>1</v>
      </c>
      <c r="BE75" s="99">
        <v>0</v>
      </c>
      <c r="BF75" s="99">
        <v>0</v>
      </c>
      <c r="BG75" s="99">
        <v>0</v>
      </c>
      <c r="BH75" s="99">
        <v>0</v>
      </c>
      <c r="BI75" s="99">
        <v>1</v>
      </c>
      <c r="BJ75" s="99">
        <v>2</v>
      </c>
      <c r="BK75" s="99">
        <v>2</v>
      </c>
      <c r="BL75" s="99">
        <v>0</v>
      </c>
      <c r="BM75" s="99">
        <v>0</v>
      </c>
      <c r="BN75" s="99">
        <v>16</v>
      </c>
      <c r="BP75" s="121">
        <v>1968</v>
      </c>
    </row>
    <row r="76" spans="2:68">
      <c r="B76" s="121">
        <v>1969</v>
      </c>
      <c r="C76" s="99">
        <v>2</v>
      </c>
      <c r="D76" s="99">
        <v>0</v>
      </c>
      <c r="E76" s="99">
        <v>2</v>
      </c>
      <c r="F76" s="99">
        <v>0</v>
      </c>
      <c r="G76" s="99">
        <v>0</v>
      </c>
      <c r="H76" s="99">
        <v>0</v>
      </c>
      <c r="I76" s="99">
        <v>0</v>
      </c>
      <c r="J76" s="99">
        <v>0</v>
      </c>
      <c r="K76" s="99">
        <v>0</v>
      </c>
      <c r="L76" s="99">
        <v>0</v>
      </c>
      <c r="M76" s="99">
        <v>1</v>
      </c>
      <c r="N76" s="99">
        <v>2</v>
      </c>
      <c r="O76" s="99">
        <v>0</v>
      </c>
      <c r="P76" s="99">
        <v>0</v>
      </c>
      <c r="Q76" s="99">
        <v>0</v>
      </c>
      <c r="R76" s="99">
        <v>1</v>
      </c>
      <c r="S76" s="99">
        <v>1</v>
      </c>
      <c r="T76" s="99">
        <v>0</v>
      </c>
      <c r="U76" s="99">
        <v>0</v>
      </c>
      <c r="V76" s="99">
        <v>9</v>
      </c>
      <c r="W76" s="127"/>
      <c r="X76" s="121">
        <v>1969</v>
      </c>
      <c r="Y76" s="99">
        <v>0</v>
      </c>
      <c r="Z76" s="99">
        <v>0</v>
      </c>
      <c r="AA76" s="99">
        <v>0</v>
      </c>
      <c r="AB76" s="99">
        <v>1</v>
      </c>
      <c r="AC76" s="99">
        <v>0</v>
      </c>
      <c r="AD76" s="99">
        <v>0</v>
      </c>
      <c r="AE76" s="99">
        <v>0</v>
      </c>
      <c r="AF76" s="99">
        <v>0</v>
      </c>
      <c r="AG76" s="99">
        <v>0</v>
      </c>
      <c r="AH76" s="99">
        <v>0</v>
      </c>
      <c r="AI76" s="99">
        <v>1</v>
      </c>
      <c r="AJ76" s="99">
        <v>0</v>
      </c>
      <c r="AK76" s="99">
        <v>0</v>
      </c>
      <c r="AL76" s="99">
        <v>0</v>
      </c>
      <c r="AM76" s="99">
        <v>0</v>
      </c>
      <c r="AN76" s="99">
        <v>0</v>
      </c>
      <c r="AO76" s="99">
        <v>0</v>
      </c>
      <c r="AP76" s="99">
        <v>0</v>
      </c>
      <c r="AQ76" s="99">
        <v>0</v>
      </c>
      <c r="AR76" s="99">
        <v>2</v>
      </c>
      <c r="AS76" s="127"/>
      <c r="AT76" s="121">
        <v>1969</v>
      </c>
      <c r="AU76" s="99">
        <v>2</v>
      </c>
      <c r="AV76" s="99">
        <v>0</v>
      </c>
      <c r="AW76" s="99">
        <v>2</v>
      </c>
      <c r="AX76" s="99">
        <v>1</v>
      </c>
      <c r="AY76" s="99">
        <v>0</v>
      </c>
      <c r="AZ76" s="99">
        <v>0</v>
      </c>
      <c r="BA76" s="99">
        <v>0</v>
      </c>
      <c r="BB76" s="99">
        <v>0</v>
      </c>
      <c r="BC76" s="99">
        <v>0</v>
      </c>
      <c r="BD76" s="99">
        <v>0</v>
      </c>
      <c r="BE76" s="99">
        <v>2</v>
      </c>
      <c r="BF76" s="99">
        <v>2</v>
      </c>
      <c r="BG76" s="99">
        <v>0</v>
      </c>
      <c r="BH76" s="99">
        <v>0</v>
      </c>
      <c r="BI76" s="99">
        <v>0</v>
      </c>
      <c r="BJ76" s="99">
        <v>1</v>
      </c>
      <c r="BK76" s="99">
        <v>1</v>
      </c>
      <c r="BL76" s="99">
        <v>0</v>
      </c>
      <c r="BM76" s="99">
        <v>0</v>
      </c>
      <c r="BN76" s="99">
        <v>11</v>
      </c>
      <c r="BP76" s="121">
        <v>1969</v>
      </c>
    </row>
    <row r="77" spans="2:68">
      <c r="B77" s="121">
        <v>1970</v>
      </c>
      <c r="C77" s="99">
        <v>2</v>
      </c>
      <c r="D77" s="99">
        <v>0</v>
      </c>
      <c r="E77" s="99">
        <v>0</v>
      </c>
      <c r="F77" s="99">
        <v>1</v>
      </c>
      <c r="G77" s="99">
        <v>0</v>
      </c>
      <c r="H77" s="99">
        <v>1</v>
      </c>
      <c r="I77" s="99">
        <v>0</v>
      </c>
      <c r="J77" s="99">
        <v>0</v>
      </c>
      <c r="K77" s="99">
        <v>2</v>
      </c>
      <c r="L77" s="99">
        <v>2</v>
      </c>
      <c r="M77" s="99">
        <v>0</v>
      </c>
      <c r="N77" s="99">
        <v>0</v>
      </c>
      <c r="O77" s="99">
        <v>0</v>
      </c>
      <c r="P77" s="99">
        <v>0</v>
      </c>
      <c r="Q77" s="99">
        <v>0</v>
      </c>
      <c r="R77" s="99">
        <v>0</v>
      </c>
      <c r="S77" s="99">
        <v>0</v>
      </c>
      <c r="T77" s="99">
        <v>0</v>
      </c>
      <c r="U77" s="99">
        <v>0</v>
      </c>
      <c r="V77" s="99">
        <v>8</v>
      </c>
      <c r="W77" s="127"/>
      <c r="X77" s="121">
        <v>1970</v>
      </c>
      <c r="Y77" s="99">
        <v>1</v>
      </c>
      <c r="Z77" s="99">
        <v>0</v>
      </c>
      <c r="AA77" s="99">
        <v>0</v>
      </c>
      <c r="AB77" s="99">
        <v>1</v>
      </c>
      <c r="AC77" s="99">
        <v>0</v>
      </c>
      <c r="AD77" s="99">
        <v>0</v>
      </c>
      <c r="AE77" s="99">
        <v>0</v>
      </c>
      <c r="AF77" s="99">
        <v>0</v>
      </c>
      <c r="AG77" s="99">
        <v>0</v>
      </c>
      <c r="AH77" s="99">
        <v>0</v>
      </c>
      <c r="AI77" s="99">
        <v>0</v>
      </c>
      <c r="AJ77" s="99">
        <v>0</v>
      </c>
      <c r="AK77" s="99">
        <v>0</v>
      </c>
      <c r="AL77" s="99">
        <v>0</v>
      </c>
      <c r="AM77" s="99">
        <v>1</v>
      </c>
      <c r="AN77" s="99">
        <v>0</v>
      </c>
      <c r="AO77" s="99">
        <v>0</v>
      </c>
      <c r="AP77" s="99">
        <v>0</v>
      </c>
      <c r="AQ77" s="99">
        <v>0</v>
      </c>
      <c r="AR77" s="99">
        <v>3</v>
      </c>
      <c r="AS77" s="127"/>
      <c r="AT77" s="121">
        <v>1970</v>
      </c>
      <c r="AU77" s="99">
        <v>3</v>
      </c>
      <c r="AV77" s="99">
        <v>0</v>
      </c>
      <c r="AW77" s="99">
        <v>0</v>
      </c>
      <c r="AX77" s="99">
        <v>2</v>
      </c>
      <c r="AY77" s="99">
        <v>0</v>
      </c>
      <c r="AZ77" s="99">
        <v>1</v>
      </c>
      <c r="BA77" s="99">
        <v>0</v>
      </c>
      <c r="BB77" s="99">
        <v>0</v>
      </c>
      <c r="BC77" s="99">
        <v>2</v>
      </c>
      <c r="BD77" s="99">
        <v>2</v>
      </c>
      <c r="BE77" s="99">
        <v>0</v>
      </c>
      <c r="BF77" s="99">
        <v>0</v>
      </c>
      <c r="BG77" s="99">
        <v>0</v>
      </c>
      <c r="BH77" s="99">
        <v>0</v>
      </c>
      <c r="BI77" s="99">
        <v>1</v>
      </c>
      <c r="BJ77" s="99">
        <v>0</v>
      </c>
      <c r="BK77" s="99">
        <v>0</v>
      </c>
      <c r="BL77" s="99">
        <v>0</v>
      </c>
      <c r="BM77" s="99">
        <v>0</v>
      </c>
      <c r="BN77" s="99">
        <v>11</v>
      </c>
      <c r="BP77" s="121">
        <v>1970</v>
      </c>
    </row>
    <row r="78" spans="2:68">
      <c r="B78" s="121">
        <v>1971</v>
      </c>
      <c r="C78" s="99">
        <v>2</v>
      </c>
      <c r="D78" s="99">
        <v>0</v>
      </c>
      <c r="E78" s="99">
        <v>0</v>
      </c>
      <c r="F78" s="99">
        <v>0</v>
      </c>
      <c r="G78" s="99">
        <v>0</v>
      </c>
      <c r="H78" s="99">
        <v>1</v>
      </c>
      <c r="I78" s="99">
        <v>0</v>
      </c>
      <c r="J78" s="99">
        <v>0</v>
      </c>
      <c r="K78" s="99">
        <v>0</v>
      </c>
      <c r="L78" s="99">
        <v>0</v>
      </c>
      <c r="M78" s="99">
        <v>0</v>
      </c>
      <c r="N78" s="99">
        <v>0</v>
      </c>
      <c r="O78" s="99">
        <v>1</v>
      </c>
      <c r="P78" s="99">
        <v>0</v>
      </c>
      <c r="Q78" s="99">
        <v>0</v>
      </c>
      <c r="R78" s="99">
        <v>0</v>
      </c>
      <c r="S78" s="99">
        <v>0</v>
      </c>
      <c r="T78" s="99">
        <v>0</v>
      </c>
      <c r="U78" s="99">
        <v>0</v>
      </c>
      <c r="V78" s="99">
        <v>4</v>
      </c>
      <c r="W78" s="127"/>
      <c r="X78" s="121">
        <v>1971</v>
      </c>
      <c r="Y78" s="99">
        <v>1</v>
      </c>
      <c r="Z78" s="99">
        <v>0</v>
      </c>
      <c r="AA78" s="99">
        <v>0</v>
      </c>
      <c r="AB78" s="99">
        <v>0</v>
      </c>
      <c r="AC78" s="99">
        <v>0</v>
      </c>
      <c r="AD78" s="99">
        <v>0</v>
      </c>
      <c r="AE78" s="99">
        <v>0</v>
      </c>
      <c r="AF78" s="99">
        <v>0</v>
      </c>
      <c r="AG78" s="99">
        <v>0</v>
      </c>
      <c r="AH78" s="99">
        <v>0</v>
      </c>
      <c r="AI78" s="99">
        <v>0</v>
      </c>
      <c r="AJ78" s="99">
        <v>0</v>
      </c>
      <c r="AK78" s="99">
        <v>0</v>
      </c>
      <c r="AL78" s="99">
        <v>0</v>
      </c>
      <c r="AM78" s="99">
        <v>0</v>
      </c>
      <c r="AN78" s="99">
        <v>1</v>
      </c>
      <c r="AO78" s="99">
        <v>0</v>
      </c>
      <c r="AP78" s="99">
        <v>1</v>
      </c>
      <c r="AQ78" s="99">
        <v>0</v>
      </c>
      <c r="AR78" s="99">
        <v>3</v>
      </c>
      <c r="AS78" s="127"/>
      <c r="AT78" s="121">
        <v>1971</v>
      </c>
      <c r="AU78" s="99">
        <v>3</v>
      </c>
      <c r="AV78" s="99">
        <v>0</v>
      </c>
      <c r="AW78" s="99">
        <v>0</v>
      </c>
      <c r="AX78" s="99">
        <v>0</v>
      </c>
      <c r="AY78" s="99">
        <v>0</v>
      </c>
      <c r="AZ78" s="99">
        <v>1</v>
      </c>
      <c r="BA78" s="99">
        <v>0</v>
      </c>
      <c r="BB78" s="99">
        <v>0</v>
      </c>
      <c r="BC78" s="99">
        <v>0</v>
      </c>
      <c r="BD78" s="99">
        <v>0</v>
      </c>
      <c r="BE78" s="99">
        <v>0</v>
      </c>
      <c r="BF78" s="99">
        <v>0</v>
      </c>
      <c r="BG78" s="99">
        <v>1</v>
      </c>
      <c r="BH78" s="99">
        <v>0</v>
      </c>
      <c r="BI78" s="99">
        <v>0</v>
      </c>
      <c r="BJ78" s="99">
        <v>1</v>
      </c>
      <c r="BK78" s="99">
        <v>0</v>
      </c>
      <c r="BL78" s="99">
        <v>1</v>
      </c>
      <c r="BM78" s="99">
        <v>0</v>
      </c>
      <c r="BN78" s="99">
        <v>7</v>
      </c>
      <c r="BP78" s="121">
        <v>1971</v>
      </c>
    </row>
    <row r="79" spans="2:68">
      <c r="B79" s="121">
        <v>1972</v>
      </c>
      <c r="C79" s="99">
        <v>2</v>
      </c>
      <c r="D79" s="99">
        <v>0</v>
      </c>
      <c r="E79" s="99">
        <v>0</v>
      </c>
      <c r="F79" s="99">
        <v>0</v>
      </c>
      <c r="G79" s="99">
        <v>0</v>
      </c>
      <c r="H79" s="99">
        <v>0</v>
      </c>
      <c r="I79" s="99">
        <v>0</v>
      </c>
      <c r="J79" s="99">
        <v>0</v>
      </c>
      <c r="K79" s="99">
        <v>0</v>
      </c>
      <c r="L79" s="99">
        <v>0</v>
      </c>
      <c r="M79" s="99">
        <v>0</v>
      </c>
      <c r="N79" s="99">
        <v>0</v>
      </c>
      <c r="O79" s="99">
        <v>0</v>
      </c>
      <c r="P79" s="99">
        <v>0</v>
      </c>
      <c r="Q79" s="99">
        <v>0</v>
      </c>
      <c r="R79" s="99">
        <v>0</v>
      </c>
      <c r="S79" s="99">
        <v>0</v>
      </c>
      <c r="T79" s="99">
        <v>0</v>
      </c>
      <c r="U79" s="99">
        <v>0</v>
      </c>
      <c r="V79" s="99">
        <v>2</v>
      </c>
      <c r="W79" s="127"/>
      <c r="X79" s="121">
        <v>1972</v>
      </c>
      <c r="Y79" s="99">
        <v>0</v>
      </c>
      <c r="Z79" s="99">
        <v>0</v>
      </c>
      <c r="AA79" s="99">
        <v>0</v>
      </c>
      <c r="AB79" s="99">
        <v>1</v>
      </c>
      <c r="AC79" s="99">
        <v>0</v>
      </c>
      <c r="AD79" s="99">
        <v>0</v>
      </c>
      <c r="AE79" s="99">
        <v>0</v>
      </c>
      <c r="AF79" s="99">
        <v>0</v>
      </c>
      <c r="AG79" s="99">
        <v>0</v>
      </c>
      <c r="AH79" s="99">
        <v>0</v>
      </c>
      <c r="AI79" s="99">
        <v>1</v>
      </c>
      <c r="AJ79" s="99">
        <v>0</v>
      </c>
      <c r="AK79" s="99">
        <v>0</v>
      </c>
      <c r="AL79" s="99">
        <v>0</v>
      </c>
      <c r="AM79" s="99">
        <v>0</v>
      </c>
      <c r="AN79" s="99">
        <v>0</v>
      </c>
      <c r="AO79" s="99">
        <v>0</v>
      </c>
      <c r="AP79" s="99">
        <v>0</v>
      </c>
      <c r="AQ79" s="99">
        <v>0</v>
      </c>
      <c r="AR79" s="99">
        <v>2</v>
      </c>
      <c r="AS79" s="127"/>
      <c r="AT79" s="121">
        <v>1972</v>
      </c>
      <c r="AU79" s="99">
        <v>2</v>
      </c>
      <c r="AV79" s="99">
        <v>0</v>
      </c>
      <c r="AW79" s="99">
        <v>0</v>
      </c>
      <c r="AX79" s="99">
        <v>1</v>
      </c>
      <c r="AY79" s="99">
        <v>0</v>
      </c>
      <c r="AZ79" s="99">
        <v>0</v>
      </c>
      <c r="BA79" s="99">
        <v>0</v>
      </c>
      <c r="BB79" s="99">
        <v>0</v>
      </c>
      <c r="BC79" s="99">
        <v>0</v>
      </c>
      <c r="BD79" s="99">
        <v>0</v>
      </c>
      <c r="BE79" s="99">
        <v>1</v>
      </c>
      <c r="BF79" s="99">
        <v>0</v>
      </c>
      <c r="BG79" s="99">
        <v>0</v>
      </c>
      <c r="BH79" s="99">
        <v>0</v>
      </c>
      <c r="BI79" s="99">
        <v>0</v>
      </c>
      <c r="BJ79" s="99">
        <v>0</v>
      </c>
      <c r="BK79" s="99">
        <v>0</v>
      </c>
      <c r="BL79" s="99">
        <v>0</v>
      </c>
      <c r="BM79" s="99">
        <v>0</v>
      </c>
      <c r="BN79" s="99">
        <v>4</v>
      </c>
      <c r="BP79" s="121">
        <v>1972</v>
      </c>
    </row>
    <row r="80" spans="2:68">
      <c r="B80" s="121">
        <v>1973</v>
      </c>
      <c r="C80" s="99">
        <v>2</v>
      </c>
      <c r="D80" s="99">
        <v>0</v>
      </c>
      <c r="E80" s="99">
        <v>0</v>
      </c>
      <c r="F80" s="99">
        <v>0</v>
      </c>
      <c r="G80" s="99">
        <v>0</v>
      </c>
      <c r="H80" s="99">
        <v>0</v>
      </c>
      <c r="I80" s="99">
        <v>0</v>
      </c>
      <c r="J80" s="99">
        <v>0</v>
      </c>
      <c r="K80" s="99">
        <v>0</v>
      </c>
      <c r="L80" s="99">
        <v>0</v>
      </c>
      <c r="M80" s="99">
        <v>1</v>
      </c>
      <c r="N80" s="99">
        <v>0</v>
      </c>
      <c r="O80" s="99">
        <v>2</v>
      </c>
      <c r="P80" s="99">
        <v>1</v>
      </c>
      <c r="Q80" s="99">
        <v>0</v>
      </c>
      <c r="R80" s="99">
        <v>0</v>
      </c>
      <c r="S80" s="99">
        <v>0</v>
      </c>
      <c r="T80" s="99">
        <v>0</v>
      </c>
      <c r="U80" s="99">
        <v>0</v>
      </c>
      <c r="V80" s="99">
        <v>6</v>
      </c>
      <c r="W80" s="127"/>
      <c r="X80" s="121">
        <v>1973</v>
      </c>
      <c r="Y80" s="99">
        <v>1</v>
      </c>
      <c r="Z80" s="99">
        <v>0</v>
      </c>
      <c r="AA80" s="99">
        <v>0</v>
      </c>
      <c r="AB80" s="99">
        <v>0</v>
      </c>
      <c r="AC80" s="99">
        <v>0</v>
      </c>
      <c r="AD80" s="99">
        <v>0</v>
      </c>
      <c r="AE80" s="99">
        <v>1</v>
      </c>
      <c r="AF80" s="99">
        <v>0</v>
      </c>
      <c r="AG80" s="99">
        <v>0</v>
      </c>
      <c r="AH80" s="99">
        <v>0</v>
      </c>
      <c r="AI80" s="99">
        <v>0</v>
      </c>
      <c r="AJ80" s="99">
        <v>0</v>
      </c>
      <c r="AK80" s="99">
        <v>0</v>
      </c>
      <c r="AL80" s="99">
        <v>0</v>
      </c>
      <c r="AM80" s="99">
        <v>0</v>
      </c>
      <c r="AN80" s="99">
        <v>0</v>
      </c>
      <c r="AO80" s="99">
        <v>0</v>
      </c>
      <c r="AP80" s="99">
        <v>0</v>
      </c>
      <c r="AQ80" s="99">
        <v>0</v>
      </c>
      <c r="AR80" s="99">
        <v>2</v>
      </c>
      <c r="AS80" s="127"/>
      <c r="AT80" s="121">
        <v>1973</v>
      </c>
      <c r="AU80" s="99">
        <v>3</v>
      </c>
      <c r="AV80" s="99">
        <v>0</v>
      </c>
      <c r="AW80" s="99">
        <v>0</v>
      </c>
      <c r="AX80" s="99">
        <v>0</v>
      </c>
      <c r="AY80" s="99">
        <v>0</v>
      </c>
      <c r="AZ80" s="99">
        <v>0</v>
      </c>
      <c r="BA80" s="99">
        <v>1</v>
      </c>
      <c r="BB80" s="99">
        <v>0</v>
      </c>
      <c r="BC80" s="99">
        <v>0</v>
      </c>
      <c r="BD80" s="99">
        <v>0</v>
      </c>
      <c r="BE80" s="99">
        <v>1</v>
      </c>
      <c r="BF80" s="99">
        <v>0</v>
      </c>
      <c r="BG80" s="99">
        <v>2</v>
      </c>
      <c r="BH80" s="99">
        <v>1</v>
      </c>
      <c r="BI80" s="99">
        <v>0</v>
      </c>
      <c r="BJ80" s="99">
        <v>0</v>
      </c>
      <c r="BK80" s="99">
        <v>0</v>
      </c>
      <c r="BL80" s="99">
        <v>0</v>
      </c>
      <c r="BM80" s="99">
        <v>0</v>
      </c>
      <c r="BN80" s="99">
        <v>8</v>
      </c>
      <c r="BP80" s="121">
        <v>1973</v>
      </c>
    </row>
    <row r="81" spans="2:68">
      <c r="B81" s="121">
        <v>1974</v>
      </c>
      <c r="C81" s="99">
        <v>3</v>
      </c>
      <c r="D81" s="99">
        <v>0</v>
      </c>
      <c r="E81" s="99">
        <v>0</v>
      </c>
      <c r="F81" s="99">
        <v>0</v>
      </c>
      <c r="G81" s="99">
        <v>0</v>
      </c>
      <c r="H81" s="99">
        <v>1</v>
      </c>
      <c r="I81" s="99">
        <v>0</v>
      </c>
      <c r="J81" s="99">
        <v>1</v>
      </c>
      <c r="K81" s="99">
        <v>0</v>
      </c>
      <c r="L81" s="99">
        <v>0</v>
      </c>
      <c r="M81" s="99">
        <v>0</v>
      </c>
      <c r="N81" s="99">
        <v>0</v>
      </c>
      <c r="O81" s="99">
        <v>0</v>
      </c>
      <c r="P81" s="99">
        <v>1</v>
      </c>
      <c r="Q81" s="99">
        <v>0</v>
      </c>
      <c r="R81" s="99">
        <v>0</v>
      </c>
      <c r="S81" s="99">
        <v>0</v>
      </c>
      <c r="T81" s="99">
        <v>0</v>
      </c>
      <c r="U81" s="99">
        <v>0</v>
      </c>
      <c r="V81" s="99">
        <v>6</v>
      </c>
      <c r="W81" s="127"/>
      <c r="X81" s="121">
        <v>1974</v>
      </c>
      <c r="Y81" s="99">
        <v>1</v>
      </c>
      <c r="Z81" s="99">
        <v>0</v>
      </c>
      <c r="AA81" s="99">
        <v>0</v>
      </c>
      <c r="AB81" s="99">
        <v>0</v>
      </c>
      <c r="AC81" s="99">
        <v>0</v>
      </c>
      <c r="AD81" s="99">
        <v>0</v>
      </c>
      <c r="AE81" s="99">
        <v>0</v>
      </c>
      <c r="AF81" s="99">
        <v>0</v>
      </c>
      <c r="AG81" s="99">
        <v>0</v>
      </c>
      <c r="AH81" s="99">
        <v>1</v>
      </c>
      <c r="AI81" s="99">
        <v>0</v>
      </c>
      <c r="AJ81" s="99">
        <v>0</v>
      </c>
      <c r="AK81" s="99">
        <v>0</v>
      </c>
      <c r="AL81" s="99">
        <v>0</v>
      </c>
      <c r="AM81" s="99">
        <v>1</v>
      </c>
      <c r="AN81" s="99">
        <v>0</v>
      </c>
      <c r="AO81" s="99">
        <v>1</v>
      </c>
      <c r="AP81" s="99">
        <v>0</v>
      </c>
      <c r="AQ81" s="99">
        <v>0</v>
      </c>
      <c r="AR81" s="99">
        <v>4</v>
      </c>
      <c r="AS81" s="127"/>
      <c r="AT81" s="121">
        <v>1974</v>
      </c>
      <c r="AU81" s="99">
        <v>4</v>
      </c>
      <c r="AV81" s="99">
        <v>0</v>
      </c>
      <c r="AW81" s="99">
        <v>0</v>
      </c>
      <c r="AX81" s="99">
        <v>0</v>
      </c>
      <c r="AY81" s="99">
        <v>0</v>
      </c>
      <c r="AZ81" s="99">
        <v>1</v>
      </c>
      <c r="BA81" s="99">
        <v>0</v>
      </c>
      <c r="BB81" s="99">
        <v>1</v>
      </c>
      <c r="BC81" s="99">
        <v>0</v>
      </c>
      <c r="BD81" s="99">
        <v>1</v>
      </c>
      <c r="BE81" s="99">
        <v>0</v>
      </c>
      <c r="BF81" s="99">
        <v>0</v>
      </c>
      <c r="BG81" s="99">
        <v>0</v>
      </c>
      <c r="BH81" s="99">
        <v>1</v>
      </c>
      <c r="BI81" s="99">
        <v>1</v>
      </c>
      <c r="BJ81" s="99">
        <v>0</v>
      </c>
      <c r="BK81" s="99">
        <v>1</v>
      </c>
      <c r="BL81" s="99">
        <v>0</v>
      </c>
      <c r="BM81" s="99">
        <v>0</v>
      </c>
      <c r="BN81" s="99">
        <v>10</v>
      </c>
      <c r="BP81" s="121">
        <v>1974</v>
      </c>
    </row>
    <row r="82" spans="2:68">
      <c r="B82" s="121">
        <v>1975</v>
      </c>
      <c r="C82" s="99">
        <v>0</v>
      </c>
      <c r="D82" s="99">
        <v>0</v>
      </c>
      <c r="E82" s="99">
        <v>0</v>
      </c>
      <c r="F82" s="99">
        <v>0</v>
      </c>
      <c r="G82" s="99">
        <v>0</v>
      </c>
      <c r="H82" s="99">
        <v>0</v>
      </c>
      <c r="I82" s="99">
        <v>0</v>
      </c>
      <c r="J82" s="99">
        <v>1</v>
      </c>
      <c r="K82" s="99">
        <v>0</v>
      </c>
      <c r="L82" s="99">
        <v>1</v>
      </c>
      <c r="M82" s="99">
        <v>0</v>
      </c>
      <c r="N82" s="99">
        <v>0</v>
      </c>
      <c r="O82" s="99">
        <v>2</v>
      </c>
      <c r="P82" s="99">
        <v>0</v>
      </c>
      <c r="Q82" s="99">
        <v>0</v>
      </c>
      <c r="R82" s="99">
        <v>0</v>
      </c>
      <c r="S82" s="99">
        <v>0</v>
      </c>
      <c r="T82" s="99">
        <v>1</v>
      </c>
      <c r="U82" s="99">
        <v>0</v>
      </c>
      <c r="V82" s="99">
        <v>5</v>
      </c>
      <c r="W82" s="127"/>
      <c r="X82" s="121">
        <v>1975</v>
      </c>
      <c r="Y82" s="99">
        <v>2</v>
      </c>
      <c r="Z82" s="99">
        <v>0</v>
      </c>
      <c r="AA82" s="99">
        <v>0</v>
      </c>
      <c r="AB82" s="99">
        <v>1</v>
      </c>
      <c r="AC82" s="99">
        <v>0</v>
      </c>
      <c r="AD82" s="99">
        <v>0</v>
      </c>
      <c r="AE82" s="99">
        <v>0</v>
      </c>
      <c r="AF82" s="99">
        <v>0</v>
      </c>
      <c r="AG82" s="99">
        <v>1</v>
      </c>
      <c r="AH82" s="99">
        <v>0</v>
      </c>
      <c r="AI82" s="99">
        <v>0</v>
      </c>
      <c r="AJ82" s="99">
        <v>0</v>
      </c>
      <c r="AK82" s="99">
        <v>0</v>
      </c>
      <c r="AL82" s="99">
        <v>0</v>
      </c>
      <c r="AM82" s="99">
        <v>0</v>
      </c>
      <c r="AN82" s="99">
        <v>0</v>
      </c>
      <c r="AO82" s="99">
        <v>0</v>
      </c>
      <c r="AP82" s="99">
        <v>0</v>
      </c>
      <c r="AQ82" s="99">
        <v>0</v>
      </c>
      <c r="AR82" s="99">
        <v>4</v>
      </c>
      <c r="AS82" s="127"/>
      <c r="AT82" s="121">
        <v>1975</v>
      </c>
      <c r="AU82" s="99">
        <v>2</v>
      </c>
      <c r="AV82" s="99">
        <v>0</v>
      </c>
      <c r="AW82" s="99">
        <v>0</v>
      </c>
      <c r="AX82" s="99">
        <v>1</v>
      </c>
      <c r="AY82" s="99">
        <v>0</v>
      </c>
      <c r="AZ82" s="99">
        <v>0</v>
      </c>
      <c r="BA82" s="99">
        <v>0</v>
      </c>
      <c r="BB82" s="99">
        <v>1</v>
      </c>
      <c r="BC82" s="99">
        <v>1</v>
      </c>
      <c r="BD82" s="99">
        <v>1</v>
      </c>
      <c r="BE82" s="99">
        <v>0</v>
      </c>
      <c r="BF82" s="99">
        <v>0</v>
      </c>
      <c r="BG82" s="99">
        <v>2</v>
      </c>
      <c r="BH82" s="99">
        <v>0</v>
      </c>
      <c r="BI82" s="99">
        <v>0</v>
      </c>
      <c r="BJ82" s="99">
        <v>0</v>
      </c>
      <c r="BK82" s="99">
        <v>0</v>
      </c>
      <c r="BL82" s="99">
        <v>1</v>
      </c>
      <c r="BM82" s="99">
        <v>0</v>
      </c>
      <c r="BN82" s="99">
        <v>9</v>
      </c>
      <c r="BP82" s="121">
        <v>1975</v>
      </c>
    </row>
    <row r="83" spans="2:68">
      <c r="B83" s="121">
        <v>1976</v>
      </c>
      <c r="C83" s="99">
        <v>0</v>
      </c>
      <c r="D83" s="99">
        <v>0</v>
      </c>
      <c r="E83" s="99">
        <v>0</v>
      </c>
      <c r="F83" s="99">
        <v>2</v>
      </c>
      <c r="G83" s="99">
        <v>0</v>
      </c>
      <c r="H83" s="99">
        <v>0</v>
      </c>
      <c r="I83" s="99">
        <v>0</v>
      </c>
      <c r="J83" s="99">
        <v>0</v>
      </c>
      <c r="K83" s="99">
        <v>1</v>
      </c>
      <c r="L83" s="99">
        <v>0</v>
      </c>
      <c r="M83" s="99">
        <v>0</v>
      </c>
      <c r="N83" s="99">
        <v>2</v>
      </c>
      <c r="O83" s="99">
        <v>0</v>
      </c>
      <c r="P83" s="99">
        <v>0</v>
      </c>
      <c r="Q83" s="99">
        <v>1</v>
      </c>
      <c r="R83" s="99">
        <v>0</v>
      </c>
      <c r="S83" s="99">
        <v>0</v>
      </c>
      <c r="T83" s="99">
        <v>0</v>
      </c>
      <c r="U83" s="99">
        <v>0</v>
      </c>
      <c r="V83" s="99">
        <v>6</v>
      </c>
      <c r="W83" s="127"/>
      <c r="X83" s="121">
        <v>1976</v>
      </c>
      <c r="Y83" s="99">
        <v>0</v>
      </c>
      <c r="Z83" s="99">
        <v>0</v>
      </c>
      <c r="AA83" s="99">
        <v>1</v>
      </c>
      <c r="AB83" s="99">
        <v>0</v>
      </c>
      <c r="AC83" s="99">
        <v>0</v>
      </c>
      <c r="AD83" s="99">
        <v>0</v>
      </c>
      <c r="AE83" s="99">
        <v>0</v>
      </c>
      <c r="AF83" s="99">
        <v>0</v>
      </c>
      <c r="AG83" s="99">
        <v>0</v>
      </c>
      <c r="AH83" s="99">
        <v>0</v>
      </c>
      <c r="AI83" s="99">
        <v>0</v>
      </c>
      <c r="AJ83" s="99">
        <v>0</v>
      </c>
      <c r="AK83" s="99">
        <v>0</v>
      </c>
      <c r="AL83" s="99">
        <v>0</v>
      </c>
      <c r="AM83" s="99">
        <v>0</v>
      </c>
      <c r="AN83" s="99">
        <v>0</v>
      </c>
      <c r="AO83" s="99">
        <v>0</v>
      </c>
      <c r="AP83" s="99">
        <v>0</v>
      </c>
      <c r="AQ83" s="99">
        <v>0</v>
      </c>
      <c r="AR83" s="99">
        <v>1</v>
      </c>
      <c r="AS83" s="127"/>
      <c r="AT83" s="121">
        <v>1976</v>
      </c>
      <c r="AU83" s="99">
        <v>0</v>
      </c>
      <c r="AV83" s="99">
        <v>0</v>
      </c>
      <c r="AW83" s="99">
        <v>1</v>
      </c>
      <c r="AX83" s="99">
        <v>2</v>
      </c>
      <c r="AY83" s="99">
        <v>0</v>
      </c>
      <c r="AZ83" s="99">
        <v>0</v>
      </c>
      <c r="BA83" s="99">
        <v>0</v>
      </c>
      <c r="BB83" s="99">
        <v>0</v>
      </c>
      <c r="BC83" s="99">
        <v>1</v>
      </c>
      <c r="BD83" s="99">
        <v>0</v>
      </c>
      <c r="BE83" s="99">
        <v>0</v>
      </c>
      <c r="BF83" s="99">
        <v>2</v>
      </c>
      <c r="BG83" s="99">
        <v>0</v>
      </c>
      <c r="BH83" s="99">
        <v>0</v>
      </c>
      <c r="BI83" s="99">
        <v>1</v>
      </c>
      <c r="BJ83" s="99">
        <v>0</v>
      </c>
      <c r="BK83" s="99">
        <v>0</v>
      </c>
      <c r="BL83" s="99">
        <v>0</v>
      </c>
      <c r="BM83" s="99">
        <v>0</v>
      </c>
      <c r="BN83" s="99">
        <v>7</v>
      </c>
      <c r="BP83" s="121">
        <v>1976</v>
      </c>
    </row>
    <row r="84" spans="2:68">
      <c r="B84" s="121">
        <v>1977</v>
      </c>
      <c r="C84" s="99">
        <v>1</v>
      </c>
      <c r="D84" s="99">
        <v>1</v>
      </c>
      <c r="E84" s="99">
        <v>0</v>
      </c>
      <c r="F84" s="99">
        <v>0</v>
      </c>
      <c r="G84" s="99">
        <v>0</v>
      </c>
      <c r="H84" s="99">
        <v>0</v>
      </c>
      <c r="I84" s="99">
        <v>0</v>
      </c>
      <c r="J84" s="99">
        <v>1</v>
      </c>
      <c r="K84" s="99">
        <v>1</v>
      </c>
      <c r="L84" s="99">
        <v>0</v>
      </c>
      <c r="M84" s="99">
        <v>0</v>
      </c>
      <c r="N84" s="99">
        <v>0</v>
      </c>
      <c r="O84" s="99">
        <v>1</v>
      </c>
      <c r="P84" s="99">
        <v>1</v>
      </c>
      <c r="Q84" s="99">
        <v>0</v>
      </c>
      <c r="R84" s="99">
        <v>0</v>
      </c>
      <c r="S84" s="99">
        <v>0</v>
      </c>
      <c r="T84" s="99">
        <v>0</v>
      </c>
      <c r="U84" s="99">
        <v>0</v>
      </c>
      <c r="V84" s="99">
        <v>6</v>
      </c>
      <c r="W84" s="127"/>
      <c r="X84" s="121">
        <v>1977</v>
      </c>
      <c r="Y84" s="99">
        <v>1</v>
      </c>
      <c r="Z84" s="99">
        <v>0</v>
      </c>
      <c r="AA84" s="99">
        <v>0</v>
      </c>
      <c r="AB84" s="99">
        <v>1</v>
      </c>
      <c r="AC84" s="99">
        <v>0</v>
      </c>
      <c r="AD84" s="99">
        <v>0</v>
      </c>
      <c r="AE84" s="99">
        <v>0</v>
      </c>
      <c r="AF84" s="99">
        <v>0</v>
      </c>
      <c r="AG84" s="99">
        <v>0</v>
      </c>
      <c r="AH84" s="99">
        <v>0</v>
      </c>
      <c r="AI84" s="99">
        <v>0</v>
      </c>
      <c r="AJ84" s="99">
        <v>0</v>
      </c>
      <c r="AK84" s="99">
        <v>1</v>
      </c>
      <c r="AL84" s="99">
        <v>0</v>
      </c>
      <c r="AM84" s="99">
        <v>0</v>
      </c>
      <c r="AN84" s="99">
        <v>0</v>
      </c>
      <c r="AO84" s="99">
        <v>0</v>
      </c>
      <c r="AP84" s="99">
        <v>0</v>
      </c>
      <c r="AQ84" s="99">
        <v>0</v>
      </c>
      <c r="AR84" s="99">
        <v>3</v>
      </c>
      <c r="AS84" s="127"/>
      <c r="AT84" s="121">
        <v>1977</v>
      </c>
      <c r="AU84" s="99">
        <v>2</v>
      </c>
      <c r="AV84" s="99">
        <v>1</v>
      </c>
      <c r="AW84" s="99">
        <v>0</v>
      </c>
      <c r="AX84" s="99">
        <v>1</v>
      </c>
      <c r="AY84" s="99">
        <v>0</v>
      </c>
      <c r="AZ84" s="99">
        <v>0</v>
      </c>
      <c r="BA84" s="99">
        <v>0</v>
      </c>
      <c r="BB84" s="99">
        <v>1</v>
      </c>
      <c r="BC84" s="99">
        <v>1</v>
      </c>
      <c r="BD84" s="99">
        <v>0</v>
      </c>
      <c r="BE84" s="99">
        <v>0</v>
      </c>
      <c r="BF84" s="99">
        <v>0</v>
      </c>
      <c r="BG84" s="99">
        <v>2</v>
      </c>
      <c r="BH84" s="99">
        <v>1</v>
      </c>
      <c r="BI84" s="99">
        <v>0</v>
      </c>
      <c r="BJ84" s="99">
        <v>0</v>
      </c>
      <c r="BK84" s="99">
        <v>0</v>
      </c>
      <c r="BL84" s="99">
        <v>0</v>
      </c>
      <c r="BM84" s="99">
        <v>0</v>
      </c>
      <c r="BN84" s="99">
        <v>9</v>
      </c>
      <c r="BP84" s="121">
        <v>1977</v>
      </c>
    </row>
    <row r="85" spans="2:68">
      <c r="B85" s="121">
        <v>1978</v>
      </c>
      <c r="C85" s="99">
        <v>1</v>
      </c>
      <c r="D85" s="99">
        <v>2</v>
      </c>
      <c r="E85" s="99">
        <v>0</v>
      </c>
      <c r="F85" s="99">
        <v>0</v>
      </c>
      <c r="G85" s="99">
        <v>0</v>
      </c>
      <c r="H85" s="99">
        <v>0</v>
      </c>
      <c r="I85" s="99">
        <v>0</v>
      </c>
      <c r="J85" s="99">
        <v>0</v>
      </c>
      <c r="K85" s="99">
        <v>0</v>
      </c>
      <c r="L85" s="99">
        <v>0</v>
      </c>
      <c r="M85" s="99">
        <v>0</v>
      </c>
      <c r="N85" s="99">
        <v>0</v>
      </c>
      <c r="O85" s="99">
        <v>0</v>
      </c>
      <c r="P85" s="99">
        <v>0</v>
      </c>
      <c r="Q85" s="99">
        <v>1</v>
      </c>
      <c r="R85" s="99">
        <v>0</v>
      </c>
      <c r="S85" s="99">
        <v>0</v>
      </c>
      <c r="T85" s="99">
        <v>0</v>
      </c>
      <c r="U85" s="99">
        <v>0</v>
      </c>
      <c r="V85" s="99">
        <v>4</v>
      </c>
      <c r="W85" s="127"/>
      <c r="X85" s="121">
        <v>1978</v>
      </c>
      <c r="Y85" s="99">
        <v>0</v>
      </c>
      <c r="Z85" s="99">
        <v>0</v>
      </c>
      <c r="AA85" s="99">
        <v>0</v>
      </c>
      <c r="AB85" s="99">
        <v>0</v>
      </c>
      <c r="AC85" s="99">
        <v>0</v>
      </c>
      <c r="AD85" s="99">
        <v>0</v>
      </c>
      <c r="AE85" s="99">
        <v>1</v>
      </c>
      <c r="AF85" s="99">
        <v>0</v>
      </c>
      <c r="AG85" s="99">
        <v>0</v>
      </c>
      <c r="AH85" s="99">
        <v>1</v>
      </c>
      <c r="AI85" s="99">
        <v>0</v>
      </c>
      <c r="AJ85" s="99">
        <v>0</v>
      </c>
      <c r="AK85" s="99">
        <v>0</v>
      </c>
      <c r="AL85" s="99">
        <v>0</v>
      </c>
      <c r="AM85" s="99">
        <v>0</v>
      </c>
      <c r="AN85" s="99">
        <v>1</v>
      </c>
      <c r="AO85" s="99">
        <v>0</v>
      </c>
      <c r="AP85" s="99">
        <v>1</v>
      </c>
      <c r="AQ85" s="99">
        <v>0</v>
      </c>
      <c r="AR85" s="99">
        <v>4</v>
      </c>
      <c r="AS85" s="127"/>
      <c r="AT85" s="121">
        <v>1978</v>
      </c>
      <c r="AU85" s="99">
        <v>1</v>
      </c>
      <c r="AV85" s="99">
        <v>2</v>
      </c>
      <c r="AW85" s="99">
        <v>0</v>
      </c>
      <c r="AX85" s="99">
        <v>0</v>
      </c>
      <c r="AY85" s="99">
        <v>0</v>
      </c>
      <c r="AZ85" s="99">
        <v>0</v>
      </c>
      <c r="BA85" s="99">
        <v>1</v>
      </c>
      <c r="BB85" s="99">
        <v>0</v>
      </c>
      <c r="BC85" s="99">
        <v>0</v>
      </c>
      <c r="BD85" s="99">
        <v>1</v>
      </c>
      <c r="BE85" s="99">
        <v>0</v>
      </c>
      <c r="BF85" s="99">
        <v>0</v>
      </c>
      <c r="BG85" s="99">
        <v>0</v>
      </c>
      <c r="BH85" s="99">
        <v>0</v>
      </c>
      <c r="BI85" s="99">
        <v>1</v>
      </c>
      <c r="BJ85" s="99">
        <v>1</v>
      </c>
      <c r="BK85" s="99">
        <v>0</v>
      </c>
      <c r="BL85" s="99">
        <v>1</v>
      </c>
      <c r="BM85" s="99">
        <v>0</v>
      </c>
      <c r="BN85" s="99">
        <v>8</v>
      </c>
      <c r="BP85" s="121">
        <v>1978</v>
      </c>
    </row>
    <row r="86" spans="2:68">
      <c r="B86" s="122">
        <v>1979</v>
      </c>
      <c r="C86" s="99">
        <v>1</v>
      </c>
      <c r="D86" s="99">
        <v>0</v>
      </c>
      <c r="E86" s="99">
        <v>0</v>
      </c>
      <c r="F86" s="99">
        <v>0</v>
      </c>
      <c r="G86" s="99">
        <v>0</v>
      </c>
      <c r="H86" s="99">
        <v>0</v>
      </c>
      <c r="I86" s="99">
        <v>1</v>
      </c>
      <c r="J86" s="99">
        <v>0</v>
      </c>
      <c r="K86" s="99">
        <v>1</v>
      </c>
      <c r="L86" s="99">
        <v>0</v>
      </c>
      <c r="M86" s="99">
        <v>0</v>
      </c>
      <c r="N86" s="99">
        <v>1</v>
      </c>
      <c r="O86" s="99">
        <v>0</v>
      </c>
      <c r="P86" s="99">
        <v>0</v>
      </c>
      <c r="Q86" s="99">
        <v>0</v>
      </c>
      <c r="R86" s="99">
        <v>0</v>
      </c>
      <c r="S86" s="99">
        <v>0</v>
      </c>
      <c r="T86" s="99">
        <v>0</v>
      </c>
      <c r="U86" s="99">
        <v>0</v>
      </c>
      <c r="V86" s="99">
        <v>4</v>
      </c>
      <c r="W86" s="127"/>
      <c r="X86" s="122">
        <v>1979</v>
      </c>
      <c r="Y86" s="99">
        <v>0</v>
      </c>
      <c r="Z86" s="99">
        <v>0</v>
      </c>
      <c r="AA86" s="99">
        <v>0</v>
      </c>
      <c r="AB86" s="99">
        <v>0</v>
      </c>
      <c r="AC86" s="99">
        <v>0</v>
      </c>
      <c r="AD86" s="99">
        <v>0</v>
      </c>
      <c r="AE86" s="99">
        <v>1</v>
      </c>
      <c r="AF86" s="99">
        <v>0</v>
      </c>
      <c r="AG86" s="99">
        <v>0</v>
      </c>
      <c r="AH86" s="99">
        <v>0</v>
      </c>
      <c r="AI86" s="99">
        <v>0</v>
      </c>
      <c r="AJ86" s="99">
        <v>0</v>
      </c>
      <c r="AK86" s="99">
        <v>0</v>
      </c>
      <c r="AL86" s="99">
        <v>0</v>
      </c>
      <c r="AM86" s="99">
        <v>1</v>
      </c>
      <c r="AN86" s="99">
        <v>0</v>
      </c>
      <c r="AO86" s="99">
        <v>0</v>
      </c>
      <c r="AP86" s="99">
        <v>0</v>
      </c>
      <c r="AQ86" s="99">
        <v>0</v>
      </c>
      <c r="AR86" s="99">
        <v>2</v>
      </c>
      <c r="AS86" s="127"/>
      <c r="AT86" s="122">
        <v>1979</v>
      </c>
      <c r="AU86" s="99">
        <v>1</v>
      </c>
      <c r="AV86" s="99">
        <v>0</v>
      </c>
      <c r="AW86" s="99">
        <v>0</v>
      </c>
      <c r="AX86" s="99">
        <v>0</v>
      </c>
      <c r="AY86" s="99">
        <v>0</v>
      </c>
      <c r="AZ86" s="99">
        <v>0</v>
      </c>
      <c r="BA86" s="99">
        <v>2</v>
      </c>
      <c r="BB86" s="99">
        <v>0</v>
      </c>
      <c r="BC86" s="99">
        <v>1</v>
      </c>
      <c r="BD86" s="99">
        <v>0</v>
      </c>
      <c r="BE86" s="99">
        <v>0</v>
      </c>
      <c r="BF86" s="99">
        <v>1</v>
      </c>
      <c r="BG86" s="99">
        <v>0</v>
      </c>
      <c r="BH86" s="99">
        <v>0</v>
      </c>
      <c r="BI86" s="99">
        <v>1</v>
      </c>
      <c r="BJ86" s="99">
        <v>0</v>
      </c>
      <c r="BK86" s="99">
        <v>0</v>
      </c>
      <c r="BL86" s="99">
        <v>0</v>
      </c>
      <c r="BM86" s="99">
        <v>0</v>
      </c>
      <c r="BN86" s="99">
        <v>6</v>
      </c>
      <c r="BP86" s="122">
        <v>1979</v>
      </c>
    </row>
    <row r="87" spans="2:68">
      <c r="B87" s="122">
        <v>1980</v>
      </c>
      <c r="C87" s="99">
        <v>0</v>
      </c>
      <c r="D87" s="99">
        <v>0</v>
      </c>
      <c r="E87" s="99">
        <v>0</v>
      </c>
      <c r="F87" s="99">
        <v>0</v>
      </c>
      <c r="G87" s="99">
        <v>0</v>
      </c>
      <c r="H87" s="99">
        <v>0</v>
      </c>
      <c r="I87" s="99">
        <v>0</v>
      </c>
      <c r="J87" s="99">
        <v>0</v>
      </c>
      <c r="K87" s="99">
        <v>0</v>
      </c>
      <c r="L87" s="99">
        <v>1</v>
      </c>
      <c r="M87" s="99">
        <v>0</v>
      </c>
      <c r="N87" s="99">
        <v>0</v>
      </c>
      <c r="O87" s="99">
        <v>0</v>
      </c>
      <c r="P87" s="99">
        <v>0</v>
      </c>
      <c r="Q87" s="99">
        <v>0</v>
      </c>
      <c r="R87" s="99">
        <v>0</v>
      </c>
      <c r="S87" s="99">
        <v>0</v>
      </c>
      <c r="T87" s="99">
        <v>0</v>
      </c>
      <c r="U87" s="99">
        <v>0</v>
      </c>
      <c r="V87" s="99">
        <v>1</v>
      </c>
      <c r="W87" s="127"/>
      <c r="X87" s="122">
        <v>1980</v>
      </c>
      <c r="Y87" s="99">
        <v>0</v>
      </c>
      <c r="Z87" s="99">
        <v>0</v>
      </c>
      <c r="AA87" s="99">
        <v>0</v>
      </c>
      <c r="AB87" s="99">
        <v>0</v>
      </c>
      <c r="AC87" s="99">
        <v>0</v>
      </c>
      <c r="AD87" s="99">
        <v>0</v>
      </c>
      <c r="AE87" s="99">
        <v>0</v>
      </c>
      <c r="AF87" s="99">
        <v>0</v>
      </c>
      <c r="AG87" s="99">
        <v>0</v>
      </c>
      <c r="AH87" s="99">
        <v>1</v>
      </c>
      <c r="AI87" s="99">
        <v>0</v>
      </c>
      <c r="AJ87" s="99">
        <v>0</v>
      </c>
      <c r="AK87" s="99">
        <v>0</v>
      </c>
      <c r="AL87" s="99">
        <v>0</v>
      </c>
      <c r="AM87" s="99">
        <v>0</v>
      </c>
      <c r="AN87" s="99">
        <v>1</v>
      </c>
      <c r="AO87" s="99">
        <v>0</v>
      </c>
      <c r="AP87" s="99">
        <v>0</v>
      </c>
      <c r="AQ87" s="99">
        <v>0</v>
      </c>
      <c r="AR87" s="99">
        <v>2</v>
      </c>
      <c r="AS87" s="127"/>
      <c r="AT87" s="122">
        <v>1980</v>
      </c>
      <c r="AU87" s="99">
        <v>0</v>
      </c>
      <c r="AV87" s="99">
        <v>0</v>
      </c>
      <c r="AW87" s="99">
        <v>0</v>
      </c>
      <c r="AX87" s="99">
        <v>0</v>
      </c>
      <c r="AY87" s="99">
        <v>0</v>
      </c>
      <c r="AZ87" s="99">
        <v>0</v>
      </c>
      <c r="BA87" s="99">
        <v>0</v>
      </c>
      <c r="BB87" s="99">
        <v>0</v>
      </c>
      <c r="BC87" s="99">
        <v>0</v>
      </c>
      <c r="BD87" s="99">
        <v>2</v>
      </c>
      <c r="BE87" s="99">
        <v>0</v>
      </c>
      <c r="BF87" s="99">
        <v>0</v>
      </c>
      <c r="BG87" s="99">
        <v>0</v>
      </c>
      <c r="BH87" s="99">
        <v>0</v>
      </c>
      <c r="BI87" s="99">
        <v>0</v>
      </c>
      <c r="BJ87" s="99">
        <v>1</v>
      </c>
      <c r="BK87" s="99">
        <v>0</v>
      </c>
      <c r="BL87" s="99">
        <v>0</v>
      </c>
      <c r="BM87" s="99">
        <v>0</v>
      </c>
      <c r="BN87" s="99">
        <v>3</v>
      </c>
      <c r="BP87" s="122">
        <v>1980</v>
      </c>
    </row>
    <row r="88" spans="2:68">
      <c r="B88" s="122">
        <v>1981</v>
      </c>
      <c r="C88" s="99">
        <v>0</v>
      </c>
      <c r="D88" s="99">
        <v>0</v>
      </c>
      <c r="E88" s="99">
        <v>0</v>
      </c>
      <c r="F88" s="99">
        <v>0</v>
      </c>
      <c r="G88" s="99">
        <v>1</v>
      </c>
      <c r="H88" s="99">
        <v>0</v>
      </c>
      <c r="I88" s="99">
        <v>0</v>
      </c>
      <c r="J88" s="99">
        <v>0</v>
      </c>
      <c r="K88" s="99">
        <v>0</v>
      </c>
      <c r="L88" s="99">
        <v>0</v>
      </c>
      <c r="M88" s="99">
        <v>0</v>
      </c>
      <c r="N88" s="99">
        <v>1</v>
      </c>
      <c r="O88" s="99">
        <v>0</v>
      </c>
      <c r="P88" s="99">
        <v>0</v>
      </c>
      <c r="Q88" s="99">
        <v>0</v>
      </c>
      <c r="R88" s="99">
        <v>0</v>
      </c>
      <c r="S88" s="99">
        <v>0</v>
      </c>
      <c r="T88" s="99">
        <v>0</v>
      </c>
      <c r="U88" s="99">
        <v>0</v>
      </c>
      <c r="V88" s="99">
        <v>2</v>
      </c>
      <c r="W88" s="127"/>
      <c r="X88" s="122">
        <v>1981</v>
      </c>
      <c r="Y88" s="99">
        <v>0</v>
      </c>
      <c r="Z88" s="99">
        <v>0</v>
      </c>
      <c r="AA88" s="99">
        <v>0</v>
      </c>
      <c r="AB88" s="99">
        <v>0</v>
      </c>
      <c r="AC88" s="99">
        <v>0</v>
      </c>
      <c r="AD88" s="99">
        <v>0</v>
      </c>
      <c r="AE88" s="99">
        <v>0</v>
      </c>
      <c r="AF88" s="99">
        <v>1</v>
      </c>
      <c r="AG88" s="99">
        <v>0</v>
      </c>
      <c r="AH88" s="99">
        <v>0</v>
      </c>
      <c r="AI88" s="99">
        <v>0</v>
      </c>
      <c r="AJ88" s="99">
        <v>0</v>
      </c>
      <c r="AK88" s="99">
        <v>0</v>
      </c>
      <c r="AL88" s="99">
        <v>0</v>
      </c>
      <c r="AM88" s="99">
        <v>0</v>
      </c>
      <c r="AN88" s="99">
        <v>0</v>
      </c>
      <c r="AO88" s="99">
        <v>0</v>
      </c>
      <c r="AP88" s="99">
        <v>1</v>
      </c>
      <c r="AQ88" s="99">
        <v>0</v>
      </c>
      <c r="AR88" s="99">
        <v>2</v>
      </c>
      <c r="AS88" s="127"/>
      <c r="AT88" s="122">
        <v>1981</v>
      </c>
      <c r="AU88" s="99">
        <v>0</v>
      </c>
      <c r="AV88" s="99">
        <v>0</v>
      </c>
      <c r="AW88" s="99">
        <v>0</v>
      </c>
      <c r="AX88" s="99">
        <v>0</v>
      </c>
      <c r="AY88" s="99">
        <v>1</v>
      </c>
      <c r="AZ88" s="99">
        <v>0</v>
      </c>
      <c r="BA88" s="99">
        <v>0</v>
      </c>
      <c r="BB88" s="99">
        <v>1</v>
      </c>
      <c r="BC88" s="99">
        <v>0</v>
      </c>
      <c r="BD88" s="99">
        <v>0</v>
      </c>
      <c r="BE88" s="99">
        <v>0</v>
      </c>
      <c r="BF88" s="99">
        <v>1</v>
      </c>
      <c r="BG88" s="99">
        <v>0</v>
      </c>
      <c r="BH88" s="99">
        <v>0</v>
      </c>
      <c r="BI88" s="99">
        <v>0</v>
      </c>
      <c r="BJ88" s="99">
        <v>0</v>
      </c>
      <c r="BK88" s="99">
        <v>0</v>
      </c>
      <c r="BL88" s="99">
        <v>1</v>
      </c>
      <c r="BM88" s="99">
        <v>0</v>
      </c>
      <c r="BN88" s="99">
        <v>4</v>
      </c>
      <c r="BP88" s="122">
        <v>1981</v>
      </c>
    </row>
    <row r="89" spans="2:68">
      <c r="B89" s="122">
        <v>1982</v>
      </c>
      <c r="C89" s="99">
        <v>0</v>
      </c>
      <c r="D89" s="99">
        <v>0</v>
      </c>
      <c r="E89" s="99">
        <v>0</v>
      </c>
      <c r="F89" s="99">
        <v>0</v>
      </c>
      <c r="G89" s="99">
        <v>1</v>
      </c>
      <c r="H89" s="99">
        <v>0</v>
      </c>
      <c r="I89" s="99">
        <v>0</v>
      </c>
      <c r="J89" s="99">
        <v>0</v>
      </c>
      <c r="K89" s="99">
        <v>0</v>
      </c>
      <c r="L89" s="99">
        <v>0</v>
      </c>
      <c r="M89" s="99">
        <v>0</v>
      </c>
      <c r="N89" s="99">
        <v>0</v>
      </c>
      <c r="O89" s="99">
        <v>0</v>
      </c>
      <c r="P89" s="99">
        <v>0</v>
      </c>
      <c r="Q89" s="99">
        <v>0</v>
      </c>
      <c r="R89" s="99">
        <v>0</v>
      </c>
      <c r="S89" s="99">
        <v>0</v>
      </c>
      <c r="T89" s="99">
        <v>0</v>
      </c>
      <c r="U89" s="99">
        <v>0</v>
      </c>
      <c r="V89" s="99">
        <v>1</v>
      </c>
      <c r="W89" s="127"/>
      <c r="X89" s="122">
        <v>1982</v>
      </c>
      <c r="Y89" s="99">
        <v>0</v>
      </c>
      <c r="Z89" s="99">
        <v>0</v>
      </c>
      <c r="AA89" s="99">
        <v>0</v>
      </c>
      <c r="AB89" s="99">
        <v>0</v>
      </c>
      <c r="AC89" s="99">
        <v>0</v>
      </c>
      <c r="AD89" s="99">
        <v>0</v>
      </c>
      <c r="AE89" s="99">
        <v>0</v>
      </c>
      <c r="AF89" s="99">
        <v>0</v>
      </c>
      <c r="AG89" s="99">
        <v>0</v>
      </c>
      <c r="AH89" s="99">
        <v>0</v>
      </c>
      <c r="AI89" s="99">
        <v>0</v>
      </c>
      <c r="AJ89" s="99">
        <v>0</v>
      </c>
      <c r="AK89" s="99">
        <v>0</v>
      </c>
      <c r="AL89" s="99">
        <v>1</v>
      </c>
      <c r="AM89" s="99">
        <v>0</v>
      </c>
      <c r="AN89" s="99">
        <v>1</v>
      </c>
      <c r="AO89" s="99">
        <v>0</v>
      </c>
      <c r="AP89" s="99">
        <v>0</v>
      </c>
      <c r="AQ89" s="99">
        <v>0</v>
      </c>
      <c r="AR89" s="99">
        <v>2</v>
      </c>
      <c r="AS89" s="127"/>
      <c r="AT89" s="122">
        <v>1982</v>
      </c>
      <c r="AU89" s="99">
        <v>0</v>
      </c>
      <c r="AV89" s="99">
        <v>0</v>
      </c>
      <c r="AW89" s="99">
        <v>0</v>
      </c>
      <c r="AX89" s="99">
        <v>0</v>
      </c>
      <c r="AY89" s="99">
        <v>1</v>
      </c>
      <c r="AZ89" s="99">
        <v>0</v>
      </c>
      <c r="BA89" s="99">
        <v>0</v>
      </c>
      <c r="BB89" s="99">
        <v>0</v>
      </c>
      <c r="BC89" s="99">
        <v>0</v>
      </c>
      <c r="BD89" s="99">
        <v>0</v>
      </c>
      <c r="BE89" s="99">
        <v>0</v>
      </c>
      <c r="BF89" s="99">
        <v>0</v>
      </c>
      <c r="BG89" s="99">
        <v>0</v>
      </c>
      <c r="BH89" s="99">
        <v>1</v>
      </c>
      <c r="BI89" s="99">
        <v>0</v>
      </c>
      <c r="BJ89" s="99">
        <v>1</v>
      </c>
      <c r="BK89" s="99">
        <v>0</v>
      </c>
      <c r="BL89" s="99">
        <v>0</v>
      </c>
      <c r="BM89" s="99">
        <v>0</v>
      </c>
      <c r="BN89" s="99">
        <v>3</v>
      </c>
      <c r="BP89" s="122">
        <v>1982</v>
      </c>
    </row>
    <row r="90" spans="2:68">
      <c r="B90" s="122">
        <v>1983</v>
      </c>
      <c r="C90" s="99">
        <v>0</v>
      </c>
      <c r="D90" s="99">
        <v>0</v>
      </c>
      <c r="E90" s="99">
        <v>0</v>
      </c>
      <c r="F90" s="99">
        <v>0</v>
      </c>
      <c r="G90" s="99">
        <v>0</v>
      </c>
      <c r="H90" s="99">
        <v>0</v>
      </c>
      <c r="I90" s="99">
        <v>0</v>
      </c>
      <c r="J90" s="99">
        <v>0</v>
      </c>
      <c r="K90" s="99">
        <v>0</v>
      </c>
      <c r="L90" s="99">
        <v>1</v>
      </c>
      <c r="M90" s="99">
        <v>1</v>
      </c>
      <c r="N90" s="99">
        <v>0</v>
      </c>
      <c r="O90" s="99">
        <v>0</v>
      </c>
      <c r="P90" s="99">
        <v>0</v>
      </c>
      <c r="Q90" s="99">
        <v>0</v>
      </c>
      <c r="R90" s="99">
        <v>0</v>
      </c>
      <c r="S90" s="99">
        <v>0</v>
      </c>
      <c r="T90" s="99">
        <v>1</v>
      </c>
      <c r="U90" s="99">
        <v>0</v>
      </c>
      <c r="V90" s="99">
        <v>3</v>
      </c>
      <c r="W90" s="127"/>
      <c r="X90" s="122">
        <v>1983</v>
      </c>
      <c r="Y90" s="99">
        <v>1</v>
      </c>
      <c r="Z90" s="99">
        <v>0</v>
      </c>
      <c r="AA90" s="99">
        <v>0</v>
      </c>
      <c r="AB90" s="99">
        <v>0</v>
      </c>
      <c r="AC90" s="99">
        <v>0</v>
      </c>
      <c r="AD90" s="99">
        <v>0</v>
      </c>
      <c r="AE90" s="99">
        <v>0</v>
      </c>
      <c r="AF90" s="99">
        <v>0</v>
      </c>
      <c r="AG90" s="99">
        <v>0</v>
      </c>
      <c r="AH90" s="99">
        <v>0</v>
      </c>
      <c r="AI90" s="99">
        <v>0</v>
      </c>
      <c r="AJ90" s="99">
        <v>1</v>
      </c>
      <c r="AK90" s="99">
        <v>0</v>
      </c>
      <c r="AL90" s="99">
        <v>0</v>
      </c>
      <c r="AM90" s="99">
        <v>0</v>
      </c>
      <c r="AN90" s="99">
        <v>0</v>
      </c>
      <c r="AO90" s="99">
        <v>0</v>
      </c>
      <c r="AP90" s="99">
        <v>1</v>
      </c>
      <c r="AQ90" s="99">
        <v>0</v>
      </c>
      <c r="AR90" s="99">
        <v>3</v>
      </c>
      <c r="AS90" s="127"/>
      <c r="AT90" s="122">
        <v>1983</v>
      </c>
      <c r="AU90" s="99">
        <v>1</v>
      </c>
      <c r="AV90" s="99">
        <v>0</v>
      </c>
      <c r="AW90" s="99">
        <v>0</v>
      </c>
      <c r="AX90" s="99">
        <v>0</v>
      </c>
      <c r="AY90" s="99">
        <v>0</v>
      </c>
      <c r="AZ90" s="99">
        <v>0</v>
      </c>
      <c r="BA90" s="99">
        <v>0</v>
      </c>
      <c r="BB90" s="99">
        <v>0</v>
      </c>
      <c r="BC90" s="99">
        <v>0</v>
      </c>
      <c r="BD90" s="99">
        <v>1</v>
      </c>
      <c r="BE90" s="99">
        <v>1</v>
      </c>
      <c r="BF90" s="99">
        <v>1</v>
      </c>
      <c r="BG90" s="99">
        <v>0</v>
      </c>
      <c r="BH90" s="99">
        <v>0</v>
      </c>
      <c r="BI90" s="99">
        <v>0</v>
      </c>
      <c r="BJ90" s="99">
        <v>0</v>
      </c>
      <c r="BK90" s="99">
        <v>0</v>
      </c>
      <c r="BL90" s="99">
        <v>2</v>
      </c>
      <c r="BM90" s="99">
        <v>0</v>
      </c>
      <c r="BN90" s="99">
        <v>6</v>
      </c>
      <c r="BP90" s="122">
        <v>1983</v>
      </c>
    </row>
    <row r="91" spans="2:68">
      <c r="B91" s="122">
        <v>1984</v>
      </c>
      <c r="C91" s="99">
        <v>1</v>
      </c>
      <c r="D91" s="99">
        <v>0</v>
      </c>
      <c r="E91" s="99">
        <v>0</v>
      </c>
      <c r="F91" s="99">
        <v>0</v>
      </c>
      <c r="G91" s="99">
        <v>0</v>
      </c>
      <c r="H91" s="99">
        <v>0</v>
      </c>
      <c r="I91" s="99">
        <v>1</v>
      </c>
      <c r="J91" s="99">
        <v>0</v>
      </c>
      <c r="K91" s="99">
        <v>0</v>
      </c>
      <c r="L91" s="99">
        <v>0</v>
      </c>
      <c r="M91" s="99">
        <v>0</v>
      </c>
      <c r="N91" s="99">
        <v>0</v>
      </c>
      <c r="O91" s="99">
        <v>0</v>
      </c>
      <c r="P91" s="99">
        <v>0</v>
      </c>
      <c r="Q91" s="99">
        <v>0</v>
      </c>
      <c r="R91" s="99">
        <v>0</v>
      </c>
      <c r="S91" s="99">
        <v>1</v>
      </c>
      <c r="T91" s="99">
        <v>0</v>
      </c>
      <c r="U91" s="99">
        <v>0</v>
      </c>
      <c r="V91" s="99">
        <v>3</v>
      </c>
      <c r="W91" s="127"/>
      <c r="X91" s="122">
        <v>1984</v>
      </c>
      <c r="Y91" s="99">
        <v>0</v>
      </c>
      <c r="Z91" s="99">
        <v>0</v>
      </c>
      <c r="AA91" s="99">
        <v>0</v>
      </c>
      <c r="AB91" s="99">
        <v>0</v>
      </c>
      <c r="AC91" s="99">
        <v>0</v>
      </c>
      <c r="AD91" s="99">
        <v>0</v>
      </c>
      <c r="AE91" s="99">
        <v>0</v>
      </c>
      <c r="AF91" s="99">
        <v>0</v>
      </c>
      <c r="AG91" s="99">
        <v>0</v>
      </c>
      <c r="AH91" s="99">
        <v>0</v>
      </c>
      <c r="AI91" s="99">
        <v>1</v>
      </c>
      <c r="AJ91" s="99">
        <v>0</v>
      </c>
      <c r="AK91" s="99">
        <v>0</v>
      </c>
      <c r="AL91" s="99">
        <v>0</v>
      </c>
      <c r="AM91" s="99">
        <v>0</v>
      </c>
      <c r="AN91" s="99">
        <v>0</v>
      </c>
      <c r="AO91" s="99">
        <v>1</v>
      </c>
      <c r="AP91" s="99">
        <v>0</v>
      </c>
      <c r="AQ91" s="99">
        <v>0</v>
      </c>
      <c r="AR91" s="99">
        <v>2</v>
      </c>
      <c r="AS91" s="127"/>
      <c r="AT91" s="122">
        <v>1984</v>
      </c>
      <c r="AU91" s="99">
        <v>1</v>
      </c>
      <c r="AV91" s="99">
        <v>0</v>
      </c>
      <c r="AW91" s="99">
        <v>0</v>
      </c>
      <c r="AX91" s="99">
        <v>0</v>
      </c>
      <c r="AY91" s="99">
        <v>0</v>
      </c>
      <c r="AZ91" s="99">
        <v>0</v>
      </c>
      <c r="BA91" s="99">
        <v>1</v>
      </c>
      <c r="BB91" s="99">
        <v>0</v>
      </c>
      <c r="BC91" s="99">
        <v>0</v>
      </c>
      <c r="BD91" s="99">
        <v>0</v>
      </c>
      <c r="BE91" s="99">
        <v>1</v>
      </c>
      <c r="BF91" s="99">
        <v>0</v>
      </c>
      <c r="BG91" s="99">
        <v>0</v>
      </c>
      <c r="BH91" s="99">
        <v>0</v>
      </c>
      <c r="BI91" s="99">
        <v>0</v>
      </c>
      <c r="BJ91" s="99">
        <v>0</v>
      </c>
      <c r="BK91" s="99">
        <v>2</v>
      </c>
      <c r="BL91" s="99">
        <v>0</v>
      </c>
      <c r="BM91" s="99">
        <v>0</v>
      </c>
      <c r="BN91" s="99">
        <v>5</v>
      </c>
      <c r="BP91" s="122">
        <v>1984</v>
      </c>
    </row>
    <row r="92" spans="2:68">
      <c r="B92" s="122">
        <v>1985</v>
      </c>
      <c r="C92" s="99">
        <v>0</v>
      </c>
      <c r="D92" s="99">
        <v>0</v>
      </c>
      <c r="E92" s="99">
        <v>0</v>
      </c>
      <c r="F92" s="99">
        <v>0</v>
      </c>
      <c r="G92" s="99">
        <v>0</v>
      </c>
      <c r="H92" s="99">
        <v>1</v>
      </c>
      <c r="I92" s="99">
        <v>0</v>
      </c>
      <c r="J92" s="99">
        <v>0</v>
      </c>
      <c r="K92" s="99">
        <v>0</v>
      </c>
      <c r="L92" s="99">
        <v>0</v>
      </c>
      <c r="M92" s="99">
        <v>0</v>
      </c>
      <c r="N92" s="99">
        <v>0</v>
      </c>
      <c r="O92" s="99">
        <v>0</v>
      </c>
      <c r="P92" s="99">
        <v>1</v>
      </c>
      <c r="Q92" s="99">
        <v>0</v>
      </c>
      <c r="R92" s="99">
        <v>0</v>
      </c>
      <c r="S92" s="99">
        <v>0</v>
      </c>
      <c r="T92" s="99">
        <v>0</v>
      </c>
      <c r="U92" s="99">
        <v>0</v>
      </c>
      <c r="V92" s="99">
        <v>2</v>
      </c>
      <c r="W92" s="127"/>
      <c r="X92" s="122">
        <v>1985</v>
      </c>
      <c r="Y92" s="99">
        <v>0</v>
      </c>
      <c r="Z92" s="99">
        <v>1</v>
      </c>
      <c r="AA92" s="99">
        <v>0</v>
      </c>
      <c r="AB92" s="99">
        <v>0</v>
      </c>
      <c r="AC92" s="99">
        <v>0</v>
      </c>
      <c r="AD92" s="99">
        <v>0</v>
      </c>
      <c r="AE92" s="99">
        <v>0</v>
      </c>
      <c r="AF92" s="99">
        <v>1</v>
      </c>
      <c r="AG92" s="99">
        <v>0</v>
      </c>
      <c r="AH92" s="99">
        <v>0</v>
      </c>
      <c r="AI92" s="99">
        <v>0</v>
      </c>
      <c r="AJ92" s="99">
        <v>0</v>
      </c>
      <c r="AK92" s="99">
        <v>0</v>
      </c>
      <c r="AL92" s="99">
        <v>0</v>
      </c>
      <c r="AM92" s="99">
        <v>0</v>
      </c>
      <c r="AN92" s="99">
        <v>0</v>
      </c>
      <c r="AO92" s="99">
        <v>1</v>
      </c>
      <c r="AP92" s="99">
        <v>0</v>
      </c>
      <c r="AQ92" s="99">
        <v>0</v>
      </c>
      <c r="AR92" s="99">
        <v>3</v>
      </c>
      <c r="AS92" s="127"/>
      <c r="AT92" s="122">
        <v>1985</v>
      </c>
      <c r="AU92" s="99">
        <v>0</v>
      </c>
      <c r="AV92" s="99">
        <v>1</v>
      </c>
      <c r="AW92" s="99">
        <v>0</v>
      </c>
      <c r="AX92" s="99">
        <v>0</v>
      </c>
      <c r="AY92" s="99">
        <v>0</v>
      </c>
      <c r="AZ92" s="99">
        <v>1</v>
      </c>
      <c r="BA92" s="99">
        <v>0</v>
      </c>
      <c r="BB92" s="99">
        <v>1</v>
      </c>
      <c r="BC92" s="99">
        <v>0</v>
      </c>
      <c r="BD92" s="99">
        <v>0</v>
      </c>
      <c r="BE92" s="99">
        <v>0</v>
      </c>
      <c r="BF92" s="99">
        <v>0</v>
      </c>
      <c r="BG92" s="99">
        <v>0</v>
      </c>
      <c r="BH92" s="99">
        <v>1</v>
      </c>
      <c r="BI92" s="99">
        <v>0</v>
      </c>
      <c r="BJ92" s="99">
        <v>0</v>
      </c>
      <c r="BK92" s="99">
        <v>1</v>
      </c>
      <c r="BL92" s="99">
        <v>0</v>
      </c>
      <c r="BM92" s="99">
        <v>0</v>
      </c>
      <c r="BN92" s="99">
        <v>5</v>
      </c>
      <c r="BP92" s="122">
        <v>1985</v>
      </c>
    </row>
    <row r="93" spans="2:68">
      <c r="B93" s="122">
        <v>1986</v>
      </c>
      <c r="C93" s="99">
        <v>0</v>
      </c>
      <c r="D93" s="99">
        <v>0</v>
      </c>
      <c r="E93" s="99">
        <v>0</v>
      </c>
      <c r="F93" s="99">
        <v>0</v>
      </c>
      <c r="G93" s="99">
        <v>0</v>
      </c>
      <c r="H93" s="99">
        <v>0</v>
      </c>
      <c r="I93" s="99">
        <v>0</v>
      </c>
      <c r="J93" s="99">
        <v>0</v>
      </c>
      <c r="K93" s="99">
        <v>0</v>
      </c>
      <c r="L93" s="99">
        <v>0</v>
      </c>
      <c r="M93" s="99">
        <v>0</v>
      </c>
      <c r="N93" s="99">
        <v>0</v>
      </c>
      <c r="O93" s="99">
        <v>0</v>
      </c>
      <c r="P93" s="99">
        <v>0</v>
      </c>
      <c r="Q93" s="99">
        <v>0</v>
      </c>
      <c r="R93" s="99">
        <v>0</v>
      </c>
      <c r="S93" s="99">
        <v>1</v>
      </c>
      <c r="T93" s="99">
        <v>0</v>
      </c>
      <c r="U93" s="99">
        <v>0</v>
      </c>
      <c r="V93" s="99">
        <v>1</v>
      </c>
      <c r="W93" s="127"/>
      <c r="X93" s="122">
        <v>1986</v>
      </c>
      <c r="Y93" s="99">
        <v>0</v>
      </c>
      <c r="Z93" s="99">
        <v>0</v>
      </c>
      <c r="AA93" s="99">
        <v>0</v>
      </c>
      <c r="AB93" s="99">
        <v>0</v>
      </c>
      <c r="AC93" s="99">
        <v>0</v>
      </c>
      <c r="AD93" s="99">
        <v>0</v>
      </c>
      <c r="AE93" s="99">
        <v>0</v>
      </c>
      <c r="AF93" s="99">
        <v>1</v>
      </c>
      <c r="AG93" s="99">
        <v>0</v>
      </c>
      <c r="AH93" s="99">
        <v>0</v>
      </c>
      <c r="AI93" s="99">
        <v>0</v>
      </c>
      <c r="AJ93" s="99">
        <v>0</v>
      </c>
      <c r="AK93" s="99">
        <v>0</v>
      </c>
      <c r="AL93" s="99">
        <v>0</v>
      </c>
      <c r="AM93" s="99">
        <v>0</v>
      </c>
      <c r="AN93" s="99">
        <v>0</v>
      </c>
      <c r="AO93" s="99">
        <v>0</v>
      </c>
      <c r="AP93" s="99">
        <v>0</v>
      </c>
      <c r="AQ93" s="99">
        <v>0</v>
      </c>
      <c r="AR93" s="99">
        <v>1</v>
      </c>
      <c r="AS93" s="127"/>
      <c r="AT93" s="122">
        <v>1986</v>
      </c>
      <c r="AU93" s="99">
        <v>0</v>
      </c>
      <c r="AV93" s="99">
        <v>0</v>
      </c>
      <c r="AW93" s="99">
        <v>0</v>
      </c>
      <c r="AX93" s="99">
        <v>0</v>
      </c>
      <c r="AY93" s="99">
        <v>0</v>
      </c>
      <c r="AZ93" s="99">
        <v>0</v>
      </c>
      <c r="BA93" s="99">
        <v>0</v>
      </c>
      <c r="BB93" s="99">
        <v>1</v>
      </c>
      <c r="BC93" s="99">
        <v>0</v>
      </c>
      <c r="BD93" s="99">
        <v>0</v>
      </c>
      <c r="BE93" s="99">
        <v>0</v>
      </c>
      <c r="BF93" s="99">
        <v>0</v>
      </c>
      <c r="BG93" s="99">
        <v>0</v>
      </c>
      <c r="BH93" s="99">
        <v>0</v>
      </c>
      <c r="BI93" s="99">
        <v>0</v>
      </c>
      <c r="BJ93" s="99">
        <v>0</v>
      </c>
      <c r="BK93" s="99">
        <v>1</v>
      </c>
      <c r="BL93" s="99">
        <v>0</v>
      </c>
      <c r="BM93" s="99">
        <v>0</v>
      </c>
      <c r="BN93" s="99">
        <v>2</v>
      </c>
      <c r="BP93" s="122">
        <v>1986</v>
      </c>
    </row>
    <row r="94" spans="2:68">
      <c r="B94" s="122">
        <v>1987</v>
      </c>
      <c r="C94" s="99">
        <v>0</v>
      </c>
      <c r="D94" s="99">
        <v>0</v>
      </c>
      <c r="E94" s="99">
        <v>0</v>
      </c>
      <c r="F94" s="99">
        <v>0</v>
      </c>
      <c r="G94" s="99">
        <v>0</v>
      </c>
      <c r="H94" s="99">
        <v>0</v>
      </c>
      <c r="I94" s="99">
        <v>0</v>
      </c>
      <c r="J94" s="99">
        <v>0</v>
      </c>
      <c r="K94" s="99">
        <v>0</v>
      </c>
      <c r="L94" s="99">
        <v>0</v>
      </c>
      <c r="M94" s="99">
        <v>0</v>
      </c>
      <c r="N94" s="99">
        <v>0</v>
      </c>
      <c r="O94" s="99">
        <v>0</v>
      </c>
      <c r="P94" s="99">
        <v>1</v>
      </c>
      <c r="Q94" s="99">
        <v>0</v>
      </c>
      <c r="R94" s="99">
        <v>0</v>
      </c>
      <c r="S94" s="99">
        <v>0</v>
      </c>
      <c r="T94" s="99">
        <v>0</v>
      </c>
      <c r="U94" s="99">
        <v>0</v>
      </c>
      <c r="V94" s="99">
        <v>1</v>
      </c>
      <c r="W94" s="127"/>
      <c r="X94" s="122">
        <v>1987</v>
      </c>
      <c r="Y94" s="99">
        <v>0</v>
      </c>
      <c r="Z94" s="99">
        <v>0</v>
      </c>
      <c r="AA94" s="99">
        <v>0</v>
      </c>
      <c r="AB94" s="99">
        <v>0</v>
      </c>
      <c r="AC94" s="99">
        <v>0</v>
      </c>
      <c r="AD94" s="99">
        <v>0</v>
      </c>
      <c r="AE94" s="99">
        <v>1</v>
      </c>
      <c r="AF94" s="99">
        <v>0</v>
      </c>
      <c r="AG94" s="99">
        <v>0</v>
      </c>
      <c r="AH94" s="99">
        <v>0</v>
      </c>
      <c r="AI94" s="99">
        <v>0</v>
      </c>
      <c r="AJ94" s="99">
        <v>1</v>
      </c>
      <c r="AK94" s="99">
        <v>0</v>
      </c>
      <c r="AL94" s="99">
        <v>0</v>
      </c>
      <c r="AM94" s="99">
        <v>0</v>
      </c>
      <c r="AN94" s="99">
        <v>0</v>
      </c>
      <c r="AO94" s="99">
        <v>0</v>
      </c>
      <c r="AP94" s="99">
        <v>0</v>
      </c>
      <c r="AQ94" s="99">
        <v>0</v>
      </c>
      <c r="AR94" s="99">
        <v>2</v>
      </c>
      <c r="AS94" s="127"/>
      <c r="AT94" s="122">
        <v>1987</v>
      </c>
      <c r="AU94" s="99">
        <v>0</v>
      </c>
      <c r="AV94" s="99">
        <v>0</v>
      </c>
      <c r="AW94" s="99">
        <v>0</v>
      </c>
      <c r="AX94" s="99">
        <v>0</v>
      </c>
      <c r="AY94" s="99">
        <v>0</v>
      </c>
      <c r="AZ94" s="99">
        <v>0</v>
      </c>
      <c r="BA94" s="99">
        <v>1</v>
      </c>
      <c r="BB94" s="99">
        <v>0</v>
      </c>
      <c r="BC94" s="99">
        <v>0</v>
      </c>
      <c r="BD94" s="99">
        <v>0</v>
      </c>
      <c r="BE94" s="99">
        <v>0</v>
      </c>
      <c r="BF94" s="99">
        <v>1</v>
      </c>
      <c r="BG94" s="99">
        <v>0</v>
      </c>
      <c r="BH94" s="99">
        <v>1</v>
      </c>
      <c r="BI94" s="99">
        <v>0</v>
      </c>
      <c r="BJ94" s="99">
        <v>0</v>
      </c>
      <c r="BK94" s="99">
        <v>0</v>
      </c>
      <c r="BL94" s="99">
        <v>0</v>
      </c>
      <c r="BM94" s="99">
        <v>0</v>
      </c>
      <c r="BN94" s="99">
        <v>3</v>
      </c>
      <c r="BP94" s="122">
        <v>1987</v>
      </c>
    </row>
    <row r="95" spans="2:68">
      <c r="B95" s="122">
        <v>1988</v>
      </c>
      <c r="C95" s="99">
        <v>0</v>
      </c>
      <c r="D95" s="99">
        <v>0</v>
      </c>
      <c r="E95" s="99">
        <v>0</v>
      </c>
      <c r="F95" s="99">
        <v>0</v>
      </c>
      <c r="G95" s="99">
        <v>1</v>
      </c>
      <c r="H95" s="99">
        <v>0</v>
      </c>
      <c r="I95" s="99">
        <v>0</v>
      </c>
      <c r="J95" s="99">
        <v>0</v>
      </c>
      <c r="K95" s="99">
        <v>1</v>
      </c>
      <c r="L95" s="99">
        <v>0</v>
      </c>
      <c r="M95" s="99">
        <v>0</v>
      </c>
      <c r="N95" s="99">
        <v>0</v>
      </c>
      <c r="O95" s="99">
        <v>0</v>
      </c>
      <c r="P95" s="99">
        <v>0</v>
      </c>
      <c r="Q95" s="99">
        <v>0</v>
      </c>
      <c r="R95" s="99">
        <v>1</v>
      </c>
      <c r="S95" s="99">
        <v>0</v>
      </c>
      <c r="T95" s="99">
        <v>0</v>
      </c>
      <c r="U95" s="99">
        <v>0</v>
      </c>
      <c r="V95" s="99">
        <v>3</v>
      </c>
      <c r="W95" s="127"/>
      <c r="X95" s="122">
        <v>1988</v>
      </c>
      <c r="Y95" s="99">
        <v>0</v>
      </c>
      <c r="Z95" s="99">
        <v>0</v>
      </c>
      <c r="AA95" s="99">
        <v>0</v>
      </c>
      <c r="AB95" s="99">
        <v>0</v>
      </c>
      <c r="AC95" s="99">
        <v>0</v>
      </c>
      <c r="AD95" s="99">
        <v>0</v>
      </c>
      <c r="AE95" s="99">
        <v>0</v>
      </c>
      <c r="AF95" s="99">
        <v>0</v>
      </c>
      <c r="AG95" s="99">
        <v>0</v>
      </c>
      <c r="AH95" s="99">
        <v>0</v>
      </c>
      <c r="AI95" s="99">
        <v>0</v>
      </c>
      <c r="AJ95" s="99">
        <v>0</v>
      </c>
      <c r="AK95" s="99">
        <v>0</v>
      </c>
      <c r="AL95" s="99">
        <v>1</v>
      </c>
      <c r="AM95" s="99">
        <v>0</v>
      </c>
      <c r="AN95" s="99">
        <v>0</v>
      </c>
      <c r="AO95" s="99">
        <v>1</v>
      </c>
      <c r="AP95" s="99">
        <v>0</v>
      </c>
      <c r="AQ95" s="99">
        <v>0</v>
      </c>
      <c r="AR95" s="99">
        <v>2</v>
      </c>
      <c r="AS95" s="127"/>
      <c r="AT95" s="122">
        <v>1988</v>
      </c>
      <c r="AU95" s="99">
        <v>0</v>
      </c>
      <c r="AV95" s="99">
        <v>0</v>
      </c>
      <c r="AW95" s="99">
        <v>0</v>
      </c>
      <c r="AX95" s="99">
        <v>0</v>
      </c>
      <c r="AY95" s="99">
        <v>1</v>
      </c>
      <c r="AZ95" s="99">
        <v>0</v>
      </c>
      <c r="BA95" s="99">
        <v>0</v>
      </c>
      <c r="BB95" s="99">
        <v>0</v>
      </c>
      <c r="BC95" s="99">
        <v>1</v>
      </c>
      <c r="BD95" s="99">
        <v>0</v>
      </c>
      <c r="BE95" s="99">
        <v>0</v>
      </c>
      <c r="BF95" s="99">
        <v>0</v>
      </c>
      <c r="BG95" s="99">
        <v>0</v>
      </c>
      <c r="BH95" s="99">
        <v>1</v>
      </c>
      <c r="BI95" s="99">
        <v>0</v>
      </c>
      <c r="BJ95" s="99">
        <v>1</v>
      </c>
      <c r="BK95" s="99">
        <v>1</v>
      </c>
      <c r="BL95" s="99">
        <v>0</v>
      </c>
      <c r="BM95" s="99">
        <v>0</v>
      </c>
      <c r="BN95" s="99">
        <v>5</v>
      </c>
      <c r="BP95" s="122">
        <v>1988</v>
      </c>
    </row>
    <row r="96" spans="2:68">
      <c r="B96" s="122">
        <v>1989</v>
      </c>
      <c r="C96" s="99">
        <v>1</v>
      </c>
      <c r="D96" s="99">
        <v>0</v>
      </c>
      <c r="E96" s="99">
        <v>0</v>
      </c>
      <c r="F96" s="99">
        <v>1</v>
      </c>
      <c r="G96" s="99">
        <v>0</v>
      </c>
      <c r="H96" s="99">
        <v>0</v>
      </c>
      <c r="I96" s="99">
        <v>0</v>
      </c>
      <c r="J96" s="99">
        <v>1</v>
      </c>
      <c r="K96" s="99">
        <v>0</v>
      </c>
      <c r="L96" s="99">
        <v>0</v>
      </c>
      <c r="M96" s="99">
        <v>0</v>
      </c>
      <c r="N96" s="99">
        <v>0</v>
      </c>
      <c r="O96" s="99">
        <v>0</v>
      </c>
      <c r="P96" s="99">
        <v>0</v>
      </c>
      <c r="Q96" s="99">
        <v>1</v>
      </c>
      <c r="R96" s="99">
        <v>1</v>
      </c>
      <c r="S96" s="99">
        <v>0</v>
      </c>
      <c r="T96" s="99">
        <v>0</v>
      </c>
      <c r="U96" s="99">
        <v>0</v>
      </c>
      <c r="V96" s="99">
        <v>5</v>
      </c>
      <c r="W96" s="127"/>
      <c r="X96" s="122">
        <v>1989</v>
      </c>
      <c r="Y96" s="99">
        <v>0</v>
      </c>
      <c r="Z96" s="99">
        <v>0</v>
      </c>
      <c r="AA96" s="99">
        <v>0</v>
      </c>
      <c r="AB96" s="99">
        <v>0</v>
      </c>
      <c r="AC96" s="99">
        <v>0</v>
      </c>
      <c r="AD96" s="99">
        <v>0</v>
      </c>
      <c r="AE96" s="99">
        <v>0</v>
      </c>
      <c r="AF96" s="99">
        <v>0</v>
      </c>
      <c r="AG96" s="99">
        <v>1</v>
      </c>
      <c r="AH96" s="99">
        <v>0</v>
      </c>
      <c r="AI96" s="99">
        <v>1</v>
      </c>
      <c r="AJ96" s="99">
        <v>0</v>
      </c>
      <c r="AK96" s="99">
        <v>0</v>
      </c>
      <c r="AL96" s="99">
        <v>0</v>
      </c>
      <c r="AM96" s="99">
        <v>0</v>
      </c>
      <c r="AN96" s="99">
        <v>0</v>
      </c>
      <c r="AO96" s="99">
        <v>0</v>
      </c>
      <c r="AP96" s="99">
        <v>0</v>
      </c>
      <c r="AQ96" s="99">
        <v>0</v>
      </c>
      <c r="AR96" s="99">
        <v>2</v>
      </c>
      <c r="AS96" s="127"/>
      <c r="AT96" s="122">
        <v>1989</v>
      </c>
      <c r="AU96" s="99">
        <v>1</v>
      </c>
      <c r="AV96" s="99">
        <v>0</v>
      </c>
      <c r="AW96" s="99">
        <v>0</v>
      </c>
      <c r="AX96" s="99">
        <v>1</v>
      </c>
      <c r="AY96" s="99">
        <v>0</v>
      </c>
      <c r="AZ96" s="99">
        <v>0</v>
      </c>
      <c r="BA96" s="99">
        <v>0</v>
      </c>
      <c r="BB96" s="99">
        <v>1</v>
      </c>
      <c r="BC96" s="99">
        <v>1</v>
      </c>
      <c r="BD96" s="99">
        <v>0</v>
      </c>
      <c r="BE96" s="99">
        <v>1</v>
      </c>
      <c r="BF96" s="99">
        <v>0</v>
      </c>
      <c r="BG96" s="99">
        <v>0</v>
      </c>
      <c r="BH96" s="99">
        <v>0</v>
      </c>
      <c r="BI96" s="99">
        <v>1</v>
      </c>
      <c r="BJ96" s="99">
        <v>1</v>
      </c>
      <c r="BK96" s="99">
        <v>0</v>
      </c>
      <c r="BL96" s="99">
        <v>0</v>
      </c>
      <c r="BM96" s="99">
        <v>0</v>
      </c>
      <c r="BN96" s="99">
        <v>7</v>
      </c>
      <c r="BP96" s="122">
        <v>1989</v>
      </c>
    </row>
    <row r="97" spans="2:68">
      <c r="B97" s="122">
        <v>1990</v>
      </c>
      <c r="C97" s="99">
        <v>1</v>
      </c>
      <c r="D97" s="99">
        <v>0</v>
      </c>
      <c r="E97" s="99">
        <v>0</v>
      </c>
      <c r="F97" s="99">
        <v>0</v>
      </c>
      <c r="G97" s="99">
        <v>0</v>
      </c>
      <c r="H97" s="99">
        <v>0</v>
      </c>
      <c r="I97" s="99">
        <v>0</v>
      </c>
      <c r="J97" s="99">
        <v>0</v>
      </c>
      <c r="K97" s="99">
        <v>0</v>
      </c>
      <c r="L97" s="99">
        <v>0</v>
      </c>
      <c r="M97" s="99">
        <v>1</v>
      </c>
      <c r="N97" s="99">
        <v>0</v>
      </c>
      <c r="O97" s="99">
        <v>0</v>
      </c>
      <c r="P97" s="99">
        <v>0</v>
      </c>
      <c r="Q97" s="99">
        <v>1</v>
      </c>
      <c r="R97" s="99">
        <v>2</v>
      </c>
      <c r="S97" s="99">
        <v>0</v>
      </c>
      <c r="T97" s="99">
        <v>0</v>
      </c>
      <c r="U97" s="99">
        <v>0</v>
      </c>
      <c r="V97" s="99">
        <v>5</v>
      </c>
      <c r="W97" s="127"/>
      <c r="X97" s="122">
        <v>1990</v>
      </c>
      <c r="Y97" s="99">
        <v>0</v>
      </c>
      <c r="Z97" s="99">
        <v>0</v>
      </c>
      <c r="AA97" s="99">
        <v>0</v>
      </c>
      <c r="AB97" s="99">
        <v>0</v>
      </c>
      <c r="AC97" s="99">
        <v>0</v>
      </c>
      <c r="AD97" s="99">
        <v>0</v>
      </c>
      <c r="AE97" s="99">
        <v>0</v>
      </c>
      <c r="AF97" s="99">
        <v>0</v>
      </c>
      <c r="AG97" s="99">
        <v>0</v>
      </c>
      <c r="AH97" s="99">
        <v>0</v>
      </c>
      <c r="AI97" s="99">
        <v>0</v>
      </c>
      <c r="AJ97" s="99">
        <v>0</v>
      </c>
      <c r="AK97" s="99">
        <v>0</v>
      </c>
      <c r="AL97" s="99">
        <v>0</v>
      </c>
      <c r="AM97" s="99">
        <v>0</v>
      </c>
      <c r="AN97" s="99">
        <v>0</v>
      </c>
      <c r="AO97" s="99">
        <v>1</v>
      </c>
      <c r="AP97" s="99">
        <v>0</v>
      </c>
      <c r="AQ97" s="99">
        <v>0</v>
      </c>
      <c r="AR97" s="99">
        <v>1</v>
      </c>
      <c r="AS97" s="127"/>
      <c r="AT97" s="122">
        <v>1990</v>
      </c>
      <c r="AU97" s="99">
        <v>1</v>
      </c>
      <c r="AV97" s="99">
        <v>0</v>
      </c>
      <c r="AW97" s="99">
        <v>0</v>
      </c>
      <c r="AX97" s="99">
        <v>0</v>
      </c>
      <c r="AY97" s="99">
        <v>0</v>
      </c>
      <c r="AZ97" s="99">
        <v>0</v>
      </c>
      <c r="BA97" s="99">
        <v>0</v>
      </c>
      <c r="BB97" s="99">
        <v>0</v>
      </c>
      <c r="BC97" s="99">
        <v>0</v>
      </c>
      <c r="BD97" s="99">
        <v>0</v>
      </c>
      <c r="BE97" s="99">
        <v>1</v>
      </c>
      <c r="BF97" s="99">
        <v>0</v>
      </c>
      <c r="BG97" s="99">
        <v>0</v>
      </c>
      <c r="BH97" s="99">
        <v>0</v>
      </c>
      <c r="BI97" s="99">
        <v>1</v>
      </c>
      <c r="BJ97" s="99">
        <v>2</v>
      </c>
      <c r="BK97" s="99">
        <v>1</v>
      </c>
      <c r="BL97" s="99">
        <v>0</v>
      </c>
      <c r="BM97" s="99">
        <v>0</v>
      </c>
      <c r="BN97" s="99">
        <v>6</v>
      </c>
      <c r="BP97" s="122">
        <v>1990</v>
      </c>
    </row>
    <row r="98" spans="2:68">
      <c r="B98" s="122">
        <v>1991</v>
      </c>
      <c r="C98" s="99">
        <v>0</v>
      </c>
      <c r="D98" s="99">
        <v>0</v>
      </c>
      <c r="E98" s="99">
        <v>1</v>
      </c>
      <c r="F98" s="99">
        <v>0</v>
      </c>
      <c r="G98" s="99">
        <v>0</v>
      </c>
      <c r="H98" s="99">
        <v>0</v>
      </c>
      <c r="I98" s="99">
        <v>0</v>
      </c>
      <c r="J98" s="99">
        <v>0</v>
      </c>
      <c r="K98" s="99">
        <v>0</v>
      </c>
      <c r="L98" s="99">
        <v>0</v>
      </c>
      <c r="M98" s="99">
        <v>0</v>
      </c>
      <c r="N98" s="99">
        <v>0</v>
      </c>
      <c r="O98" s="99">
        <v>0</v>
      </c>
      <c r="P98" s="99">
        <v>0</v>
      </c>
      <c r="Q98" s="99">
        <v>0</v>
      </c>
      <c r="R98" s="99">
        <v>0</v>
      </c>
      <c r="S98" s="99">
        <v>0</v>
      </c>
      <c r="T98" s="99">
        <v>0</v>
      </c>
      <c r="U98" s="99">
        <v>0</v>
      </c>
      <c r="V98" s="99">
        <v>1</v>
      </c>
      <c r="W98" s="127"/>
      <c r="X98" s="122">
        <v>1991</v>
      </c>
      <c r="Y98" s="99">
        <v>0</v>
      </c>
      <c r="Z98" s="99">
        <v>0</v>
      </c>
      <c r="AA98" s="99">
        <v>0</v>
      </c>
      <c r="AB98" s="99">
        <v>0</v>
      </c>
      <c r="AC98" s="99">
        <v>0</v>
      </c>
      <c r="AD98" s="99">
        <v>0</v>
      </c>
      <c r="AE98" s="99">
        <v>0</v>
      </c>
      <c r="AF98" s="99">
        <v>0</v>
      </c>
      <c r="AG98" s="99">
        <v>0</v>
      </c>
      <c r="AH98" s="99">
        <v>0</v>
      </c>
      <c r="AI98" s="99">
        <v>0</v>
      </c>
      <c r="AJ98" s="99">
        <v>0</v>
      </c>
      <c r="AK98" s="99">
        <v>0</v>
      </c>
      <c r="AL98" s="99">
        <v>1</v>
      </c>
      <c r="AM98" s="99">
        <v>0</v>
      </c>
      <c r="AN98" s="99">
        <v>1</v>
      </c>
      <c r="AO98" s="99">
        <v>0</v>
      </c>
      <c r="AP98" s="99">
        <v>0</v>
      </c>
      <c r="AQ98" s="99">
        <v>0</v>
      </c>
      <c r="AR98" s="99">
        <v>2</v>
      </c>
      <c r="AS98" s="127"/>
      <c r="AT98" s="122">
        <v>1991</v>
      </c>
      <c r="AU98" s="99">
        <v>0</v>
      </c>
      <c r="AV98" s="99">
        <v>0</v>
      </c>
      <c r="AW98" s="99">
        <v>1</v>
      </c>
      <c r="AX98" s="99">
        <v>0</v>
      </c>
      <c r="AY98" s="99">
        <v>0</v>
      </c>
      <c r="AZ98" s="99">
        <v>0</v>
      </c>
      <c r="BA98" s="99">
        <v>0</v>
      </c>
      <c r="BB98" s="99">
        <v>0</v>
      </c>
      <c r="BC98" s="99">
        <v>0</v>
      </c>
      <c r="BD98" s="99">
        <v>0</v>
      </c>
      <c r="BE98" s="99">
        <v>0</v>
      </c>
      <c r="BF98" s="99">
        <v>0</v>
      </c>
      <c r="BG98" s="99">
        <v>0</v>
      </c>
      <c r="BH98" s="99">
        <v>1</v>
      </c>
      <c r="BI98" s="99">
        <v>0</v>
      </c>
      <c r="BJ98" s="99">
        <v>1</v>
      </c>
      <c r="BK98" s="99">
        <v>0</v>
      </c>
      <c r="BL98" s="99">
        <v>0</v>
      </c>
      <c r="BM98" s="99">
        <v>0</v>
      </c>
      <c r="BN98" s="99">
        <v>3</v>
      </c>
      <c r="BP98" s="122">
        <v>1991</v>
      </c>
    </row>
    <row r="99" spans="2:68">
      <c r="B99" s="122">
        <v>1992</v>
      </c>
      <c r="C99" s="99">
        <v>1</v>
      </c>
      <c r="D99" s="99">
        <v>0</v>
      </c>
      <c r="E99" s="99">
        <v>0</v>
      </c>
      <c r="F99" s="99">
        <v>0</v>
      </c>
      <c r="G99" s="99">
        <v>0</v>
      </c>
      <c r="H99" s="99">
        <v>0</v>
      </c>
      <c r="I99" s="99">
        <v>0</v>
      </c>
      <c r="J99" s="99">
        <v>0</v>
      </c>
      <c r="K99" s="99">
        <v>0</v>
      </c>
      <c r="L99" s="99">
        <v>0</v>
      </c>
      <c r="M99" s="99">
        <v>0</v>
      </c>
      <c r="N99" s="99">
        <v>0</v>
      </c>
      <c r="O99" s="99">
        <v>0</v>
      </c>
      <c r="P99" s="99">
        <v>0</v>
      </c>
      <c r="Q99" s="99">
        <v>0</v>
      </c>
      <c r="R99" s="99">
        <v>0</v>
      </c>
      <c r="S99" s="99">
        <v>1</v>
      </c>
      <c r="T99" s="99">
        <v>0</v>
      </c>
      <c r="U99" s="99">
        <v>0</v>
      </c>
      <c r="V99" s="99">
        <v>2</v>
      </c>
      <c r="W99" s="127"/>
      <c r="X99" s="122">
        <v>1992</v>
      </c>
      <c r="Y99" s="99">
        <v>0</v>
      </c>
      <c r="Z99" s="99">
        <v>0</v>
      </c>
      <c r="AA99" s="99">
        <v>0</v>
      </c>
      <c r="AB99" s="99">
        <v>0</v>
      </c>
      <c r="AC99" s="99">
        <v>0</v>
      </c>
      <c r="AD99" s="99">
        <v>0</v>
      </c>
      <c r="AE99" s="99">
        <v>0</v>
      </c>
      <c r="AF99" s="99">
        <v>0</v>
      </c>
      <c r="AG99" s="99">
        <v>0</v>
      </c>
      <c r="AH99" s="99">
        <v>0</v>
      </c>
      <c r="AI99" s="99">
        <v>0</v>
      </c>
      <c r="AJ99" s="99">
        <v>0</v>
      </c>
      <c r="AK99" s="99">
        <v>0</v>
      </c>
      <c r="AL99" s="99">
        <v>0</v>
      </c>
      <c r="AM99" s="99">
        <v>0</v>
      </c>
      <c r="AN99" s="99">
        <v>0</v>
      </c>
      <c r="AO99" s="99">
        <v>0</v>
      </c>
      <c r="AP99" s="99">
        <v>0</v>
      </c>
      <c r="AQ99" s="99">
        <v>0</v>
      </c>
      <c r="AR99" s="99">
        <v>0</v>
      </c>
      <c r="AS99" s="127"/>
      <c r="AT99" s="122">
        <v>1992</v>
      </c>
      <c r="AU99" s="99">
        <v>1</v>
      </c>
      <c r="AV99" s="99">
        <v>0</v>
      </c>
      <c r="AW99" s="99">
        <v>0</v>
      </c>
      <c r="AX99" s="99">
        <v>0</v>
      </c>
      <c r="AY99" s="99">
        <v>0</v>
      </c>
      <c r="AZ99" s="99">
        <v>0</v>
      </c>
      <c r="BA99" s="99">
        <v>0</v>
      </c>
      <c r="BB99" s="99">
        <v>0</v>
      </c>
      <c r="BC99" s="99">
        <v>0</v>
      </c>
      <c r="BD99" s="99">
        <v>0</v>
      </c>
      <c r="BE99" s="99">
        <v>0</v>
      </c>
      <c r="BF99" s="99">
        <v>0</v>
      </c>
      <c r="BG99" s="99">
        <v>0</v>
      </c>
      <c r="BH99" s="99">
        <v>0</v>
      </c>
      <c r="BI99" s="99">
        <v>0</v>
      </c>
      <c r="BJ99" s="99">
        <v>0</v>
      </c>
      <c r="BK99" s="99">
        <v>1</v>
      </c>
      <c r="BL99" s="99">
        <v>0</v>
      </c>
      <c r="BM99" s="99">
        <v>0</v>
      </c>
      <c r="BN99" s="99">
        <v>2</v>
      </c>
      <c r="BP99" s="122">
        <v>1992</v>
      </c>
    </row>
    <row r="100" spans="2:68">
      <c r="B100" s="122">
        <v>1993</v>
      </c>
      <c r="C100" s="99">
        <v>0</v>
      </c>
      <c r="D100" s="99">
        <v>0</v>
      </c>
      <c r="E100" s="99">
        <v>0</v>
      </c>
      <c r="F100" s="99">
        <v>0</v>
      </c>
      <c r="G100" s="99">
        <v>0</v>
      </c>
      <c r="H100" s="99">
        <v>0</v>
      </c>
      <c r="I100" s="99">
        <v>0</v>
      </c>
      <c r="J100" s="99">
        <v>0</v>
      </c>
      <c r="K100" s="99">
        <v>0</v>
      </c>
      <c r="L100" s="99">
        <v>0</v>
      </c>
      <c r="M100" s="99">
        <v>0</v>
      </c>
      <c r="N100" s="99">
        <v>0</v>
      </c>
      <c r="O100" s="99">
        <v>0</v>
      </c>
      <c r="P100" s="99">
        <v>0</v>
      </c>
      <c r="Q100" s="99">
        <v>0</v>
      </c>
      <c r="R100" s="99">
        <v>0</v>
      </c>
      <c r="S100" s="99">
        <v>0</v>
      </c>
      <c r="T100" s="99">
        <v>0</v>
      </c>
      <c r="U100" s="99">
        <v>0</v>
      </c>
      <c r="V100" s="99">
        <v>0</v>
      </c>
      <c r="W100" s="127"/>
      <c r="X100" s="122">
        <v>1993</v>
      </c>
      <c r="Y100" s="99">
        <v>0</v>
      </c>
      <c r="Z100" s="99">
        <v>0</v>
      </c>
      <c r="AA100" s="99">
        <v>0</v>
      </c>
      <c r="AB100" s="99">
        <v>0</v>
      </c>
      <c r="AC100" s="99">
        <v>0</v>
      </c>
      <c r="AD100" s="99">
        <v>0</v>
      </c>
      <c r="AE100" s="99">
        <v>0</v>
      </c>
      <c r="AF100" s="99">
        <v>0</v>
      </c>
      <c r="AG100" s="99">
        <v>0</v>
      </c>
      <c r="AH100" s="99">
        <v>0</v>
      </c>
      <c r="AI100" s="99">
        <v>0</v>
      </c>
      <c r="AJ100" s="99">
        <v>0</v>
      </c>
      <c r="AK100" s="99">
        <v>0</v>
      </c>
      <c r="AL100" s="99">
        <v>0</v>
      </c>
      <c r="AM100" s="99">
        <v>0</v>
      </c>
      <c r="AN100" s="99">
        <v>1</v>
      </c>
      <c r="AO100" s="99">
        <v>0</v>
      </c>
      <c r="AP100" s="99">
        <v>1</v>
      </c>
      <c r="AQ100" s="99">
        <v>0</v>
      </c>
      <c r="AR100" s="99">
        <v>2</v>
      </c>
      <c r="AS100" s="127"/>
      <c r="AT100" s="122">
        <v>1993</v>
      </c>
      <c r="AU100" s="99">
        <v>0</v>
      </c>
      <c r="AV100" s="99">
        <v>0</v>
      </c>
      <c r="AW100" s="99">
        <v>0</v>
      </c>
      <c r="AX100" s="99">
        <v>0</v>
      </c>
      <c r="AY100" s="99">
        <v>0</v>
      </c>
      <c r="AZ100" s="99">
        <v>0</v>
      </c>
      <c r="BA100" s="99">
        <v>0</v>
      </c>
      <c r="BB100" s="99">
        <v>0</v>
      </c>
      <c r="BC100" s="99">
        <v>0</v>
      </c>
      <c r="BD100" s="99">
        <v>0</v>
      </c>
      <c r="BE100" s="99">
        <v>0</v>
      </c>
      <c r="BF100" s="99">
        <v>0</v>
      </c>
      <c r="BG100" s="99">
        <v>0</v>
      </c>
      <c r="BH100" s="99">
        <v>0</v>
      </c>
      <c r="BI100" s="99">
        <v>0</v>
      </c>
      <c r="BJ100" s="99">
        <v>1</v>
      </c>
      <c r="BK100" s="99">
        <v>0</v>
      </c>
      <c r="BL100" s="99">
        <v>1</v>
      </c>
      <c r="BM100" s="99">
        <v>0</v>
      </c>
      <c r="BN100" s="99">
        <v>2</v>
      </c>
      <c r="BP100" s="122">
        <v>1993</v>
      </c>
    </row>
    <row r="101" spans="2:68">
      <c r="B101" s="122">
        <v>1994</v>
      </c>
      <c r="C101" s="99">
        <v>4</v>
      </c>
      <c r="D101" s="99">
        <v>0</v>
      </c>
      <c r="E101" s="99">
        <v>0</v>
      </c>
      <c r="F101" s="99">
        <v>0</v>
      </c>
      <c r="G101" s="99">
        <v>0</v>
      </c>
      <c r="H101" s="99">
        <v>0</v>
      </c>
      <c r="I101" s="99">
        <v>0</v>
      </c>
      <c r="J101" s="99">
        <v>0</v>
      </c>
      <c r="K101" s="99">
        <v>1</v>
      </c>
      <c r="L101" s="99">
        <v>0</v>
      </c>
      <c r="M101" s="99">
        <v>0</v>
      </c>
      <c r="N101" s="99">
        <v>0</v>
      </c>
      <c r="O101" s="99">
        <v>1</v>
      </c>
      <c r="P101" s="99">
        <v>0</v>
      </c>
      <c r="Q101" s="99">
        <v>0</v>
      </c>
      <c r="R101" s="99">
        <v>0</v>
      </c>
      <c r="S101" s="99">
        <v>0</v>
      </c>
      <c r="T101" s="99">
        <v>0</v>
      </c>
      <c r="U101" s="99">
        <v>0</v>
      </c>
      <c r="V101" s="99">
        <v>6</v>
      </c>
      <c r="W101" s="127"/>
      <c r="X101" s="122">
        <v>1994</v>
      </c>
      <c r="Y101" s="99">
        <v>1</v>
      </c>
      <c r="Z101" s="99">
        <v>0</v>
      </c>
      <c r="AA101" s="99">
        <v>0</v>
      </c>
      <c r="AB101" s="99">
        <v>0</v>
      </c>
      <c r="AC101" s="99">
        <v>0</v>
      </c>
      <c r="AD101" s="99">
        <v>0</v>
      </c>
      <c r="AE101" s="99">
        <v>0</v>
      </c>
      <c r="AF101" s="99">
        <v>1</v>
      </c>
      <c r="AG101" s="99">
        <v>0</v>
      </c>
      <c r="AH101" s="99">
        <v>0</v>
      </c>
      <c r="AI101" s="99">
        <v>0</v>
      </c>
      <c r="AJ101" s="99">
        <v>0</v>
      </c>
      <c r="AK101" s="99">
        <v>0</v>
      </c>
      <c r="AL101" s="99">
        <v>0</v>
      </c>
      <c r="AM101" s="99">
        <v>0</v>
      </c>
      <c r="AN101" s="99">
        <v>0</v>
      </c>
      <c r="AO101" s="99">
        <v>0</v>
      </c>
      <c r="AP101" s="99">
        <v>0</v>
      </c>
      <c r="AQ101" s="99">
        <v>0</v>
      </c>
      <c r="AR101" s="99">
        <v>2</v>
      </c>
      <c r="AS101" s="127"/>
      <c r="AT101" s="122">
        <v>1994</v>
      </c>
      <c r="AU101" s="99">
        <v>5</v>
      </c>
      <c r="AV101" s="99">
        <v>0</v>
      </c>
      <c r="AW101" s="99">
        <v>0</v>
      </c>
      <c r="AX101" s="99">
        <v>0</v>
      </c>
      <c r="AY101" s="99">
        <v>0</v>
      </c>
      <c r="AZ101" s="99">
        <v>0</v>
      </c>
      <c r="BA101" s="99">
        <v>0</v>
      </c>
      <c r="BB101" s="99">
        <v>1</v>
      </c>
      <c r="BC101" s="99">
        <v>1</v>
      </c>
      <c r="BD101" s="99">
        <v>0</v>
      </c>
      <c r="BE101" s="99">
        <v>0</v>
      </c>
      <c r="BF101" s="99">
        <v>0</v>
      </c>
      <c r="BG101" s="99">
        <v>1</v>
      </c>
      <c r="BH101" s="99">
        <v>0</v>
      </c>
      <c r="BI101" s="99">
        <v>0</v>
      </c>
      <c r="BJ101" s="99">
        <v>0</v>
      </c>
      <c r="BK101" s="99">
        <v>0</v>
      </c>
      <c r="BL101" s="99">
        <v>0</v>
      </c>
      <c r="BM101" s="99">
        <v>0</v>
      </c>
      <c r="BN101" s="99">
        <v>8</v>
      </c>
      <c r="BP101" s="122">
        <v>1994</v>
      </c>
    </row>
    <row r="102" spans="2:68">
      <c r="B102" s="122">
        <v>1995</v>
      </c>
      <c r="C102" s="99">
        <v>4</v>
      </c>
      <c r="D102" s="99">
        <v>0</v>
      </c>
      <c r="E102" s="99">
        <v>0</v>
      </c>
      <c r="F102" s="99">
        <v>1</v>
      </c>
      <c r="G102" s="99">
        <v>0</v>
      </c>
      <c r="H102" s="99">
        <v>0</v>
      </c>
      <c r="I102" s="99">
        <v>0</v>
      </c>
      <c r="J102" s="99">
        <v>0</v>
      </c>
      <c r="K102" s="99">
        <v>0</v>
      </c>
      <c r="L102" s="99">
        <v>0</v>
      </c>
      <c r="M102" s="99">
        <v>0</v>
      </c>
      <c r="N102" s="99">
        <v>0</v>
      </c>
      <c r="O102" s="99">
        <v>0</v>
      </c>
      <c r="P102" s="99">
        <v>0</v>
      </c>
      <c r="Q102" s="99">
        <v>0</v>
      </c>
      <c r="R102" s="99">
        <v>1</v>
      </c>
      <c r="S102" s="99">
        <v>0</v>
      </c>
      <c r="T102" s="99">
        <v>1</v>
      </c>
      <c r="U102" s="99">
        <v>0</v>
      </c>
      <c r="V102" s="99">
        <v>7</v>
      </c>
      <c r="W102" s="127"/>
      <c r="X102" s="122">
        <v>1995</v>
      </c>
      <c r="Y102" s="99">
        <v>1</v>
      </c>
      <c r="Z102" s="99">
        <v>0</v>
      </c>
      <c r="AA102" s="99">
        <v>0</v>
      </c>
      <c r="AB102" s="99">
        <v>0</v>
      </c>
      <c r="AC102" s="99">
        <v>0</v>
      </c>
      <c r="AD102" s="99">
        <v>0</v>
      </c>
      <c r="AE102" s="99">
        <v>1</v>
      </c>
      <c r="AF102" s="99">
        <v>0</v>
      </c>
      <c r="AG102" s="99">
        <v>0</v>
      </c>
      <c r="AH102" s="99">
        <v>0</v>
      </c>
      <c r="AI102" s="99">
        <v>0</v>
      </c>
      <c r="AJ102" s="99">
        <v>0</v>
      </c>
      <c r="AK102" s="99">
        <v>0</v>
      </c>
      <c r="AL102" s="99">
        <v>0</v>
      </c>
      <c r="AM102" s="99">
        <v>0</v>
      </c>
      <c r="AN102" s="99">
        <v>0</v>
      </c>
      <c r="AO102" s="99">
        <v>0</v>
      </c>
      <c r="AP102" s="99">
        <v>2</v>
      </c>
      <c r="AQ102" s="99">
        <v>0</v>
      </c>
      <c r="AR102" s="99">
        <v>4</v>
      </c>
      <c r="AS102" s="127"/>
      <c r="AT102" s="122">
        <v>1995</v>
      </c>
      <c r="AU102" s="99">
        <v>5</v>
      </c>
      <c r="AV102" s="99">
        <v>0</v>
      </c>
      <c r="AW102" s="99">
        <v>0</v>
      </c>
      <c r="AX102" s="99">
        <v>1</v>
      </c>
      <c r="AY102" s="99">
        <v>0</v>
      </c>
      <c r="AZ102" s="99">
        <v>0</v>
      </c>
      <c r="BA102" s="99">
        <v>1</v>
      </c>
      <c r="BB102" s="99">
        <v>0</v>
      </c>
      <c r="BC102" s="99">
        <v>0</v>
      </c>
      <c r="BD102" s="99">
        <v>0</v>
      </c>
      <c r="BE102" s="99">
        <v>0</v>
      </c>
      <c r="BF102" s="99">
        <v>0</v>
      </c>
      <c r="BG102" s="99">
        <v>0</v>
      </c>
      <c r="BH102" s="99">
        <v>0</v>
      </c>
      <c r="BI102" s="99">
        <v>0</v>
      </c>
      <c r="BJ102" s="99">
        <v>1</v>
      </c>
      <c r="BK102" s="99">
        <v>0</v>
      </c>
      <c r="BL102" s="99">
        <v>3</v>
      </c>
      <c r="BM102" s="99">
        <v>0</v>
      </c>
      <c r="BN102" s="99">
        <v>11</v>
      </c>
      <c r="BP102" s="122">
        <v>1995</v>
      </c>
    </row>
    <row r="103" spans="2:68">
      <c r="B103" s="122">
        <v>1996</v>
      </c>
      <c r="C103" s="99">
        <v>3</v>
      </c>
      <c r="D103" s="99">
        <v>0</v>
      </c>
      <c r="E103" s="99">
        <v>0</v>
      </c>
      <c r="F103" s="99">
        <v>0</v>
      </c>
      <c r="G103" s="99">
        <v>0</v>
      </c>
      <c r="H103" s="99">
        <v>0</v>
      </c>
      <c r="I103" s="99">
        <v>0</v>
      </c>
      <c r="J103" s="99">
        <v>1</v>
      </c>
      <c r="K103" s="99">
        <v>0</v>
      </c>
      <c r="L103" s="99">
        <v>0</v>
      </c>
      <c r="M103" s="99">
        <v>0</v>
      </c>
      <c r="N103" s="99">
        <v>0</v>
      </c>
      <c r="O103" s="99">
        <v>0</v>
      </c>
      <c r="P103" s="99">
        <v>0</v>
      </c>
      <c r="Q103" s="99">
        <v>0</v>
      </c>
      <c r="R103" s="99">
        <v>1</v>
      </c>
      <c r="S103" s="99">
        <v>1</v>
      </c>
      <c r="T103" s="99">
        <v>2</v>
      </c>
      <c r="U103" s="99">
        <v>0</v>
      </c>
      <c r="V103" s="99">
        <v>8</v>
      </c>
      <c r="W103" s="127"/>
      <c r="X103" s="122">
        <v>1996</v>
      </c>
      <c r="Y103" s="99">
        <v>1</v>
      </c>
      <c r="Z103" s="99">
        <v>0</v>
      </c>
      <c r="AA103" s="99">
        <v>0</v>
      </c>
      <c r="AB103" s="99">
        <v>1</v>
      </c>
      <c r="AC103" s="99">
        <v>0</v>
      </c>
      <c r="AD103" s="99">
        <v>0</v>
      </c>
      <c r="AE103" s="99">
        <v>0</v>
      </c>
      <c r="AF103" s="99">
        <v>0</v>
      </c>
      <c r="AG103" s="99">
        <v>0</v>
      </c>
      <c r="AH103" s="99">
        <v>0</v>
      </c>
      <c r="AI103" s="99">
        <v>0</v>
      </c>
      <c r="AJ103" s="99">
        <v>0</v>
      </c>
      <c r="AK103" s="99">
        <v>0</v>
      </c>
      <c r="AL103" s="99">
        <v>0</v>
      </c>
      <c r="AM103" s="99">
        <v>1</v>
      </c>
      <c r="AN103" s="99">
        <v>1</v>
      </c>
      <c r="AO103" s="99">
        <v>1</v>
      </c>
      <c r="AP103" s="99">
        <v>2</v>
      </c>
      <c r="AQ103" s="99">
        <v>0</v>
      </c>
      <c r="AR103" s="99">
        <v>7</v>
      </c>
      <c r="AS103" s="127"/>
      <c r="AT103" s="122">
        <v>1996</v>
      </c>
      <c r="AU103" s="99">
        <v>4</v>
      </c>
      <c r="AV103" s="99">
        <v>0</v>
      </c>
      <c r="AW103" s="99">
        <v>0</v>
      </c>
      <c r="AX103" s="99">
        <v>1</v>
      </c>
      <c r="AY103" s="99">
        <v>0</v>
      </c>
      <c r="AZ103" s="99">
        <v>0</v>
      </c>
      <c r="BA103" s="99">
        <v>0</v>
      </c>
      <c r="BB103" s="99">
        <v>1</v>
      </c>
      <c r="BC103" s="99">
        <v>0</v>
      </c>
      <c r="BD103" s="99">
        <v>0</v>
      </c>
      <c r="BE103" s="99">
        <v>0</v>
      </c>
      <c r="BF103" s="99">
        <v>0</v>
      </c>
      <c r="BG103" s="99">
        <v>0</v>
      </c>
      <c r="BH103" s="99">
        <v>0</v>
      </c>
      <c r="BI103" s="99">
        <v>1</v>
      </c>
      <c r="BJ103" s="99">
        <v>2</v>
      </c>
      <c r="BK103" s="99">
        <v>2</v>
      </c>
      <c r="BL103" s="99">
        <v>4</v>
      </c>
      <c r="BM103" s="99">
        <v>0</v>
      </c>
      <c r="BN103" s="99">
        <v>15</v>
      </c>
      <c r="BP103" s="122">
        <v>1996</v>
      </c>
    </row>
    <row r="104" spans="2:68">
      <c r="B104" s="123">
        <v>1997</v>
      </c>
      <c r="C104" s="99">
        <v>0</v>
      </c>
      <c r="D104" s="99">
        <v>0</v>
      </c>
      <c r="E104" s="99">
        <v>0</v>
      </c>
      <c r="F104" s="99">
        <v>0</v>
      </c>
      <c r="G104" s="99">
        <v>0</v>
      </c>
      <c r="H104" s="99">
        <v>1</v>
      </c>
      <c r="I104" s="99">
        <v>0</v>
      </c>
      <c r="J104" s="99">
        <v>0</v>
      </c>
      <c r="K104" s="99">
        <v>0</v>
      </c>
      <c r="L104" s="99">
        <v>0</v>
      </c>
      <c r="M104" s="99">
        <v>0</v>
      </c>
      <c r="N104" s="99">
        <v>0</v>
      </c>
      <c r="O104" s="99">
        <v>0</v>
      </c>
      <c r="P104" s="99">
        <v>0</v>
      </c>
      <c r="Q104" s="99">
        <v>1</v>
      </c>
      <c r="R104" s="99">
        <v>1</v>
      </c>
      <c r="S104" s="99">
        <v>0</v>
      </c>
      <c r="T104" s="99">
        <v>0</v>
      </c>
      <c r="U104" s="99">
        <v>0</v>
      </c>
      <c r="V104" s="99">
        <v>3</v>
      </c>
      <c r="W104" s="127"/>
      <c r="X104" s="123">
        <v>1997</v>
      </c>
      <c r="Y104" s="99">
        <v>0</v>
      </c>
      <c r="Z104" s="99">
        <v>0</v>
      </c>
      <c r="AA104" s="99">
        <v>0</v>
      </c>
      <c r="AB104" s="99">
        <v>0</v>
      </c>
      <c r="AC104" s="99">
        <v>0</v>
      </c>
      <c r="AD104" s="99">
        <v>1</v>
      </c>
      <c r="AE104" s="99">
        <v>0</v>
      </c>
      <c r="AF104" s="99">
        <v>0</v>
      </c>
      <c r="AG104" s="99">
        <v>0</v>
      </c>
      <c r="AH104" s="99">
        <v>0</v>
      </c>
      <c r="AI104" s="99">
        <v>0</v>
      </c>
      <c r="AJ104" s="99">
        <v>0</v>
      </c>
      <c r="AK104" s="99">
        <v>0</v>
      </c>
      <c r="AL104" s="99">
        <v>0</v>
      </c>
      <c r="AM104" s="99">
        <v>0</v>
      </c>
      <c r="AN104" s="99">
        <v>0</v>
      </c>
      <c r="AO104" s="99">
        <v>1</v>
      </c>
      <c r="AP104" s="99">
        <v>2</v>
      </c>
      <c r="AQ104" s="99">
        <v>0</v>
      </c>
      <c r="AR104" s="99">
        <v>4</v>
      </c>
      <c r="AS104" s="127"/>
      <c r="AT104" s="123">
        <v>1997</v>
      </c>
      <c r="AU104" s="99">
        <v>0</v>
      </c>
      <c r="AV104" s="99">
        <v>0</v>
      </c>
      <c r="AW104" s="99">
        <v>0</v>
      </c>
      <c r="AX104" s="99">
        <v>0</v>
      </c>
      <c r="AY104" s="99">
        <v>0</v>
      </c>
      <c r="AZ104" s="99">
        <v>2</v>
      </c>
      <c r="BA104" s="99">
        <v>0</v>
      </c>
      <c r="BB104" s="99">
        <v>0</v>
      </c>
      <c r="BC104" s="99">
        <v>0</v>
      </c>
      <c r="BD104" s="99">
        <v>0</v>
      </c>
      <c r="BE104" s="99">
        <v>0</v>
      </c>
      <c r="BF104" s="99">
        <v>0</v>
      </c>
      <c r="BG104" s="99">
        <v>0</v>
      </c>
      <c r="BH104" s="99">
        <v>0</v>
      </c>
      <c r="BI104" s="99">
        <v>1</v>
      </c>
      <c r="BJ104" s="99">
        <v>1</v>
      </c>
      <c r="BK104" s="99">
        <v>1</v>
      </c>
      <c r="BL104" s="99">
        <v>2</v>
      </c>
      <c r="BM104" s="99">
        <v>0</v>
      </c>
      <c r="BN104" s="99">
        <v>7</v>
      </c>
      <c r="BP104" s="123">
        <v>1997</v>
      </c>
    </row>
    <row r="105" spans="2:68">
      <c r="B105" s="123">
        <v>1998</v>
      </c>
      <c r="C105" s="99">
        <v>1</v>
      </c>
      <c r="D105" s="99">
        <v>0</v>
      </c>
      <c r="E105" s="99">
        <v>0</v>
      </c>
      <c r="F105" s="99">
        <v>0</v>
      </c>
      <c r="G105" s="99">
        <v>0</v>
      </c>
      <c r="H105" s="99">
        <v>0</v>
      </c>
      <c r="I105" s="99">
        <v>0</v>
      </c>
      <c r="J105" s="99">
        <v>0</v>
      </c>
      <c r="K105" s="99">
        <v>0</v>
      </c>
      <c r="L105" s="99">
        <v>0</v>
      </c>
      <c r="M105" s="99">
        <v>0</v>
      </c>
      <c r="N105" s="99">
        <v>0</v>
      </c>
      <c r="O105" s="99">
        <v>0</v>
      </c>
      <c r="P105" s="99">
        <v>1</v>
      </c>
      <c r="Q105" s="99">
        <v>1</v>
      </c>
      <c r="R105" s="99">
        <v>1</v>
      </c>
      <c r="S105" s="99">
        <v>0</v>
      </c>
      <c r="T105" s="99">
        <v>1</v>
      </c>
      <c r="U105" s="99">
        <v>0</v>
      </c>
      <c r="V105" s="99">
        <v>5</v>
      </c>
      <c r="W105" s="127"/>
      <c r="X105" s="123">
        <v>1998</v>
      </c>
      <c r="Y105" s="99">
        <v>0</v>
      </c>
      <c r="Z105" s="99">
        <v>0</v>
      </c>
      <c r="AA105" s="99">
        <v>0</v>
      </c>
      <c r="AB105" s="99">
        <v>0</v>
      </c>
      <c r="AC105" s="99">
        <v>0</v>
      </c>
      <c r="AD105" s="99">
        <v>0</v>
      </c>
      <c r="AE105" s="99">
        <v>0</v>
      </c>
      <c r="AF105" s="99">
        <v>1</v>
      </c>
      <c r="AG105" s="99">
        <v>0</v>
      </c>
      <c r="AH105" s="99">
        <v>0</v>
      </c>
      <c r="AI105" s="99">
        <v>0</v>
      </c>
      <c r="AJ105" s="99">
        <v>0</v>
      </c>
      <c r="AK105" s="99">
        <v>1</v>
      </c>
      <c r="AL105" s="99">
        <v>0</v>
      </c>
      <c r="AM105" s="99">
        <v>0</v>
      </c>
      <c r="AN105" s="99">
        <v>0</v>
      </c>
      <c r="AO105" s="99">
        <v>2</v>
      </c>
      <c r="AP105" s="99">
        <v>1</v>
      </c>
      <c r="AQ105" s="99">
        <v>0</v>
      </c>
      <c r="AR105" s="99">
        <v>5</v>
      </c>
      <c r="AS105" s="127"/>
      <c r="AT105" s="123">
        <v>1998</v>
      </c>
      <c r="AU105" s="99">
        <v>1</v>
      </c>
      <c r="AV105" s="99">
        <v>0</v>
      </c>
      <c r="AW105" s="99">
        <v>0</v>
      </c>
      <c r="AX105" s="99">
        <v>0</v>
      </c>
      <c r="AY105" s="99">
        <v>0</v>
      </c>
      <c r="AZ105" s="99">
        <v>0</v>
      </c>
      <c r="BA105" s="99">
        <v>0</v>
      </c>
      <c r="BB105" s="99">
        <v>1</v>
      </c>
      <c r="BC105" s="99">
        <v>0</v>
      </c>
      <c r="BD105" s="99">
        <v>0</v>
      </c>
      <c r="BE105" s="99">
        <v>0</v>
      </c>
      <c r="BF105" s="99">
        <v>0</v>
      </c>
      <c r="BG105" s="99">
        <v>1</v>
      </c>
      <c r="BH105" s="99">
        <v>1</v>
      </c>
      <c r="BI105" s="99">
        <v>1</v>
      </c>
      <c r="BJ105" s="99">
        <v>1</v>
      </c>
      <c r="BK105" s="99">
        <v>2</v>
      </c>
      <c r="BL105" s="99">
        <v>2</v>
      </c>
      <c r="BM105" s="99">
        <v>0</v>
      </c>
      <c r="BN105" s="99">
        <v>10</v>
      </c>
      <c r="BP105" s="123">
        <v>1998</v>
      </c>
    </row>
    <row r="106" spans="2:68">
      <c r="B106" s="123">
        <v>1999</v>
      </c>
      <c r="C106" s="99">
        <v>0</v>
      </c>
      <c r="D106" s="99">
        <v>0</v>
      </c>
      <c r="E106" s="99">
        <v>0</v>
      </c>
      <c r="F106" s="99">
        <v>0</v>
      </c>
      <c r="G106" s="99">
        <v>0</v>
      </c>
      <c r="H106" s="99">
        <v>0</v>
      </c>
      <c r="I106" s="99">
        <v>0</v>
      </c>
      <c r="J106" s="99">
        <v>0</v>
      </c>
      <c r="K106" s="99">
        <v>0</v>
      </c>
      <c r="L106" s="99">
        <v>0</v>
      </c>
      <c r="M106" s="99">
        <v>0</v>
      </c>
      <c r="N106" s="99">
        <v>0</v>
      </c>
      <c r="O106" s="99">
        <v>0</v>
      </c>
      <c r="P106" s="99">
        <v>0</v>
      </c>
      <c r="Q106" s="99">
        <v>0</v>
      </c>
      <c r="R106" s="99">
        <v>0</v>
      </c>
      <c r="S106" s="99">
        <v>0</v>
      </c>
      <c r="T106" s="99">
        <v>0</v>
      </c>
      <c r="U106" s="99">
        <v>0</v>
      </c>
      <c r="V106" s="99">
        <v>0</v>
      </c>
      <c r="W106" s="127"/>
      <c r="X106" s="123">
        <v>1999</v>
      </c>
      <c r="Y106" s="99">
        <v>2</v>
      </c>
      <c r="Z106" s="99">
        <v>0</v>
      </c>
      <c r="AA106" s="99">
        <v>0</v>
      </c>
      <c r="AB106" s="99">
        <v>0</v>
      </c>
      <c r="AC106" s="99">
        <v>0</v>
      </c>
      <c r="AD106" s="99">
        <v>0</v>
      </c>
      <c r="AE106" s="99">
        <v>0</v>
      </c>
      <c r="AF106" s="99">
        <v>0</v>
      </c>
      <c r="AG106" s="99">
        <v>0</v>
      </c>
      <c r="AH106" s="99">
        <v>0</v>
      </c>
      <c r="AI106" s="99">
        <v>0</v>
      </c>
      <c r="AJ106" s="99">
        <v>0</v>
      </c>
      <c r="AK106" s="99">
        <v>0</v>
      </c>
      <c r="AL106" s="99">
        <v>0</v>
      </c>
      <c r="AM106" s="99">
        <v>1</v>
      </c>
      <c r="AN106" s="99">
        <v>0</v>
      </c>
      <c r="AO106" s="99">
        <v>2</v>
      </c>
      <c r="AP106" s="99">
        <v>1</v>
      </c>
      <c r="AQ106" s="99">
        <v>0</v>
      </c>
      <c r="AR106" s="99">
        <v>6</v>
      </c>
      <c r="AS106" s="127"/>
      <c r="AT106" s="123">
        <v>1999</v>
      </c>
      <c r="AU106" s="99">
        <v>2</v>
      </c>
      <c r="AV106" s="99">
        <v>0</v>
      </c>
      <c r="AW106" s="99">
        <v>0</v>
      </c>
      <c r="AX106" s="99">
        <v>0</v>
      </c>
      <c r="AY106" s="99">
        <v>0</v>
      </c>
      <c r="AZ106" s="99">
        <v>0</v>
      </c>
      <c r="BA106" s="99">
        <v>0</v>
      </c>
      <c r="BB106" s="99">
        <v>0</v>
      </c>
      <c r="BC106" s="99">
        <v>0</v>
      </c>
      <c r="BD106" s="99">
        <v>0</v>
      </c>
      <c r="BE106" s="99">
        <v>0</v>
      </c>
      <c r="BF106" s="99">
        <v>0</v>
      </c>
      <c r="BG106" s="99">
        <v>0</v>
      </c>
      <c r="BH106" s="99">
        <v>0</v>
      </c>
      <c r="BI106" s="99">
        <v>1</v>
      </c>
      <c r="BJ106" s="99">
        <v>0</v>
      </c>
      <c r="BK106" s="99">
        <v>2</v>
      </c>
      <c r="BL106" s="99">
        <v>1</v>
      </c>
      <c r="BM106" s="99">
        <v>0</v>
      </c>
      <c r="BN106" s="99">
        <v>6</v>
      </c>
      <c r="BP106" s="123">
        <v>1999</v>
      </c>
    </row>
    <row r="107" spans="2:68" s="91" customFormat="1">
      <c r="B107" s="124">
        <v>2000</v>
      </c>
      <c r="C107" s="99">
        <v>0</v>
      </c>
      <c r="D107" s="99">
        <v>0</v>
      </c>
      <c r="E107" s="99">
        <v>0</v>
      </c>
      <c r="F107" s="99">
        <v>1</v>
      </c>
      <c r="G107" s="99">
        <v>0</v>
      </c>
      <c r="H107" s="99">
        <v>0</v>
      </c>
      <c r="I107" s="99">
        <v>0</v>
      </c>
      <c r="J107" s="99">
        <v>0</v>
      </c>
      <c r="K107" s="99">
        <v>0</v>
      </c>
      <c r="L107" s="99">
        <v>0</v>
      </c>
      <c r="M107" s="99">
        <v>0</v>
      </c>
      <c r="N107" s="99">
        <v>0</v>
      </c>
      <c r="O107" s="99">
        <v>0</v>
      </c>
      <c r="P107" s="99">
        <v>0</v>
      </c>
      <c r="Q107" s="99">
        <v>0</v>
      </c>
      <c r="R107" s="99">
        <v>1</v>
      </c>
      <c r="S107" s="99">
        <v>0</v>
      </c>
      <c r="T107" s="99">
        <v>2</v>
      </c>
      <c r="U107" s="99">
        <v>0</v>
      </c>
      <c r="V107" s="99">
        <v>4</v>
      </c>
      <c r="W107" s="125"/>
      <c r="X107" s="124">
        <v>2000</v>
      </c>
      <c r="Y107" s="99">
        <v>0</v>
      </c>
      <c r="Z107" s="99">
        <v>0</v>
      </c>
      <c r="AA107" s="99">
        <v>0</v>
      </c>
      <c r="AB107" s="99">
        <v>0</v>
      </c>
      <c r="AC107" s="99">
        <v>0</v>
      </c>
      <c r="AD107" s="99">
        <v>1</v>
      </c>
      <c r="AE107" s="99">
        <v>1</v>
      </c>
      <c r="AF107" s="99">
        <v>0</v>
      </c>
      <c r="AG107" s="99">
        <v>0</v>
      </c>
      <c r="AH107" s="99">
        <v>1</v>
      </c>
      <c r="AI107" s="99">
        <v>0</v>
      </c>
      <c r="AJ107" s="99">
        <v>1</v>
      </c>
      <c r="AK107" s="99">
        <v>0</v>
      </c>
      <c r="AL107" s="99">
        <v>0</v>
      </c>
      <c r="AM107" s="99">
        <v>1</v>
      </c>
      <c r="AN107" s="99">
        <v>0</v>
      </c>
      <c r="AO107" s="99">
        <v>0</v>
      </c>
      <c r="AP107" s="99">
        <v>0</v>
      </c>
      <c r="AQ107" s="99">
        <v>0</v>
      </c>
      <c r="AR107" s="99">
        <v>5</v>
      </c>
      <c r="AS107" s="125"/>
      <c r="AT107" s="124">
        <v>2000</v>
      </c>
      <c r="AU107" s="99">
        <v>0</v>
      </c>
      <c r="AV107" s="99">
        <v>0</v>
      </c>
      <c r="AW107" s="99">
        <v>0</v>
      </c>
      <c r="AX107" s="99">
        <v>1</v>
      </c>
      <c r="AY107" s="99">
        <v>0</v>
      </c>
      <c r="AZ107" s="99">
        <v>1</v>
      </c>
      <c r="BA107" s="99">
        <v>1</v>
      </c>
      <c r="BB107" s="99">
        <v>0</v>
      </c>
      <c r="BC107" s="99">
        <v>0</v>
      </c>
      <c r="BD107" s="99">
        <v>1</v>
      </c>
      <c r="BE107" s="99">
        <v>0</v>
      </c>
      <c r="BF107" s="99">
        <v>1</v>
      </c>
      <c r="BG107" s="99">
        <v>0</v>
      </c>
      <c r="BH107" s="99">
        <v>0</v>
      </c>
      <c r="BI107" s="99">
        <v>1</v>
      </c>
      <c r="BJ107" s="99">
        <v>1</v>
      </c>
      <c r="BK107" s="99">
        <v>0</v>
      </c>
      <c r="BL107" s="99">
        <v>2</v>
      </c>
      <c r="BM107" s="99">
        <v>0</v>
      </c>
      <c r="BN107" s="99">
        <v>9</v>
      </c>
      <c r="BP107" s="124">
        <v>2000</v>
      </c>
    </row>
    <row r="108" spans="2:68">
      <c r="B108" s="123">
        <v>2001</v>
      </c>
      <c r="C108" s="99">
        <v>0</v>
      </c>
      <c r="D108" s="99">
        <v>0</v>
      </c>
      <c r="E108" s="99">
        <v>0</v>
      </c>
      <c r="F108" s="99">
        <v>0</v>
      </c>
      <c r="G108" s="99">
        <v>0</v>
      </c>
      <c r="H108" s="99">
        <v>0</v>
      </c>
      <c r="I108" s="99">
        <v>0</v>
      </c>
      <c r="J108" s="99">
        <v>0</v>
      </c>
      <c r="K108" s="99">
        <v>0</v>
      </c>
      <c r="L108" s="99">
        <v>1</v>
      </c>
      <c r="M108" s="99">
        <v>0</v>
      </c>
      <c r="N108" s="99">
        <v>0</v>
      </c>
      <c r="O108" s="99">
        <v>0</v>
      </c>
      <c r="P108" s="99">
        <v>0</v>
      </c>
      <c r="Q108" s="99">
        <v>1</v>
      </c>
      <c r="R108" s="99">
        <v>0</v>
      </c>
      <c r="S108" s="99">
        <v>1</v>
      </c>
      <c r="T108" s="99">
        <v>0</v>
      </c>
      <c r="U108" s="99">
        <v>0</v>
      </c>
      <c r="V108" s="99">
        <v>3</v>
      </c>
      <c r="W108" s="127"/>
      <c r="X108" s="123">
        <v>2001</v>
      </c>
      <c r="Y108" s="99">
        <v>0</v>
      </c>
      <c r="Z108" s="99">
        <v>0</v>
      </c>
      <c r="AA108" s="99">
        <v>0</v>
      </c>
      <c r="AB108" s="99">
        <v>0</v>
      </c>
      <c r="AC108" s="99">
        <v>0</v>
      </c>
      <c r="AD108" s="99">
        <v>0</v>
      </c>
      <c r="AE108" s="99">
        <v>0</v>
      </c>
      <c r="AF108" s="99">
        <v>0</v>
      </c>
      <c r="AG108" s="99">
        <v>1</v>
      </c>
      <c r="AH108" s="99">
        <v>0</v>
      </c>
      <c r="AI108" s="99">
        <v>0</v>
      </c>
      <c r="AJ108" s="99">
        <v>0</v>
      </c>
      <c r="AK108" s="99">
        <v>0</v>
      </c>
      <c r="AL108" s="99">
        <v>0</v>
      </c>
      <c r="AM108" s="99">
        <v>0</v>
      </c>
      <c r="AN108" s="99">
        <v>0</v>
      </c>
      <c r="AO108" s="99">
        <v>1</v>
      </c>
      <c r="AP108" s="99">
        <v>2</v>
      </c>
      <c r="AQ108" s="99">
        <v>0</v>
      </c>
      <c r="AR108" s="99">
        <v>4</v>
      </c>
      <c r="AS108" s="127"/>
      <c r="AT108" s="123">
        <v>2001</v>
      </c>
      <c r="AU108" s="99">
        <v>0</v>
      </c>
      <c r="AV108" s="99">
        <v>0</v>
      </c>
      <c r="AW108" s="99">
        <v>0</v>
      </c>
      <c r="AX108" s="99">
        <v>0</v>
      </c>
      <c r="AY108" s="99">
        <v>0</v>
      </c>
      <c r="AZ108" s="99">
        <v>0</v>
      </c>
      <c r="BA108" s="99">
        <v>0</v>
      </c>
      <c r="BB108" s="99">
        <v>0</v>
      </c>
      <c r="BC108" s="99">
        <v>1</v>
      </c>
      <c r="BD108" s="99">
        <v>1</v>
      </c>
      <c r="BE108" s="99">
        <v>0</v>
      </c>
      <c r="BF108" s="99">
        <v>0</v>
      </c>
      <c r="BG108" s="99">
        <v>0</v>
      </c>
      <c r="BH108" s="99">
        <v>0</v>
      </c>
      <c r="BI108" s="99">
        <v>1</v>
      </c>
      <c r="BJ108" s="99">
        <v>0</v>
      </c>
      <c r="BK108" s="99">
        <v>2</v>
      </c>
      <c r="BL108" s="99">
        <v>2</v>
      </c>
      <c r="BM108" s="99">
        <v>0</v>
      </c>
      <c r="BN108" s="99">
        <v>7</v>
      </c>
      <c r="BP108" s="123">
        <v>2001</v>
      </c>
    </row>
    <row r="109" spans="2:68">
      <c r="B109" s="124">
        <v>2002</v>
      </c>
      <c r="C109" s="99">
        <v>1</v>
      </c>
      <c r="D109" s="99">
        <v>0</v>
      </c>
      <c r="E109" s="99">
        <v>0</v>
      </c>
      <c r="F109" s="99">
        <v>0</v>
      </c>
      <c r="G109" s="99">
        <v>0</v>
      </c>
      <c r="H109" s="99">
        <v>0</v>
      </c>
      <c r="I109" s="99">
        <v>0</v>
      </c>
      <c r="J109" s="99">
        <v>0</v>
      </c>
      <c r="K109" s="99">
        <v>0</v>
      </c>
      <c r="L109" s="99">
        <v>0</v>
      </c>
      <c r="M109" s="99">
        <v>0</v>
      </c>
      <c r="N109" s="99">
        <v>0</v>
      </c>
      <c r="O109" s="99">
        <v>0</v>
      </c>
      <c r="P109" s="99">
        <v>0</v>
      </c>
      <c r="Q109" s="99">
        <v>0</v>
      </c>
      <c r="R109" s="99">
        <v>1</v>
      </c>
      <c r="S109" s="99">
        <v>1</v>
      </c>
      <c r="T109" s="99">
        <v>0</v>
      </c>
      <c r="U109" s="99">
        <v>0</v>
      </c>
      <c r="V109" s="99">
        <v>3</v>
      </c>
      <c r="W109" s="127"/>
      <c r="X109" s="124">
        <v>2002</v>
      </c>
      <c r="Y109" s="99">
        <v>0</v>
      </c>
      <c r="Z109" s="99">
        <v>0</v>
      </c>
      <c r="AA109" s="99">
        <v>0</v>
      </c>
      <c r="AB109" s="99">
        <v>0</v>
      </c>
      <c r="AC109" s="99">
        <v>0</v>
      </c>
      <c r="AD109" s="99">
        <v>0</v>
      </c>
      <c r="AE109" s="99">
        <v>1</v>
      </c>
      <c r="AF109" s="99">
        <v>0</v>
      </c>
      <c r="AG109" s="99">
        <v>0</v>
      </c>
      <c r="AH109" s="99">
        <v>0</v>
      </c>
      <c r="AI109" s="99">
        <v>0</v>
      </c>
      <c r="AJ109" s="99">
        <v>0</v>
      </c>
      <c r="AK109" s="99">
        <v>0</v>
      </c>
      <c r="AL109" s="99">
        <v>0</v>
      </c>
      <c r="AM109" s="99">
        <v>0</v>
      </c>
      <c r="AN109" s="99">
        <v>0</v>
      </c>
      <c r="AO109" s="99">
        <v>0</v>
      </c>
      <c r="AP109" s="99">
        <v>2</v>
      </c>
      <c r="AQ109" s="99">
        <v>0</v>
      </c>
      <c r="AR109" s="99">
        <v>3</v>
      </c>
      <c r="AS109" s="127"/>
      <c r="AT109" s="124">
        <v>2002</v>
      </c>
      <c r="AU109" s="99">
        <v>1</v>
      </c>
      <c r="AV109" s="99">
        <v>0</v>
      </c>
      <c r="AW109" s="99">
        <v>0</v>
      </c>
      <c r="AX109" s="99">
        <v>0</v>
      </c>
      <c r="AY109" s="99">
        <v>0</v>
      </c>
      <c r="AZ109" s="99">
        <v>0</v>
      </c>
      <c r="BA109" s="99">
        <v>1</v>
      </c>
      <c r="BB109" s="99">
        <v>0</v>
      </c>
      <c r="BC109" s="99">
        <v>0</v>
      </c>
      <c r="BD109" s="99">
        <v>0</v>
      </c>
      <c r="BE109" s="99">
        <v>0</v>
      </c>
      <c r="BF109" s="99">
        <v>0</v>
      </c>
      <c r="BG109" s="99">
        <v>0</v>
      </c>
      <c r="BH109" s="99">
        <v>0</v>
      </c>
      <c r="BI109" s="99">
        <v>0</v>
      </c>
      <c r="BJ109" s="99">
        <v>1</v>
      </c>
      <c r="BK109" s="99">
        <v>1</v>
      </c>
      <c r="BL109" s="99">
        <v>2</v>
      </c>
      <c r="BM109" s="99">
        <v>0</v>
      </c>
      <c r="BN109" s="99">
        <v>6</v>
      </c>
      <c r="BP109" s="124">
        <v>2002</v>
      </c>
    </row>
    <row r="110" spans="2:68">
      <c r="B110" s="123">
        <v>2003</v>
      </c>
      <c r="C110" s="99">
        <v>2</v>
      </c>
      <c r="D110" s="99">
        <v>0</v>
      </c>
      <c r="E110" s="99">
        <v>0</v>
      </c>
      <c r="F110" s="99">
        <v>0</v>
      </c>
      <c r="G110" s="99">
        <v>0</v>
      </c>
      <c r="H110" s="99">
        <v>0</v>
      </c>
      <c r="I110" s="99">
        <v>0</v>
      </c>
      <c r="J110" s="99">
        <v>0</v>
      </c>
      <c r="K110" s="99">
        <v>0</v>
      </c>
      <c r="L110" s="99">
        <v>0</v>
      </c>
      <c r="M110" s="99">
        <v>1</v>
      </c>
      <c r="N110" s="99">
        <v>0</v>
      </c>
      <c r="O110" s="99">
        <v>0</v>
      </c>
      <c r="P110" s="99">
        <v>0</v>
      </c>
      <c r="Q110" s="99">
        <v>0</v>
      </c>
      <c r="R110" s="99">
        <v>0</v>
      </c>
      <c r="S110" s="99">
        <v>0</v>
      </c>
      <c r="T110" s="99">
        <v>1</v>
      </c>
      <c r="U110" s="99">
        <v>0</v>
      </c>
      <c r="V110" s="99">
        <v>4</v>
      </c>
      <c r="W110" s="127"/>
      <c r="X110" s="123">
        <v>2003</v>
      </c>
      <c r="Y110" s="99">
        <v>0</v>
      </c>
      <c r="Z110" s="99">
        <v>0</v>
      </c>
      <c r="AA110" s="99">
        <v>0</v>
      </c>
      <c r="AB110" s="99">
        <v>0</v>
      </c>
      <c r="AC110" s="99">
        <v>0</v>
      </c>
      <c r="AD110" s="99">
        <v>0</v>
      </c>
      <c r="AE110" s="99">
        <v>0</v>
      </c>
      <c r="AF110" s="99">
        <v>0</v>
      </c>
      <c r="AG110" s="99">
        <v>0</v>
      </c>
      <c r="AH110" s="99">
        <v>0</v>
      </c>
      <c r="AI110" s="99">
        <v>1</v>
      </c>
      <c r="AJ110" s="99">
        <v>0</v>
      </c>
      <c r="AK110" s="99">
        <v>0</v>
      </c>
      <c r="AL110" s="99">
        <v>0</v>
      </c>
      <c r="AM110" s="99">
        <v>0</v>
      </c>
      <c r="AN110" s="99">
        <v>0</v>
      </c>
      <c r="AO110" s="99">
        <v>0</v>
      </c>
      <c r="AP110" s="99">
        <v>2</v>
      </c>
      <c r="AQ110" s="99">
        <v>0</v>
      </c>
      <c r="AR110" s="99">
        <v>3</v>
      </c>
      <c r="AS110" s="127"/>
      <c r="AT110" s="123">
        <v>2003</v>
      </c>
      <c r="AU110" s="99">
        <v>2</v>
      </c>
      <c r="AV110" s="99">
        <v>0</v>
      </c>
      <c r="AW110" s="99">
        <v>0</v>
      </c>
      <c r="AX110" s="99">
        <v>0</v>
      </c>
      <c r="AY110" s="99">
        <v>0</v>
      </c>
      <c r="AZ110" s="99">
        <v>0</v>
      </c>
      <c r="BA110" s="99">
        <v>0</v>
      </c>
      <c r="BB110" s="99">
        <v>0</v>
      </c>
      <c r="BC110" s="99">
        <v>0</v>
      </c>
      <c r="BD110" s="99">
        <v>0</v>
      </c>
      <c r="BE110" s="99">
        <v>2</v>
      </c>
      <c r="BF110" s="99">
        <v>0</v>
      </c>
      <c r="BG110" s="99">
        <v>0</v>
      </c>
      <c r="BH110" s="99">
        <v>0</v>
      </c>
      <c r="BI110" s="99">
        <v>0</v>
      </c>
      <c r="BJ110" s="99">
        <v>0</v>
      </c>
      <c r="BK110" s="99">
        <v>0</v>
      </c>
      <c r="BL110" s="99">
        <v>3</v>
      </c>
      <c r="BM110" s="99">
        <v>0</v>
      </c>
      <c r="BN110" s="99">
        <v>7</v>
      </c>
      <c r="BP110" s="123">
        <v>2003</v>
      </c>
    </row>
    <row r="111" spans="2:68">
      <c r="B111" s="124">
        <v>2004</v>
      </c>
      <c r="C111" s="99">
        <v>2</v>
      </c>
      <c r="D111" s="99">
        <v>0</v>
      </c>
      <c r="E111" s="99">
        <v>1</v>
      </c>
      <c r="F111" s="99">
        <v>0</v>
      </c>
      <c r="G111" s="99">
        <v>0</v>
      </c>
      <c r="H111" s="99">
        <v>0</v>
      </c>
      <c r="I111" s="99">
        <v>0</v>
      </c>
      <c r="J111" s="99">
        <v>0</v>
      </c>
      <c r="K111" s="99">
        <v>0</v>
      </c>
      <c r="L111" s="99">
        <v>1</v>
      </c>
      <c r="M111" s="99">
        <v>0</v>
      </c>
      <c r="N111" s="99">
        <v>1</v>
      </c>
      <c r="O111" s="99">
        <v>0</v>
      </c>
      <c r="P111" s="99">
        <v>1</v>
      </c>
      <c r="Q111" s="99">
        <v>0</v>
      </c>
      <c r="R111" s="99">
        <v>0</v>
      </c>
      <c r="S111" s="99">
        <v>0</v>
      </c>
      <c r="T111" s="99">
        <v>0</v>
      </c>
      <c r="U111" s="99">
        <v>0</v>
      </c>
      <c r="V111" s="99">
        <v>6</v>
      </c>
      <c r="W111" s="127"/>
      <c r="X111" s="124">
        <v>2004</v>
      </c>
      <c r="Y111" s="99">
        <v>0</v>
      </c>
      <c r="Z111" s="99">
        <v>0</v>
      </c>
      <c r="AA111" s="99">
        <v>0</v>
      </c>
      <c r="AB111" s="99">
        <v>0</v>
      </c>
      <c r="AC111" s="99">
        <v>0</v>
      </c>
      <c r="AD111" s="99">
        <v>1</v>
      </c>
      <c r="AE111" s="99">
        <v>0</v>
      </c>
      <c r="AF111" s="99">
        <v>0</v>
      </c>
      <c r="AG111" s="99">
        <v>0</v>
      </c>
      <c r="AH111" s="99">
        <v>0</v>
      </c>
      <c r="AI111" s="99">
        <v>0</v>
      </c>
      <c r="AJ111" s="99">
        <v>0</v>
      </c>
      <c r="AK111" s="99">
        <v>0</v>
      </c>
      <c r="AL111" s="99">
        <v>1</v>
      </c>
      <c r="AM111" s="99">
        <v>1</v>
      </c>
      <c r="AN111" s="99">
        <v>0</v>
      </c>
      <c r="AO111" s="99">
        <v>0</v>
      </c>
      <c r="AP111" s="99">
        <v>1</v>
      </c>
      <c r="AQ111" s="99">
        <v>0</v>
      </c>
      <c r="AR111" s="99">
        <v>4</v>
      </c>
      <c r="AS111" s="127"/>
      <c r="AT111" s="124">
        <v>2004</v>
      </c>
      <c r="AU111" s="99">
        <v>2</v>
      </c>
      <c r="AV111" s="99">
        <v>0</v>
      </c>
      <c r="AW111" s="99">
        <v>1</v>
      </c>
      <c r="AX111" s="99">
        <v>0</v>
      </c>
      <c r="AY111" s="99">
        <v>0</v>
      </c>
      <c r="AZ111" s="99">
        <v>1</v>
      </c>
      <c r="BA111" s="99">
        <v>0</v>
      </c>
      <c r="BB111" s="99">
        <v>0</v>
      </c>
      <c r="BC111" s="99">
        <v>0</v>
      </c>
      <c r="BD111" s="99">
        <v>1</v>
      </c>
      <c r="BE111" s="99">
        <v>0</v>
      </c>
      <c r="BF111" s="99">
        <v>1</v>
      </c>
      <c r="BG111" s="99">
        <v>0</v>
      </c>
      <c r="BH111" s="99">
        <v>2</v>
      </c>
      <c r="BI111" s="99">
        <v>1</v>
      </c>
      <c r="BJ111" s="99">
        <v>0</v>
      </c>
      <c r="BK111" s="99">
        <v>0</v>
      </c>
      <c r="BL111" s="99">
        <v>1</v>
      </c>
      <c r="BM111" s="99">
        <v>0</v>
      </c>
      <c r="BN111" s="99">
        <v>10</v>
      </c>
      <c r="BP111" s="124">
        <v>2004</v>
      </c>
    </row>
    <row r="112" spans="2:68">
      <c r="B112" s="123">
        <v>2005</v>
      </c>
      <c r="C112" s="99">
        <v>1</v>
      </c>
      <c r="D112" s="99">
        <v>0</v>
      </c>
      <c r="E112" s="99">
        <v>0</v>
      </c>
      <c r="F112" s="99">
        <v>0</v>
      </c>
      <c r="G112" s="99">
        <v>0</v>
      </c>
      <c r="H112" s="99">
        <v>0</v>
      </c>
      <c r="I112" s="99">
        <v>0</v>
      </c>
      <c r="J112" s="99">
        <v>0</v>
      </c>
      <c r="K112" s="99">
        <v>0</v>
      </c>
      <c r="L112" s="99">
        <v>0</v>
      </c>
      <c r="M112" s="99">
        <v>0</v>
      </c>
      <c r="N112" s="99">
        <v>0</v>
      </c>
      <c r="O112" s="99">
        <v>0</v>
      </c>
      <c r="P112" s="99">
        <v>0</v>
      </c>
      <c r="Q112" s="99">
        <v>0</v>
      </c>
      <c r="R112" s="99">
        <v>0</v>
      </c>
      <c r="S112" s="99">
        <v>1</v>
      </c>
      <c r="T112" s="99">
        <v>1</v>
      </c>
      <c r="U112" s="99">
        <v>0</v>
      </c>
      <c r="V112" s="99">
        <v>3</v>
      </c>
      <c r="W112" s="127"/>
      <c r="X112" s="123">
        <v>2005</v>
      </c>
      <c r="Y112" s="99">
        <v>0</v>
      </c>
      <c r="Z112" s="99">
        <v>0</v>
      </c>
      <c r="AA112" s="99">
        <v>0</v>
      </c>
      <c r="AB112" s="99">
        <v>0</v>
      </c>
      <c r="AC112" s="99">
        <v>0</v>
      </c>
      <c r="AD112" s="99">
        <v>0</v>
      </c>
      <c r="AE112" s="99">
        <v>0</v>
      </c>
      <c r="AF112" s="99">
        <v>0</v>
      </c>
      <c r="AG112" s="99">
        <v>1</v>
      </c>
      <c r="AH112" s="99">
        <v>1</v>
      </c>
      <c r="AI112" s="99">
        <v>1</v>
      </c>
      <c r="AJ112" s="99">
        <v>0</v>
      </c>
      <c r="AK112" s="99">
        <v>0</v>
      </c>
      <c r="AL112" s="99">
        <v>0</v>
      </c>
      <c r="AM112" s="99">
        <v>0</v>
      </c>
      <c r="AN112" s="99">
        <v>0</v>
      </c>
      <c r="AO112" s="99">
        <v>0</v>
      </c>
      <c r="AP112" s="99">
        <v>0</v>
      </c>
      <c r="AQ112" s="99">
        <v>0</v>
      </c>
      <c r="AR112" s="99">
        <v>3</v>
      </c>
      <c r="AS112" s="127"/>
      <c r="AT112" s="123">
        <v>2005</v>
      </c>
      <c r="AU112" s="99">
        <v>1</v>
      </c>
      <c r="AV112" s="99">
        <v>0</v>
      </c>
      <c r="AW112" s="99">
        <v>0</v>
      </c>
      <c r="AX112" s="99">
        <v>0</v>
      </c>
      <c r="AY112" s="99">
        <v>0</v>
      </c>
      <c r="AZ112" s="99">
        <v>0</v>
      </c>
      <c r="BA112" s="99">
        <v>0</v>
      </c>
      <c r="BB112" s="99">
        <v>0</v>
      </c>
      <c r="BC112" s="99">
        <v>1</v>
      </c>
      <c r="BD112" s="99">
        <v>1</v>
      </c>
      <c r="BE112" s="99">
        <v>1</v>
      </c>
      <c r="BF112" s="99">
        <v>0</v>
      </c>
      <c r="BG112" s="99">
        <v>0</v>
      </c>
      <c r="BH112" s="99">
        <v>0</v>
      </c>
      <c r="BI112" s="99">
        <v>0</v>
      </c>
      <c r="BJ112" s="99">
        <v>0</v>
      </c>
      <c r="BK112" s="99">
        <v>1</v>
      </c>
      <c r="BL112" s="99">
        <v>1</v>
      </c>
      <c r="BM112" s="99">
        <v>0</v>
      </c>
      <c r="BN112" s="99">
        <v>6</v>
      </c>
      <c r="BP112" s="123">
        <v>2005</v>
      </c>
    </row>
    <row r="113" spans="2:68">
      <c r="B113" s="123">
        <v>2006</v>
      </c>
      <c r="C113" s="99">
        <v>1</v>
      </c>
      <c r="D113" s="99">
        <v>0</v>
      </c>
      <c r="E113" s="99">
        <v>0</v>
      </c>
      <c r="F113" s="99">
        <v>0</v>
      </c>
      <c r="G113" s="99">
        <v>0</v>
      </c>
      <c r="H113" s="99">
        <v>0</v>
      </c>
      <c r="I113" s="99">
        <v>0</v>
      </c>
      <c r="J113" s="99">
        <v>0</v>
      </c>
      <c r="K113" s="99">
        <v>0</v>
      </c>
      <c r="L113" s="99">
        <v>0</v>
      </c>
      <c r="M113" s="99">
        <v>0</v>
      </c>
      <c r="N113" s="99">
        <v>0</v>
      </c>
      <c r="O113" s="99">
        <v>1</v>
      </c>
      <c r="P113" s="99">
        <v>0</v>
      </c>
      <c r="Q113" s="99">
        <v>0</v>
      </c>
      <c r="R113" s="99">
        <v>0</v>
      </c>
      <c r="S113" s="99">
        <v>0</v>
      </c>
      <c r="T113" s="99">
        <v>1</v>
      </c>
      <c r="U113" s="99">
        <v>0</v>
      </c>
      <c r="V113" s="99">
        <v>3</v>
      </c>
      <c r="X113" s="123">
        <v>2006</v>
      </c>
      <c r="Y113" s="99">
        <v>1</v>
      </c>
      <c r="Z113" s="99">
        <v>0</v>
      </c>
      <c r="AA113" s="99">
        <v>0</v>
      </c>
      <c r="AB113" s="99">
        <v>0</v>
      </c>
      <c r="AC113" s="99">
        <v>0</v>
      </c>
      <c r="AD113" s="99">
        <v>0</v>
      </c>
      <c r="AE113" s="99">
        <v>0</v>
      </c>
      <c r="AF113" s="99">
        <v>0</v>
      </c>
      <c r="AG113" s="99">
        <v>0</v>
      </c>
      <c r="AH113" s="99">
        <v>0</v>
      </c>
      <c r="AI113" s="99">
        <v>0</v>
      </c>
      <c r="AJ113" s="99">
        <v>0</v>
      </c>
      <c r="AK113" s="99">
        <v>0</v>
      </c>
      <c r="AL113" s="99">
        <v>0</v>
      </c>
      <c r="AM113" s="99">
        <v>1</v>
      </c>
      <c r="AN113" s="99">
        <v>1</v>
      </c>
      <c r="AO113" s="99">
        <v>0</v>
      </c>
      <c r="AP113" s="99">
        <v>2</v>
      </c>
      <c r="AQ113" s="99">
        <v>0</v>
      </c>
      <c r="AR113" s="99">
        <v>5</v>
      </c>
      <c r="AT113" s="123">
        <v>2006</v>
      </c>
      <c r="AU113" s="99">
        <v>2</v>
      </c>
      <c r="AV113" s="99">
        <v>0</v>
      </c>
      <c r="AW113" s="99">
        <v>0</v>
      </c>
      <c r="AX113" s="99">
        <v>0</v>
      </c>
      <c r="AY113" s="99">
        <v>0</v>
      </c>
      <c r="AZ113" s="99">
        <v>0</v>
      </c>
      <c r="BA113" s="99">
        <v>0</v>
      </c>
      <c r="BB113" s="99">
        <v>0</v>
      </c>
      <c r="BC113" s="99">
        <v>0</v>
      </c>
      <c r="BD113" s="99">
        <v>0</v>
      </c>
      <c r="BE113" s="99">
        <v>0</v>
      </c>
      <c r="BF113" s="99">
        <v>0</v>
      </c>
      <c r="BG113" s="99">
        <v>1</v>
      </c>
      <c r="BH113" s="99">
        <v>0</v>
      </c>
      <c r="BI113" s="99">
        <v>1</v>
      </c>
      <c r="BJ113" s="99">
        <v>1</v>
      </c>
      <c r="BK113" s="99">
        <v>0</v>
      </c>
      <c r="BL113" s="99">
        <v>3</v>
      </c>
      <c r="BM113" s="99">
        <v>0</v>
      </c>
      <c r="BN113" s="99">
        <v>8</v>
      </c>
      <c r="BP113" s="123">
        <v>2006</v>
      </c>
    </row>
    <row r="114" spans="2:68">
      <c r="B114" s="123">
        <v>2007</v>
      </c>
      <c r="C114" s="99">
        <v>0</v>
      </c>
      <c r="D114" s="99">
        <v>0</v>
      </c>
      <c r="E114" s="99">
        <v>0</v>
      </c>
      <c r="F114" s="99">
        <v>0</v>
      </c>
      <c r="G114" s="99">
        <v>0</v>
      </c>
      <c r="H114" s="99">
        <v>0</v>
      </c>
      <c r="I114" s="99">
        <v>0</v>
      </c>
      <c r="J114" s="99">
        <v>1</v>
      </c>
      <c r="K114" s="99">
        <v>0</v>
      </c>
      <c r="L114" s="99">
        <v>0</v>
      </c>
      <c r="M114" s="99">
        <v>0</v>
      </c>
      <c r="N114" s="99">
        <v>0</v>
      </c>
      <c r="O114" s="99">
        <v>0</v>
      </c>
      <c r="P114" s="99">
        <v>0</v>
      </c>
      <c r="Q114" s="99">
        <v>0</v>
      </c>
      <c r="R114" s="99">
        <v>0</v>
      </c>
      <c r="S114" s="99">
        <v>0</v>
      </c>
      <c r="T114" s="99">
        <v>0</v>
      </c>
      <c r="U114" s="99">
        <v>0</v>
      </c>
      <c r="V114" s="99">
        <v>1</v>
      </c>
      <c r="X114" s="123">
        <v>2007</v>
      </c>
      <c r="Y114" s="99">
        <v>1</v>
      </c>
      <c r="Z114" s="99">
        <v>0</v>
      </c>
      <c r="AA114" s="99">
        <v>0</v>
      </c>
      <c r="AB114" s="99">
        <v>0</v>
      </c>
      <c r="AC114" s="99">
        <v>0</v>
      </c>
      <c r="AD114" s="99">
        <v>0</v>
      </c>
      <c r="AE114" s="99">
        <v>0</v>
      </c>
      <c r="AF114" s="99">
        <v>0</v>
      </c>
      <c r="AG114" s="99">
        <v>0</v>
      </c>
      <c r="AH114" s="99">
        <v>0</v>
      </c>
      <c r="AI114" s="99">
        <v>0</v>
      </c>
      <c r="AJ114" s="99">
        <v>0</v>
      </c>
      <c r="AK114" s="99">
        <v>0</v>
      </c>
      <c r="AL114" s="99">
        <v>0</v>
      </c>
      <c r="AM114" s="99">
        <v>0</v>
      </c>
      <c r="AN114" s="99">
        <v>0</v>
      </c>
      <c r="AO114" s="99">
        <v>1</v>
      </c>
      <c r="AP114" s="99">
        <v>0</v>
      </c>
      <c r="AQ114" s="99">
        <v>0</v>
      </c>
      <c r="AR114" s="99">
        <v>2</v>
      </c>
      <c r="AT114" s="123">
        <v>2007</v>
      </c>
      <c r="AU114" s="99">
        <v>1</v>
      </c>
      <c r="AV114" s="99">
        <v>0</v>
      </c>
      <c r="AW114" s="99">
        <v>0</v>
      </c>
      <c r="AX114" s="99">
        <v>0</v>
      </c>
      <c r="AY114" s="99">
        <v>0</v>
      </c>
      <c r="AZ114" s="99">
        <v>0</v>
      </c>
      <c r="BA114" s="99">
        <v>0</v>
      </c>
      <c r="BB114" s="99">
        <v>1</v>
      </c>
      <c r="BC114" s="99">
        <v>0</v>
      </c>
      <c r="BD114" s="99">
        <v>0</v>
      </c>
      <c r="BE114" s="99">
        <v>0</v>
      </c>
      <c r="BF114" s="99">
        <v>0</v>
      </c>
      <c r="BG114" s="99">
        <v>0</v>
      </c>
      <c r="BH114" s="99">
        <v>0</v>
      </c>
      <c r="BI114" s="99">
        <v>0</v>
      </c>
      <c r="BJ114" s="99">
        <v>0</v>
      </c>
      <c r="BK114" s="99">
        <v>1</v>
      </c>
      <c r="BL114" s="99">
        <v>0</v>
      </c>
      <c r="BM114" s="99">
        <v>0</v>
      </c>
      <c r="BN114" s="99">
        <v>3</v>
      </c>
      <c r="BP114" s="123">
        <v>2007</v>
      </c>
    </row>
    <row r="115" spans="2:68">
      <c r="B115" s="123">
        <v>2008</v>
      </c>
      <c r="C115" s="99">
        <v>0</v>
      </c>
      <c r="D115" s="99">
        <v>0</v>
      </c>
      <c r="E115" s="99">
        <v>0</v>
      </c>
      <c r="F115" s="99">
        <v>0</v>
      </c>
      <c r="G115" s="99">
        <v>0</v>
      </c>
      <c r="H115" s="99">
        <v>0</v>
      </c>
      <c r="I115" s="99">
        <v>0</v>
      </c>
      <c r="J115" s="99">
        <v>1</v>
      </c>
      <c r="K115" s="99">
        <v>0</v>
      </c>
      <c r="L115" s="99">
        <v>0</v>
      </c>
      <c r="M115" s="99">
        <v>0</v>
      </c>
      <c r="N115" s="99">
        <v>0</v>
      </c>
      <c r="O115" s="99">
        <v>0</v>
      </c>
      <c r="P115" s="99">
        <v>0</v>
      </c>
      <c r="Q115" s="99">
        <v>0</v>
      </c>
      <c r="R115" s="99">
        <v>0</v>
      </c>
      <c r="S115" s="99">
        <v>0</v>
      </c>
      <c r="T115" s="99">
        <v>0</v>
      </c>
      <c r="U115" s="99">
        <v>0</v>
      </c>
      <c r="V115" s="99">
        <v>1</v>
      </c>
      <c r="X115" s="123">
        <v>2008</v>
      </c>
      <c r="Y115" s="99">
        <v>0</v>
      </c>
      <c r="Z115" s="99">
        <v>0</v>
      </c>
      <c r="AA115" s="99">
        <v>0</v>
      </c>
      <c r="AB115" s="99">
        <v>0</v>
      </c>
      <c r="AC115" s="99">
        <v>0</v>
      </c>
      <c r="AD115" s="99">
        <v>0</v>
      </c>
      <c r="AE115" s="99">
        <v>0</v>
      </c>
      <c r="AF115" s="99">
        <v>0</v>
      </c>
      <c r="AG115" s="99">
        <v>0</v>
      </c>
      <c r="AH115" s="99">
        <v>0</v>
      </c>
      <c r="AI115" s="99">
        <v>0</v>
      </c>
      <c r="AJ115" s="99">
        <v>0</v>
      </c>
      <c r="AK115" s="99">
        <v>1</v>
      </c>
      <c r="AL115" s="99">
        <v>0</v>
      </c>
      <c r="AM115" s="99">
        <v>0</v>
      </c>
      <c r="AN115" s="99">
        <v>0</v>
      </c>
      <c r="AO115" s="99">
        <v>0</v>
      </c>
      <c r="AP115" s="99">
        <v>0</v>
      </c>
      <c r="AQ115" s="99">
        <v>0</v>
      </c>
      <c r="AR115" s="99">
        <v>1</v>
      </c>
      <c r="AT115" s="123">
        <v>2008</v>
      </c>
      <c r="AU115" s="99">
        <v>0</v>
      </c>
      <c r="AV115" s="99">
        <v>0</v>
      </c>
      <c r="AW115" s="99">
        <v>0</v>
      </c>
      <c r="AX115" s="99">
        <v>0</v>
      </c>
      <c r="AY115" s="99">
        <v>0</v>
      </c>
      <c r="AZ115" s="99">
        <v>0</v>
      </c>
      <c r="BA115" s="99">
        <v>0</v>
      </c>
      <c r="BB115" s="99">
        <v>1</v>
      </c>
      <c r="BC115" s="99">
        <v>0</v>
      </c>
      <c r="BD115" s="99">
        <v>0</v>
      </c>
      <c r="BE115" s="99">
        <v>0</v>
      </c>
      <c r="BF115" s="99">
        <v>0</v>
      </c>
      <c r="BG115" s="99">
        <v>1</v>
      </c>
      <c r="BH115" s="99">
        <v>0</v>
      </c>
      <c r="BI115" s="99">
        <v>0</v>
      </c>
      <c r="BJ115" s="99">
        <v>0</v>
      </c>
      <c r="BK115" s="99">
        <v>0</v>
      </c>
      <c r="BL115" s="99">
        <v>0</v>
      </c>
      <c r="BM115" s="99">
        <v>0</v>
      </c>
      <c r="BN115" s="99">
        <v>2</v>
      </c>
      <c r="BP115" s="123">
        <v>2008</v>
      </c>
    </row>
    <row r="116" spans="2:68">
      <c r="B116" s="123">
        <v>2009</v>
      </c>
      <c r="C116" s="99">
        <v>1</v>
      </c>
      <c r="D116" s="99">
        <v>0</v>
      </c>
      <c r="E116" s="99">
        <v>0</v>
      </c>
      <c r="F116" s="99">
        <v>0</v>
      </c>
      <c r="G116" s="99">
        <v>0</v>
      </c>
      <c r="H116" s="99">
        <v>0</v>
      </c>
      <c r="I116" s="99">
        <v>0</v>
      </c>
      <c r="J116" s="99">
        <v>0</v>
      </c>
      <c r="K116" s="99">
        <v>0</v>
      </c>
      <c r="L116" s="99">
        <v>0</v>
      </c>
      <c r="M116" s="99">
        <v>0</v>
      </c>
      <c r="N116" s="99">
        <v>1</v>
      </c>
      <c r="O116" s="99">
        <v>0</v>
      </c>
      <c r="P116" s="99">
        <v>0</v>
      </c>
      <c r="Q116" s="99">
        <v>0</v>
      </c>
      <c r="R116" s="99">
        <v>0</v>
      </c>
      <c r="S116" s="99">
        <v>1</v>
      </c>
      <c r="T116" s="99">
        <v>1</v>
      </c>
      <c r="U116" s="99">
        <v>0</v>
      </c>
      <c r="V116" s="99">
        <v>4</v>
      </c>
      <c r="X116" s="123">
        <v>2009</v>
      </c>
      <c r="Y116" s="99">
        <v>0</v>
      </c>
      <c r="Z116" s="99">
        <v>0</v>
      </c>
      <c r="AA116" s="99">
        <v>0</v>
      </c>
      <c r="AB116" s="99">
        <v>0</v>
      </c>
      <c r="AC116" s="99">
        <v>0</v>
      </c>
      <c r="AD116" s="99">
        <v>1</v>
      </c>
      <c r="AE116" s="99">
        <v>0</v>
      </c>
      <c r="AF116" s="99">
        <v>0</v>
      </c>
      <c r="AG116" s="99">
        <v>0</v>
      </c>
      <c r="AH116" s="99">
        <v>0</v>
      </c>
      <c r="AI116" s="99">
        <v>0</v>
      </c>
      <c r="AJ116" s="99">
        <v>0</v>
      </c>
      <c r="AK116" s="99">
        <v>0</v>
      </c>
      <c r="AL116" s="99">
        <v>0</v>
      </c>
      <c r="AM116" s="99">
        <v>0</v>
      </c>
      <c r="AN116" s="99">
        <v>0</v>
      </c>
      <c r="AO116" s="99">
        <v>0</v>
      </c>
      <c r="AP116" s="99">
        <v>0</v>
      </c>
      <c r="AQ116" s="99">
        <v>0</v>
      </c>
      <c r="AR116" s="99">
        <v>1</v>
      </c>
      <c r="AT116" s="123">
        <v>2009</v>
      </c>
      <c r="AU116" s="99">
        <v>1</v>
      </c>
      <c r="AV116" s="99">
        <v>0</v>
      </c>
      <c r="AW116" s="99">
        <v>0</v>
      </c>
      <c r="AX116" s="99">
        <v>0</v>
      </c>
      <c r="AY116" s="99">
        <v>0</v>
      </c>
      <c r="AZ116" s="99">
        <v>1</v>
      </c>
      <c r="BA116" s="99">
        <v>0</v>
      </c>
      <c r="BB116" s="99">
        <v>0</v>
      </c>
      <c r="BC116" s="99">
        <v>0</v>
      </c>
      <c r="BD116" s="99">
        <v>0</v>
      </c>
      <c r="BE116" s="99">
        <v>0</v>
      </c>
      <c r="BF116" s="99">
        <v>1</v>
      </c>
      <c r="BG116" s="99">
        <v>0</v>
      </c>
      <c r="BH116" s="99">
        <v>0</v>
      </c>
      <c r="BI116" s="99">
        <v>0</v>
      </c>
      <c r="BJ116" s="99">
        <v>0</v>
      </c>
      <c r="BK116" s="99">
        <v>1</v>
      </c>
      <c r="BL116" s="99">
        <v>1</v>
      </c>
      <c r="BM116" s="99">
        <v>0</v>
      </c>
      <c r="BN116" s="99">
        <v>5</v>
      </c>
      <c r="BP116" s="123">
        <v>2009</v>
      </c>
    </row>
    <row r="117" spans="2:68">
      <c r="B117" s="123">
        <v>2010</v>
      </c>
      <c r="C117" s="99">
        <v>0</v>
      </c>
      <c r="D117" s="99">
        <v>0</v>
      </c>
      <c r="E117" s="99">
        <v>0</v>
      </c>
      <c r="F117" s="99">
        <v>1</v>
      </c>
      <c r="G117" s="99">
        <v>0</v>
      </c>
      <c r="H117" s="99">
        <v>0</v>
      </c>
      <c r="I117" s="99">
        <v>0</v>
      </c>
      <c r="J117" s="99">
        <v>0</v>
      </c>
      <c r="K117" s="99">
        <v>0</v>
      </c>
      <c r="L117" s="99">
        <v>1</v>
      </c>
      <c r="M117" s="99">
        <v>1</v>
      </c>
      <c r="N117" s="99">
        <v>0</v>
      </c>
      <c r="O117" s="99">
        <v>0</v>
      </c>
      <c r="P117" s="99">
        <v>0</v>
      </c>
      <c r="Q117" s="99">
        <v>0</v>
      </c>
      <c r="R117" s="99">
        <v>0</v>
      </c>
      <c r="S117" s="99">
        <v>0</v>
      </c>
      <c r="T117" s="99">
        <v>0</v>
      </c>
      <c r="U117" s="99">
        <v>0</v>
      </c>
      <c r="V117" s="99">
        <v>3</v>
      </c>
      <c r="X117" s="123">
        <v>2010</v>
      </c>
      <c r="Y117" s="99">
        <v>0</v>
      </c>
      <c r="Z117" s="99">
        <v>0</v>
      </c>
      <c r="AA117" s="99">
        <v>0</v>
      </c>
      <c r="AB117" s="99">
        <v>0</v>
      </c>
      <c r="AC117" s="99">
        <v>0</v>
      </c>
      <c r="AD117" s="99">
        <v>0</v>
      </c>
      <c r="AE117" s="99">
        <v>0</v>
      </c>
      <c r="AF117" s="99">
        <v>0</v>
      </c>
      <c r="AG117" s="99">
        <v>0</v>
      </c>
      <c r="AH117" s="99">
        <v>0</v>
      </c>
      <c r="AI117" s="99">
        <v>0</v>
      </c>
      <c r="AJ117" s="99">
        <v>0</v>
      </c>
      <c r="AK117" s="99">
        <v>0</v>
      </c>
      <c r="AL117" s="99">
        <v>0</v>
      </c>
      <c r="AM117" s="99">
        <v>0</v>
      </c>
      <c r="AN117" s="99">
        <v>0</v>
      </c>
      <c r="AO117" s="99">
        <v>1</v>
      </c>
      <c r="AP117" s="99">
        <v>0</v>
      </c>
      <c r="AQ117" s="99">
        <v>0</v>
      </c>
      <c r="AR117" s="99">
        <v>1</v>
      </c>
      <c r="AT117" s="123">
        <v>2010</v>
      </c>
      <c r="AU117" s="99">
        <v>0</v>
      </c>
      <c r="AV117" s="99">
        <v>0</v>
      </c>
      <c r="AW117" s="99">
        <v>0</v>
      </c>
      <c r="AX117" s="99">
        <v>1</v>
      </c>
      <c r="AY117" s="99">
        <v>0</v>
      </c>
      <c r="AZ117" s="99">
        <v>0</v>
      </c>
      <c r="BA117" s="99">
        <v>0</v>
      </c>
      <c r="BB117" s="99">
        <v>0</v>
      </c>
      <c r="BC117" s="99">
        <v>0</v>
      </c>
      <c r="BD117" s="99">
        <v>1</v>
      </c>
      <c r="BE117" s="99">
        <v>1</v>
      </c>
      <c r="BF117" s="99">
        <v>0</v>
      </c>
      <c r="BG117" s="99">
        <v>0</v>
      </c>
      <c r="BH117" s="99">
        <v>0</v>
      </c>
      <c r="BI117" s="99">
        <v>0</v>
      </c>
      <c r="BJ117" s="99">
        <v>0</v>
      </c>
      <c r="BK117" s="99">
        <v>1</v>
      </c>
      <c r="BL117" s="99">
        <v>0</v>
      </c>
      <c r="BM117" s="99">
        <v>0</v>
      </c>
      <c r="BN117" s="99">
        <v>4</v>
      </c>
      <c r="BP117" s="123">
        <v>2010</v>
      </c>
    </row>
    <row r="118" spans="2:68">
      <c r="B118" s="123">
        <v>2011</v>
      </c>
      <c r="C118" s="99">
        <v>0</v>
      </c>
      <c r="D118" s="99">
        <v>0</v>
      </c>
      <c r="E118" s="99">
        <v>0</v>
      </c>
      <c r="F118" s="99">
        <v>0</v>
      </c>
      <c r="G118" s="99">
        <v>0</v>
      </c>
      <c r="H118" s="99">
        <v>0</v>
      </c>
      <c r="I118" s="99">
        <v>1</v>
      </c>
      <c r="J118" s="99">
        <v>0</v>
      </c>
      <c r="K118" s="99">
        <v>0</v>
      </c>
      <c r="L118" s="99">
        <v>0</v>
      </c>
      <c r="M118" s="99">
        <v>0</v>
      </c>
      <c r="N118" s="99">
        <v>0</v>
      </c>
      <c r="O118" s="99">
        <v>0</v>
      </c>
      <c r="P118" s="99">
        <v>0</v>
      </c>
      <c r="Q118" s="99">
        <v>0</v>
      </c>
      <c r="R118" s="99">
        <v>0</v>
      </c>
      <c r="S118" s="99">
        <v>3</v>
      </c>
      <c r="T118" s="99">
        <v>3</v>
      </c>
      <c r="U118" s="99">
        <v>0</v>
      </c>
      <c r="V118" s="99">
        <v>7</v>
      </c>
      <c r="X118" s="123">
        <v>2011</v>
      </c>
      <c r="Y118" s="99">
        <v>0</v>
      </c>
      <c r="Z118" s="99">
        <v>1</v>
      </c>
      <c r="AA118" s="99">
        <v>0</v>
      </c>
      <c r="AB118" s="99">
        <v>0</v>
      </c>
      <c r="AC118" s="99">
        <v>0</v>
      </c>
      <c r="AD118" s="99">
        <v>0</v>
      </c>
      <c r="AE118" s="99">
        <v>0</v>
      </c>
      <c r="AF118" s="99">
        <v>0</v>
      </c>
      <c r="AG118" s="99">
        <v>0</v>
      </c>
      <c r="AH118" s="99">
        <v>0</v>
      </c>
      <c r="AI118" s="99">
        <v>0</v>
      </c>
      <c r="AJ118" s="99">
        <v>0</v>
      </c>
      <c r="AK118" s="99">
        <v>1</v>
      </c>
      <c r="AL118" s="99">
        <v>0</v>
      </c>
      <c r="AM118" s="99">
        <v>0</v>
      </c>
      <c r="AN118" s="99">
        <v>0</v>
      </c>
      <c r="AO118" s="99">
        <v>1</v>
      </c>
      <c r="AP118" s="99">
        <v>0</v>
      </c>
      <c r="AQ118" s="99">
        <v>0</v>
      </c>
      <c r="AR118" s="99">
        <v>3</v>
      </c>
      <c r="AT118" s="123">
        <v>2011</v>
      </c>
      <c r="AU118" s="99">
        <v>0</v>
      </c>
      <c r="AV118" s="99">
        <v>1</v>
      </c>
      <c r="AW118" s="99">
        <v>0</v>
      </c>
      <c r="AX118" s="99">
        <v>0</v>
      </c>
      <c r="AY118" s="99">
        <v>0</v>
      </c>
      <c r="AZ118" s="99">
        <v>0</v>
      </c>
      <c r="BA118" s="99">
        <v>1</v>
      </c>
      <c r="BB118" s="99">
        <v>0</v>
      </c>
      <c r="BC118" s="99">
        <v>0</v>
      </c>
      <c r="BD118" s="99">
        <v>0</v>
      </c>
      <c r="BE118" s="99">
        <v>0</v>
      </c>
      <c r="BF118" s="99">
        <v>0</v>
      </c>
      <c r="BG118" s="99">
        <v>1</v>
      </c>
      <c r="BH118" s="99">
        <v>0</v>
      </c>
      <c r="BI118" s="99">
        <v>0</v>
      </c>
      <c r="BJ118" s="99">
        <v>0</v>
      </c>
      <c r="BK118" s="99">
        <v>4</v>
      </c>
      <c r="BL118" s="99">
        <v>3</v>
      </c>
      <c r="BM118" s="99">
        <v>0</v>
      </c>
      <c r="BN118" s="99">
        <v>10</v>
      </c>
      <c r="BP118" s="123">
        <v>2011</v>
      </c>
    </row>
    <row r="119" spans="2:68">
      <c r="B119" s="123">
        <v>2012</v>
      </c>
      <c r="C119" s="99">
        <v>1</v>
      </c>
      <c r="D119" s="99">
        <v>0</v>
      </c>
      <c r="E119" s="99">
        <v>0</v>
      </c>
      <c r="F119" s="99">
        <v>0</v>
      </c>
      <c r="G119" s="99">
        <v>0</v>
      </c>
      <c r="H119" s="99">
        <v>0</v>
      </c>
      <c r="I119" s="99">
        <v>0</v>
      </c>
      <c r="J119" s="99">
        <v>0</v>
      </c>
      <c r="K119" s="99">
        <v>0</v>
      </c>
      <c r="L119" s="99">
        <v>0</v>
      </c>
      <c r="M119" s="99">
        <v>0</v>
      </c>
      <c r="N119" s="99">
        <v>0</v>
      </c>
      <c r="O119" s="99">
        <v>0</v>
      </c>
      <c r="P119" s="99">
        <v>1</v>
      </c>
      <c r="Q119" s="99">
        <v>0</v>
      </c>
      <c r="R119" s="99">
        <v>0</v>
      </c>
      <c r="S119" s="99">
        <v>0</v>
      </c>
      <c r="T119" s="99">
        <v>4</v>
      </c>
      <c r="U119" s="99">
        <v>0</v>
      </c>
      <c r="V119" s="99">
        <v>6</v>
      </c>
      <c r="X119" s="123">
        <v>2012</v>
      </c>
      <c r="Y119" s="99">
        <v>0</v>
      </c>
      <c r="Z119" s="99">
        <v>0</v>
      </c>
      <c r="AA119" s="99">
        <v>0</v>
      </c>
      <c r="AB119" s="99">
        <v>0</v>
      </c>
      <c r="AC119" s="99">
        <v>0</v>
      </c>
      <c r="AD119" s="99">
        <v>0</v>
      </c>
      <c r="AE119" s="99">
        <v>0</v>
      </c>
      <c r="AF119" s="99">
        <v>0</v>
      </c>
      <c r="AG119" s="99">
        <v>0</v>
      </c>
      <c r="AH119" s="99">
        <v>0</v>
      </c>
      <c r="AI119" s="99">
        <v>0</v>
      </c>
      <c r="AJ119" s="99">
        <v>0</v>
      </c>
      <c r="AK119" s="99">
        <v>0</v>
      </c>
      <c r="AL119" s="99">
        <v>1</v>
      </c>
      <c r="AM119" s="99">
        <v>0</v>
      </c>
      <c r="AN119" s="99">
        <v>0</v>
      </c>
      <c r="AO119" s="99">
        <v>1</v>
      </c>
      <c r="AP119" s="99">
        <v>2</v>
      </c>
      <c r="AQ119" s="99">
        <v>0</v>
      </c>
      <c r="AR119" s="99">
        <v>4</v>
      </c>
      <c r="AT119" s="123">
        <v>2012</v>
      </c>
      <c r="AU119" s="99">
        <v>1</v>
      </c>
      <c r="AV119" s="99">
        <v>0</v>
      </c>
      <c r="AW119" s="99">
        <v>0</v>
      </c>
      <c r="AX119" s="99">
        <v>0</v>
      </c>
      <c r="AY119" s="99">
        <v>0</v>
      </c>
      <c r="AZ119" s="99">
        <v>0</v>
      </c>
      <c r="BA119" s="99">
        <v>0</v>
      </c>
      <c r="BB119" s="99">
        <v>0</v>
      </c>
      <c r="BC119" s="99">
        <v>0</v>
      </c>
      <c r="BD119" s="99">
        <v>0</v>
      </c>
      <c r="BE119" s="99">
        <v>0</v>
      </c>
      <c r="BF119" s="99">
        <v>0</v>
      </c>
      <c r="BG119" s="99">
        <v>0</v>
      </c>
      <c r="BH119" s="99">
        <v>2</v>
      </c>
      <c r="BI119" s="99">
        <v>0</v>
      </c>
      <c r="BJ119" s="99">
        <v>0</v>
      </c>
      <c r="BK119" s="99">
        <v>1</v>
      </c>
      <c r="BL119" s="99">
        <v>6</v>
      </c>
      <c r="BM119" s="99">
        <v>0</v>
      </c>
      <c r="BN119" s="99">
        <v>10</v>
      </c>
      <c r="BP119" s="123">
        <v>2012</v>
      </c>
    </row>
    <row r="120" spans="2:68">
      <c r="B120" s="123">
        <v>2013</v>
      </c>
      <c r="C120" s="99">
        <v>1</v>
      </c>
      <c r="D120" s="99">
        <v>1</v>
      </c>
      <c r="E120" s="99">
        <v>0</v>
      </c>
      <c r="F120" s="99">
        <v>0</v>
      </c>
      <c r="G120" s="99">
        <v>0</v>
      </c>
      <c r="H120" s="99">
        <v>0</v>
      </c>
      <c r="I120" s="99">
        <v>0</v>
      </c>
      <c r="J120" s="99">
        <v>0</v>
      </c>
      <c r="K120" s="99">
        <v>0</v>
      </c>
      <c r="L120" s="99">
        <v>0</v>
      </c>
      <c r="M120" s="99">
        <v>1</v>
      </c>
      <c r="N120" s="99">
        <v>0</v>
      </c>
      <c r="O120" s="99">
        <v>1</v>
      </c>
      <c r="P120" s="99">
        <v>0</v>
      </c>
      <c r="Q120" s="99">
        <v>0</v>
      </c>
      <c r="R120" s="99">
        <v>1</v>
      </c>
      <c r="S120" s="99">
        <v>0</v>
      </c>
      <c r="T120" s="99">
        <v>2</v>
      </c>
      <c r="U120" s="99">
        <v>0</v>
      </c>
      <c r="V120" s="99">
        <v>7</v>
      </c>
      <c r="X120" s="123">
        <v>2013</v>
      </c>
      <c r="Y120" s="99">
        <v>0</v>
      </c>
      <c r="Z120" s="99">
        <v>0</v>
      </c>
      <c r="AA120" s="99">
        <v>0</v>
      </c>
      <c r="AB120" s="99">
        <v>0</v>
      </c>
      <c r="AC120" s="99">
        <v>0</v>
      </c>
      <c r="AD120" s="99">
        <v>0</v>
      </c>
      <c r="AE120" s="99">
        <v>0</v>
      </c>
      <c r="AF120" s="99">
        <v>0</v>
      </c>
      <c r="AG120" s="99">
        <v>0</v>
      </c>
      <c r="AH120" s="99">
        <v>0</v>
      </c>
      <c r="AI120" s="99">
        <v>0</v>
      </c>
      <c r="AJ120" s="99">
        <v>0</v>
      </c>
      <c r="AK120" s="99">
        <v>0</v>
      </c>
      <c r="AL120" s="99">
        <v>0</v>
      </c>
      <c r="AM120" s="99">
        <v>0</v>
      </c>
      <c r="AN120" s="99">
        <v>0</v>
      </c>
      <c r="AO120" s="99">
        <v>0</v>
      </c>
      <c r="AP120" s="99">
        <v>2</v>
      </c>
      <c r="AQ120" s="99">
        <v>0</v>
      </c>
      <c r="AR120" s="99">
        <v>2</v>
      </c>
      <c r="AT120" s="123">
        <v>2013</v>
      </c>
      <c r="AU120" s="99">
        <v>1</v>
      </c>
      <c r="AV120" s="99">
        <v>1</v>
      </c>
      <c r="AW120" s="99">
        <v>0</v>
      </c>
      <c r="AX120" s="99">
        <v>0</v>
      </c>
      <c r="AY120" s="99">
        <v>0</v>
      </c>
      <c r="AZ120" s="99">
        <v>0</v>
      </c>
      <c r="BA120" s="99">
        <v>0</v>
      </c>
      <c r="BB120" s="99">
        <v>0</v>
      </c>
      <c r="BC120" s="99">
        <v>0</v>
      </c>
      <c r="BD120" s="99">
        <v>0</v>
      </c>
      <c r="BE120" s="99">
        <v>1</v>
      </c>
      <c r="BF120" s="99">
        <v>0</v>
      </c>
      <c r="BG120" s="99">
        <v>1</v>
      </c>
      <c r="BH120" s="99">
        <v>0</v>
      </c>
      <c r="BI120" s="99">
        <v>0</v>
      </c>
      <c r="BJ120" s="99">
        <v>1</v>
      </c>
      <c r="BK120" s="99">
        <v>0</v>
      </c>
      <c r="BL120" s="99">
        <v>4</v>
      </c>
      <c r="BM120" s="99">
        <v>0</v>
      </c>
      <c r="BN120" s="99">
        <v>9</v>
      </c>
      <c r="BP120" s="123">
        <v>2013</v>
      </c>
    </row>
    <row r="121" spans="2:68">
      <c r="B121" s="123">
        <v>2014</v>
      </c>
      <c r="C121" s="99">
        <v>0</v>
      </c>
      <c r="D121" s="99">
        <v>0</v>
      </c>
      <c r="E121" s="99">
        <v>1</v>
      </c>
      <c r="F121" s="99">
        <v>0</v>
      </c>
      <c r="G121" s="99">
        <v>0</v>
      </c>
      <c r="H121" s="99">
        <v>0</v>
      </c>
      <c r="I121" s="99">
        <v>0</v>
      </c>
      <c r="J121" s="99">
        <v>1</v>
      </c>
      <c r="K121" s="99">
        <v>0</v>
      </c>
      <c r="L121" s="99">
        <v>0</v>
      </c>
      <c r="M121" s="99">
        <v>0</v>
      </c>
      <c r="N121" s="99">
        <v>0</v>
      </c>
      <c r="O121" s="99">
        <v>0</v>
      </c>
      <c r="P121" s="99">
        <v>0</v>
      </c>
      <c r="Q121" s="99">
        <v>1</v>
      </c>
      <c r="R121" s="99">
        <v>0</v>
      </c>
      <c r="S121" s="99">
        <v>2</v>
      </c>
      <c r="T121" s="99">
        <v>4</v>
      </c>
      <c r="U121" s="99">
        <v>0</v>
      </c>
      <c r="V121" s="99">
        <v>9</v>
      </c>
      <c r="X121" s="123">
        <v>2014</v>
      </c>
      <c r="Y121" s="99">
        <v>0</v>
      </c>
      <c r="Z121" s="99">
        <v>0</v>
      </c>
      <c r="AA121" s="99">
        <v>0</v>
      </c>
      <c r="AB121" s="99">
        <v>0</v>
      </c>
      <c r="AC121" s="99">
        <v>0</v>
      </c>
      <c r="AD121" s="99">
        <v>0</v>
      </c>
      <c r="AE121" s="99">
        <v>0</v>
      </c>
      <c r="AF121" s="99">
        <v>0</v>
      </c>
      <c r="AG121" s="99">
        <v>0</v>
      </c>
      <c r="AH121" s="99">
        <v>0</v>
      </c>
      <c r="AI121" s="99">
        <v>0</v>
      </c>
      <c r="AJ121" s="99">
        <v>0</v>
      </c>
      <c r="AK121" s="99">
        <v>0</v>
      </c>
      <c r="AL121" s="99">
        <v>1</v>
      </c>
      <c r="AM121" s="99">
        <v>1</v>
      </c>
      <c r="AN121" s="99">
        <v>1</v>
      </c>
      <c r="AO121" s="99">
        <v>1</v>
      </c>
      <c r="AP121" s="99">
        <v>1</v>
      </c>
      <c r="AQ121" s="99">
        <v>0</v>
      </c>
      <c r="AR121" s="99">
        <v>5</v>
      </c>
      <c r="AT121" s="123">
        <v>2014</v>
      </c>
      <c r="AU121" s="99">
        <v>0</v>
      </c>
      <c r="AV121" s="99">
        <v>0</v>
      </c>
      <c r="AW121" s="99">
        <v>1</v>
      </c>
      <c r="AX121" s="99">
        <v>0</v>
      </c>
      <c r="AY121" s="99">
        <v>0</v>
      </c>
      <c r="AZ121" s="99">
        <v>0</v>
      </c>
      <c r="BA121" s="99">
        <v>0</v>
      </c>
      <c r="BB121" s="99">
        <v>1</v>
      </c>
      <c r="BC121" s="99">
        <v>0</v>
      </c>
      <c r="BD121" s="99">
        <v>0</v>
      </c>
      <c r="BE121" s="99">
        <v>0</v>
      </c>
      <c r="BF121" s="99">
        <v>0</v>
      </c>
      <c r="BG121" s="99">
        <v>0</v>
      </c>
      <c r="BH121" s="99">
        <v>1</v>
      </c>
      <c r="BI121" s="99">
        <v>2</v>
      </c>
      <c r="BJ121" s="99">
        <v>1</v>
      </c>
      <c r="BK121" s="99">
        <v>3</v>
      </c>
      <c r="BL121" s="99">
        <v>5</v>
      </c>
      <c r="BM121" s="99">
        <v>0</v>
      </c>
      <c r="BN121" s="99">
        <v>14</v>
      </c>
      <c r="BP121" s="123">
        <v>2014</v>
      </c>
    </row>
    <row r="122" spans="2:68">
      <c r="B122" s="123">
        <v>2015</v>
      </c>
      <c r="C122" s="99">
        <v>0</v>
      </c>
      <c r="D122" s="99">
        <v>0</v>
      </c>
      <c r="E122" s="99">
        <v>0</v>
      </c>
      <c r="F122" s="99">
        <v>0</v>
      </c>
      <c r="G122" s="99">
        <v>0</v>
      </c>
      <c r="H122" s="99">
        <v>0</v>
      </c>
      <c r="I122" s="99">
        <v>0</v>
      </c>
      <c r="J122" s="99">
        <v>0</v>
      </c>
      <c r="K122" s="99">
        <v>0</v>
      </c>
      <c r="L122" s="99">
        <v>0</v>
      </c>
      <c r="M122" s="99">
        <v>0</v>
      </c>
      <c r="N122" s="99">
        <v>0</v>
      </c>
      <c r="O122" s="99">
        <v>0</v>
      </c>
      <c r="P122" s="99">
        <v>0</v>
      </c>
      <c r="Q122" s="99">
        <v>0</v>
      </c>
      <c r="R122" s="99">
        <v>1</v>
      </c>
      <c r="S122" s="99">
        <v>0</v>
      </c>
      <c r="T122" s="99">
        <v>1</v>
      </c>
      <c r="U122" s="99">
        <v>0</v>
      </c>
      <c r="V122" s="99">
        <v>2</v>
      </c>
      <c r="X122" s="123">
        <v>2015</v>
      </c>
      <c r="Y122" s="99">
        <v>0</v>
      </c>
      <c r="Z122" s="99">
        <v>0</v>
      </c>
      <c r="AA122" s="99">
        <v>0</v>
      </c>
      <c r="AB122" s="99">
        <v>0</v>
      </c>
      <c r="AC122" s="99">
        <v>0</v>
      </c>
      <c r="AD122" s="99">
        <v>0</v>
      </c>
      <c r="AE122" s="99">
        <v>0</v>
      </c>
      <c r="AF122" s="99">
        <v>0</v>
      </c>
      <c r="AG122" s="99">
        <v>0</v>
      </c>
      <c r="AH122" s="99">
        <v>0</v>
      </c>
      <c r="AI122" s="99">
        <v>0</v>
      </c>
      <c r="AJ122" s="99">
        <v>0</v>
      </c>
      <c r="AK122" s="99">
        <v>0</v>
      </c>
      <c r="AL122" s="99">
        <v>0</v>
      </c>
      <c r="AM122" s="99">
        <v>1</v>
      </c>
      <c r="AN122" s="99">
        <v>0</v>
      </c>
      <c r="AO122" s="99">
        <v>0</v>
      </c>
      <c r="AP122" s="99">
        <v>0</v>
      </c>
      <c r="AQ122" s="99">
        <v>0</v>
      </c>
      <c r="AR122" s="99">
        <v>1</v>
      </c>
      <c r="AT122" s="123">
        <v>2015</v>
      </c>
      <c r="AU122" s="99">
        <v>0</v>
      </c>
      <c r="AV122" s="99">
        <v>0</v>
      </c>
      <c r="AW122" s="99">
        <v>0</v>
      </c>
      <c r="AX122" s="99">
        <v>0</v>
      </c>
      <c r="AY122" s="99">
        <v>0</v>
      </c>
      <c r="AZ122" s="99">
        <v>0</v>
      </c>
      <c r="BA122" s="99">
        <v>0</v>
      </c>
      <c r="BB122" s="99">
        <v>0</v>
      </c>
      <c r="BC122" s="99">
        <v>0</v>
      </c>
      <c r="BD122" s="99">
        <v>0</v>
      </c>
      <c r="BE122" s="99">
        <v>0</v>
      </c>
      <c r="BF122" s="99">
        <v>0</v>
      </c>
      <c r="BG122" s="99">
        <v>0</v>
      </c>
      <c r="BH122" s="99">
        <v>0</v>
      </c>
      <c r="BI122" s="99">
        <v>1</v>
      </c>
      <c r="BJ122" s="99">
        <v>1</v>
      </c>
      <c r="BK122" s="99">
        <v>0</v>
      </c>
      <c r="BL122" s="99">
        <v>1</v>
      </c>
      <c r="BM122" s="99">
        <v>0</v>
      </c>
      <c r="BN122" s="99">
        <v>3</v>
      </c>
      <c r="BP122" s="123">
        <v>2015</v>
      </c>
    </row>
    <row r="123" spans="2:68">
      <c r="B123" s="123">
        <v>2016</v>
      </c>
      <c r="C123" s="99">
        <v>0</v>
      </c>
      <c r="D123" s="99">
        <v>0</v>
      </c>
      <c r="E123" s="99">
        <v>0</v>
      </c>
      <c r="F123" s="99">
        <v>0</v>
      </c>
      <c r="G123" s="99">
        <v>0</v>
      </c>
      <c r="H123" s="99">
        <v>0</v>
      </c>
      <c r="I123" s="99">
        <v>0</v>
      </c>
      <c r="J123" s="99">
        <v>0</v>
      </c>
      <c r="K123" s="99">
        <v>0</v>
      </c>
      <c r="L123" s="99">
        <v>1</v>
      </c>
      <c r="M123" s="99">
        <v>0</v>
      </c>
      <c r="N123" s="99">
        <v>0</v>
      </c>
      <c r="O123" s="99">
        <v>0</v>
      </c>
      <c r="P123" s="99">
        <v>1</v>
      </c>
      <c r="Q123" s="99">
        <v>0</v>
      </c>
      <c r="R123" s="99">
        <v>0</v>
      </c>
      <c r="S123" s="99">
        <v>1</v>
      </c>
      <c r="T123" s="99">
        <v>5</v>
      </c>
      <c r="U123" s="99">
        <v>0</v>
      </c>
      <c r="V123" s="99">
        <v>8</v>
      </c>
      <c r="X123" s="123">
        <v>2016</v>
      </c>
      <c r="Y123" s="99">
        <v>0</v>
      </c>
      <c r="Z123" s="99">
        <v>0</v>
      </c>
      <c r="AA123" s="99">
        <v>0</v>
      </c>
      <c r="AB123" s="99">
        <v>0</v>
      </c>
      <c r="AC123" s="99">
        <v>0</v>
      </c>
      <c r="AD123" s="99">
        <v>0</v>
      </c>
      <c r="AE123" s="99">
        <v>0</v>
      </c>
      <c r="AF123" s="99">
        <v>0</v>
      </c>
      <c r="AG123" s="99">
        <v>0</v>
      </c>
      <c r="AH123" s="99">
        <v>0</v>
      </c>
      <c r="AI123" s="99">
        <v>0</v>
      </c>
      <c r="AJ123" s="99">
        <v>0</v>
      </c>
      <c r="AK123" s="99">
        <v>1</v>
      </c>
      <c r="AL123" s="99">
        <v>0</v>
      </c>
      <c r="AM123" s="99">
        <v>0</v>
      </c>
      <c r="AN123" s="99">
        <v>0</v>
      </c>
      <c r="AO123" s="99">
        <v>1</v>
      </c>
      <c r="AP123" s="99">
        <v>2</v>
      </c>
      <c r="AQ123" s="99">
        <v>0</v>
      </c>
      <c r="AR123" s="99">
        <v>4</v>
      </c>
      <c r="AT123" s="123">
        <v>2016</v>
      </c>
      <c r="AU123" s="99">
        <v>0</v>
      </c>
      <c r="AV123" s="99">
        <v>0</v>
      </c>
      <c r="AW123" s="99">
        <v>0</v>
      </c>
      <c r="AX123" s="99">
        <v>0</v>
      </c>
      <c r="AY123" s="99">
        <v>0</v>
      </c>
      <c r="AZ123" s="99">
        <v>0</v>
      </c>
      <c r="BA123" s="99">
        <v>0</v>
      </c>
      <c r="BB123" s="99">
        <v>0</v>
      </c>
      <c r="BC123" s="99">
        <v>0</v>
      </c>
      <c r="BD123" s="99">
        <v>1</v>
      </c>
      <c r="BE123" s="99">
        <v>0</v>
      </c>
      <c r="BF123" s="99">
        <v>0</v>
      </c>
      <c r="BG123" s="99">
        <v>1</v>
      </c>
      <c r="BH123" s="99">
        <v>1</v>
      </c>
      <c r="BI123" s="99">
        <v>0</v>
      </c>
      <c r="BJ123" s="99">
        <v>0</v>
      </c>
      <c r="BK123" s="99">
        <v>2</v>
      </c>
      <c r="BL123" s="99">
        <v>7</v>
      </c>
      <c r="BM123" s="99">
        <v>0</v>
      </c>
      <c r="BN123" s="99">
        <v>12</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0</v>
      </c>
      <c r="D14" s="100">
        <v>0.43357119999999999</v>
      </c>
      <c r="E14" s="100">
        <v>0</v>
      </c>
      <c r="F14" s="100">
        <v>0.93782330000000003</v>
      </c>
      <c r="G14" s="100">
        <v>0</v>
      </c>
      <c r="H14" s="100">
        <v>0</v>
      </c>
      <c r="I14" s="100">
        <v>0</v>
      </c>
      <c r="J14" s="100">
        <v>0</v>
      </c>
      <c r="K14" s="100">
        <v>0.72368739999999998</v>
      </c>
      <c r="L14" s="100">
        <v>0</v>
      </c>
      <c r="M14" s="100">
        <v>0</v>
      </c>
      <c r="N14" s="100">
        <v>0</v>
      </c>
      <c r="O14" s="100">
        <v>0</v>
      </c>
      <c r="P14" s="100">
        <v>2.5141420000000001</v>
      </c>
      <c r="Q14" s="100">
        <v>0</v>
      </c>
      <c r="R14" s="100">
        <v>0</v>
      </c>
      <c r="S14" s="100">
        <v>0</v>
      </c>
      <c r="T14" s="100">
        <v>0</v>
      </c>
      <c r="U14" s="100">
        <v>0.2294639</v>
      </c>
      <c r="V14" s="100">
        <v>0.23907049999999999</v>
      </c>
      <c r="W14" s="125"/>
      <c r="X14" s="113">
        <v>1907</v>
      </c>
      <c r="Y14" s="100">
        <v>0.82892900000000003</v>
      </c>
      <c r="Z14" s="100">
        <v>0.88915920000000004</v>
      </c>
      <c r="AA14" s="100">
        <v>0.93582489999999996</v>
      </c>
      <c r="AB14" s="100">
        <v>0</v>
      </c>
      <c r="AC14" s="100">
        <v>0</v>
      </c>
      <c r="AD14" s="100">
        <v>0</v>
      </c>
      <c r="AE14" s="100">
        <v>0</v>
      </c>
      <c r="AF14" s="100">
        <v>0.75427409999999995</v>
      </c>
      <c r="AG14" s="100">
        <v>0</v>
      </c>
      <c r="AH14" s="100">
        <v>0</v>
      </c>
      <c r="AI14" s="100">
        <v>0</v>
      </c>
      <c r="AJ14" s="100">
        <v>0</v>
      </c>
      <c r="AK14" s="100">
        <v>0</v>
      </c>
      <c r="AL14" s="100">
        <v>0</v>
      </c>
      <c r="AM14" s="100">
        <v>0</v>
      </c>
      <c r="AN14" s="100">
        <v>0</v>
      </c>
      <c r="AO14" s="100">
        <v>0</v>
      </c>
      <c r="AP14" s="100">
        <v>0</v>
      </c>
      <c r="AQ14" s="100">
        <v>0.3493831</v>
      </c>
      <c r="AR14" s="100">
        <v>0.2398721</v>
      </c>
      <c r="AS14" s="125"/>
      <c r="AT14" s="113">
        <v>1907</v>
      </c>
      <c r="AU14" s="100">
        <v>0.40799619999999998</v>
      </c>
      <c r="AV14" s="100">
        <v>0.65850960000000003</v>
      </c>
      <c r="AW14" s="100">
        <v>0.4640358</v>
      </c>
      <c r="AX14" s="100">
        <v>0.4732037</v>
      </c>
      <c r="AY14" s="100">
        <v>0</v>
      </c>
      <c r="AZ14" s="100">
        <v>0</v>
      </c>
      <c r="BA14" s="100">
        <v>0</v>
      </c>
      <c r="BB14" s="100">
        <v>0.35029900000000003</v>
      </c>
      <c r="BC14" s="100">
        <v>0.39743289999999998</v>
      </c>
      <c r="BD14" s="100">
        <v>0</v>
      </c>
      <c r="BE14" s="100">
        <v>0</v>
      </c>
      <c r="BF14" s="100">
        <v>0</v>
      </c>
      <c r="BG14" s="100">
        <v>0</v>
      </c>
      <c r="BH14" s="100">
        <v>1.3515523</v>
      </c>
      <c r="BI14" s="100">
        <v>0</v>
      </c>
      <c r="BJ14" s="100">
        <v>0</v>
      </c>
      <c r="BK14" s="100">
        <v>0</v>
      </c>
      <c r="BL14" s="100">
        <v>0</v>
      </c>
      <c r="BM14" s="100">
        <v>0.2869081</v>
      </c>
      <c r="BN14" s="100">
        <v>0.2428447</v>
      </c>
      <c r="BO14" s="125"/>
      <c r="BP14" s="112">
        <v>1907</v>
      </c>
    </row>
    <row r="15" spans="1:68" s="91" customFormat="1">
      <c r="A15" s="125"/>
      <c r="B15" s="113">
        <v>1908</v>
      </c>
      <c r="C15" s="100">
        <v>0.39414719999999998</v>
      </c>
      <c r="D15" s="100">
        <v>0</v>
      </c>
      <c r="E15" s="100">
        <v>0</v>
      </c>
      <c r="F15" s="100">
        <v>0.46077190000000001</v>
      </c>
      <c r="G15" s="100">
        <v>0</v>
      </c>
      <c r="H15" s="100">
        <v>0.52664310000000003</v>
      </c>
      <c r="I15" s="100">
        <v>0</v>
      </c>
      <c r="J15" s="100">
        <v>0</v>
      </c>
      <c r="K15" s="100">
        <v>0</v>
      </c>
      <c r="L15" s="100">
        <v>0</v>
      </c>
      <c r="M15" s="100">
        <v>0</v>
      </c>
      <c r="N15" s="100">
        <v>0</v>
      </c>
      <c r="O15" s="100">
        <v>0</v>
      </c>
      <c r="P15" s="100">
        <v>0</v>
      </c>
      <c r="Q15" s="100">
        <v>7.0713856000000002</v>
      </c>
      <c r="R15" s="100">
        <v>0</v>
      </c>
      <c r="S15" s="100">
        <v>0</v>
      </c>
      <c r="T15" s="100">
        <v>0</v>
      </c>
      <c r="U15" s="100">
        <v>0.22598840000000001</v>
      </c>
      <c r="V15" s="100">
        <v>0.32884799999999997</v>
      </c>
      <c r="W15" s="125"/>
      <c r="X15" s="113">
        <v>1908</v>
      </c>
      <c r="Y15" s="100">
        <v>0.40705190000000002</v>
      </c>
      <c r="Z15" s="100">
        <v>0.44493840000000001</v>
      </c>
      <c r="AA15" s="100">
        <v>0.4683755</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0.14719299999999999</v>
      </c>
      <c r="AR15" s="100">
        <v>9.0514899999999995E-2</v>
      </c>
      <c r="AS15" s="125"/>
      <c r="AT15" s="113">
        <v>1908</v>
      </c>
      <c r="AU15" s="100">
        <v>0.40049570000000001</v>
      </c>
      <c r="AV15" s="100">
        <v>0.21964900000000001</v>
      </c>
      <c r="AW15" s="100">
        <v>0.23225870000000001</v>
      </c>
      <c r="AX15" s="100">
        <v>0.2326366</v>
      </c>
      <c r="AY15" s="100">
        <v>0</v>
      </c>
      <c r="AZ15" s="100">
        <v>0.27044629999999997</v>
      </c>
      <c r="BA15" s="100">
        <v>0</v>
      </c>
      <c r="BB15" s="100">
        <v>0</v>
      </c>
      <c r="BC15" s="100">
        <v>0</v>
      </c>
      <c r="BD15" s="100">
        <v>0</v>
      </c>
      <c r="BE15" s="100">
        <v>0</v>
      </c>
      <c r="BF15" s="100">
        <v>0</v>
      </c>
      <c r="BG15" s="100">
        <v>0</v>
      </c>
      <c r="BH15" s="100">
        <v>0</v>
      </c>
      <c r="BI15" s="100">
        <v>3.8357383</v>
      </c>
      <c r="BJ15" s="100">
        <v>0</v>
      </c>
      <c r="BK15" s="100">
        <v>0</v>
      </c>
      <c r="BL15" s="100">
        <v>0</v>
      </c>
      <c r="BM15" s="100">
        <v>0.18820680000000001</v>
      </c>
      <c r="BN15" s="100">
        <v>0.21988360000000001</v>
      </c>
      <c r="BO15" s="125"/>
      <c r="BP15" s="112">
        <v>1908</v>
      </c>
    </row>
    <row r="16" spans="1:68" s="91" customFormat="1">
      <c r="A16" s="125"/>
      <c r="B16" s="113">
        <v>1909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t="s">
        <v>208</v>
      </c>
      <c r="W16" s="125"/>
      <c r="X16" s="113">
        <v>1909</v>
      </c>
      <c r="Y16" s="100">
        <v>0</v>
      </c>
      <c r="Z16" s="100">
        <v>0</v>
      </c>
      <c r="AA16" s="100">
        <v>0</v>
      </c>
      <c r="AB16" s="100">
        <v>0.46239649999999999</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4.8245099999999999E-2</v>
      </c>
      <c r="AR16" s="100">
        <v>3.2220499999999999E-2</v>
      </c>
      <c r="AS16" s="125"/>
      <c r="AT16" s="113">
        <v>1909</v>
      </c>
      <c r="AU16" s="100">
        <v>0</v>
      </c>
      <c r="AV16" s="100">
        <v>0</v>
      </c>
      <c r="AW16" s="100">
        <v>0</v>
      </c>
      <c r="AX16" s="100">
        <v>0.22880210000000001</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2.31548E-2</v>
      </c>
      <c r="BN16" s="100">
        <v>1.5943300000000001E-2</v>
      </c>
      <c r="BO16" s="125"/>
      <c r="BP16" s="112">
        <v>1909</v>
      </c>
    </row>
    <row r="17" spans="1:68" s="91" customFormat="1">
      <c r="A17" s="125"/>
      <c r="B17" s="113">
        <v>1910</v>
      </c>
      <c r="C17" s="100">
        <v>1.1394449</v>
      </c>
      <c r="D17" s="100">
        <v>0</v>
      </c>
      <c r="E17" s="100">
        <v>0</v>
      </c>
      <c r="F17" s="100">
        <v>0</v>
      </c>
      <c r="G17" s="100">
        <v>0.44586959999999998</v>
      </c>
      <c r="H17" s="100">
        <v>0</v>
      </c>
      <c r="I17" s="100">
        <v>0.58561280000000004</v>
      </c>
      <c r="J17" s="100">
        <v>0</v>
      </c>
      <c r="K17" s="100">
        <v>0</v>
      </c>
      <c r="L17" s="100">
        <v>0</v>
      </c>
      <c r="M17" s="100">
        <v>0</v>
      </c>
      <c r="N17" s="100">
        <v>0</v>
      </c>
      <c r="O17" s="100">
        <v>0</v>
      </c>
      <c r="P17" s="100">
        <v>0</v>
      </c>
      <c r="Q17" s="100">
        <v>0</v>
      </c>
      <c r="R17" s="100">
        <v>0</v>
      </c>
      <c r="S17" s="100">
        <v>0</v>
      </c>
      <c r="T17" s="100">
        <v>0</v>
      </c>
      <c r="U17" s="100">
        <v>0.21934400000000001</v>
      </c>
      <c r="V17" s="100">
        <v>0.1494212</v>
      </c>
      <c r="W17" s="125"/>
      <c r="X17" s="113">
        <v>1910</v>
      </c>
      <c r="Y17" s="100">
        <v>0.39299479999999998</v>
      </c>
      <c r="Z17" s="100">
        <v>0</v>
      </c>
      <c r="AA17" s="100">
        <v>0.46930440000000001</v>
      </c>
      <c r="AB17" s="100">
        <v>0.4551634</v>
      </c>
      <c r="AC17" s="100">
        <v>0</v>
      </c>
      <c r="AD17" s="100">
        <v>0</v>
      </c>
      <c r="AE17" s="100">
        <v>1.2623903999999999</v>
      </c>
      <c r="AF17" s="100">
        <v>0</v>
      </c>
      <c r="AG17" s="100">
        <v>0</v>
      </c>
      <c r="AH17" s="100">
        <v>0</v>
      </c>
      <c r="AI17" s="100">
        <v>0</v>
      </c>
      <c r="AJ17" s="100">
        <v>0</v>
      </c>
      <c r="AK17" s="100">
        <v>0</v>
      </c>
      <c r="AL17" s="100">
        <v>0</v>
      </c>
      <c r="AM17" s="100">
        <v>0</v>
      </c>
      <c r="AN17" s="100">
        <v>0</v>
      </c>
      <c r="AO17" s="100">
        <v>0</v>
      </c>
      <c r="AP17" s="100">
        <v>0</v>
      </c>
      <c r="AQ17" s="100">
        <v>0.23726369999999999</v>
      </c>
      <c r="AR17" s="100">
        <v>0.18575839999999999</v>
      </c>
      <c r="AS17" s="125"/>
      <c r="AT17" s="113">
        <v>1910</v>
      </c>
      <c r="AU17" s="100">
        <v>0.77258499999999997</v>
      </c>
      <c r="AV17" s="100">
        <v>0</v>
      </c>
      <c r="AW17" s="100">
        <v>0.2327417</v>
      </c>
      <c r="AX17" s="100">
        <v>0.22509190000000001</v>
      </c>
      <c r="AY17" s="100">
        <v>0.22751660000000001</v>
      </c>
      <c r="AZ17" s="100">
        <v>0</v>
      </c>
      <c r="BA17" s="100">
        <v>0.9113253</v>
      </c>
      <c r="BB17" s="100">
        <v>0</v>
      </c>
      <c r="BC17" s="100">
        <v>0</v>
      </c>
      <c r="BD17" s="100">
        <v>0</v>
      </c>
      <c r="BE17" s="100">
        <v>0</v>
      </c>
      <c r="BF17" s="100">
        <v>0</v>
      </c>
      <c r="BG17" s="100">
        <v>0</v>
      </c>
      <c r="BH17" s="100">
        <v>0</v>
      </c>
      <c r="BI17" s="100">
        <v>0</v>
      </c>
      <c r="BJ17" s="100">
        <v>0</v>
      </c>
      <c r="BK17" s="100">
        <v>0</v>
      </c>
      <c r="BL17" s="100">
        <v>0</v>
      </c>
      <c r="BM17" s="100">
        <v>0.22795219999999999</v>
      </c>
      <c r="BN17" s="100">
        <v>0.16705329999999999</v>
      </c>
      <c r="BO17" s="125"/>
      <c r="BP17" s="113">
        <v>1910</v>
      </c>
    </row>
    <row r="18" spans="1:68" s="91" customFormat="1">
      <c r="A18" s="125"/>
      <c r="B18" s="113">
        <v>1911</v>
      </c>
      <c r="C18" s="100">
        <v>1.4921309</v>
      </c>
      <c r="D18" s="100">
        <v>0</v>
      </c>
      <c r="E18" s="100">
        <v>0</v>
      </c>
      <c r="F18" s="100">
        <v>0</v>
      </c>
      <c r="G18" s="100">
        <v>0</v>
      </c>
      <c r="H18" s="100">
        <v>0</v>
      </c>
      <c r="I18" s="100">
        <v>0</v>
      </c>
      <c r="J18" s="100">
        <v>0</v>
      </c>
      <c r="K18" s="100">
        <v>0</v>
      </c>
      <c r="L18" s="100">
        <v>1.4928047</v>
      </c>
      <c r="M18" s="100">
        <v>0</v>
      </c>
      <c r="N18" s="100">
        <v>0</v>
      </c>
      <c r="O18" s="100">
        <v>0</v>
      </c>
      <c r="P18" s="100">
        <v>0</v>
      </c>
      <c r="Q18" s="100">
        <v>0</v>
      </c>
      <c r="R18" s="100">
        <v>0</v>
      </c>
      <c r="S18" s="100">
        <v>0</v>
      </c>
      <c r="T18" s="100">
        <v>0</v>
      </c>
      <c r="U18" s="100">
        <v>0.2593994</v>
      </c>
      <c r="V18" s="100">
        <v>0.20303460000000001</v>
      </c>
      <c r="W18" s="125"/>
      <c r="X18" s="113">
        <v>1911</v>
      </c>
      <c r="Y18" s="100">
        <v>0</v>
      </c>
      <c r="Z18" s="100">
        <v>0.44601839999999998</v>
      </c>
      <c r="AA18" s="100">
        <v>0</v>
      </c>
      <c r="AB18" s="100">
        <v>0.44815319999999997</v>
      </c>
      <c r="AC18" s="100">
        <v>0</v>
      </c>
      <c r="AD18" s="100">
        <v>0</v>
      </c>
      <c r="AE18" s="100">
        <v>0</v>
      </c>
      <c r="AF18" s="100">
        <v>0</v>
      </c>
      <c r="AG18" s="100">
        <v>0</v>
      </c>
      <c r="AH18" s="100">
        <v>0</v>
      </c>
      <c r="AI18" s="100">
        <v>0</v>
      </c>
      <c r="AJ18" s="100">
        <v>0</v>
      </c>
      <c r="AK18" s="100">
        <v>2.2592743</v>
      </c>
      <c r="AL18" s="100">
        <v>0</v>
      </c>
      <c r="AM18" s="100">
        <v>0</v>
      </c>
      <c r="AN18" s="100">
        <v>0</v>
      </c>
      <c r="AO18" s="100">
        <v>0</v>
      </c>
      <c r="AP18" s="100">
        <v>0</v>
      </c>
      <c r="AQ18" s="100">
        <v>0.14005799999999999</v>
      </c>
      <c r="AR18" s="100">
        <v>0.15794800000000001</v>
      </c>
      <c r="AS18" s="125"/>
      <c r="AT18" s="113">
        <v>1911</v>
      </c>
      <c r="AU18" s="100">
        <v>0.75912420000000003</v>
      </c>
      <c r="AV18" s="100">
        <v>0.22008739999999999</v>
      </c>
      <c r="AW18" s="100">
        <v>0</v>
      </c>
      <c r="AX18" s="100">
        <v>0.22150010000000001</v>
      </c>
      <c r="AY18" s="100">
        <v>0</v>
      </c>
      <c r="AZ18" s="100">
        <v>0</v>
      </c>
      <c r="BA18" s="100">
        <v>0</v>
      </c>
      <c r="BB18" s="100">
        <v>0</v>
      </c>
      <c r="BC18" s="100">
        <v>0</v>
      </c>
      <c r="BD18" s="100">
        <v>0.82230760000000003</v>
      </c>
      <c r="BE18" s="100">
        <v>0</v>
      </c>
      <c r="BF18" s="100">
        <v>0</v>
      </c>
      <c r="BG18" s="100">
        <v>1.0414388999999999</v>
      </c>
      <c r="BH18" s="100">
        <v>0</v>
      </c>
      <c r="BI18" s="100">
        <v>0</v>
      </c>
      <c r="BJ18" s="100">
        <v>0</v>
      </c>
      <c r="BK18" s="100">
        <v>0</v>
      </c>
      <c r="BL18" s="100">
        <v>0</v>
      </c>
      <c r="BM18" s="100">
        <v>0.20202000000000001</v>
      </c>
      <c r="BN18" s="100">
        <v>0.1825484</v>
      </c>
      <c r="BO18" s="125"/>
      <c r="BP18" s="113">
        <v>1911</v>
      </c>
    </row>
    <row r="19" spans="1:68" s="91" customFormat="1">
      <c r="A19" s="125"/>
      <c r="B19" s="113">
        <v>1912</v>
      </c>
      <c r="C19" s="100">
        <v>1.4706115</v>
      </c>
      <c r="D19" s="100">
        <v>1.2638864000000001</v>
      </c>
      <c r="E19" s="100">
        <v>0.90265090000000003</v>
      </c>
      <c r="F19" s="100">
        <v>1.3084661</v>
      </c>
      <c r="G19" s="100">
        <v>0.43717410000000001</v>
      </c>
      <c r="H19" s="100">
        <v>0</v>
      </c>
      <c r="I19" s="100">
        <v>0</v>
      </c>
      <c r="J19" s="100">
        <v>0.63490979999999997</v>
      </c>
      <c r="K19" s="100">
        <v>0</v>
      </c>
      <c r="L19" s="100">
        <v>0.73959900000000001</v>
      </c>
      <c r="M19" s="100">
        <v>1.7941548</v>
      </c>
      <c r="N19" s="100">
        <v>1.2982478</v>
      </c>
      <c r="O19" s="100">
        <v>0</v>
      </c>
      <c r="P19" s="100">
        <v>0</v>
      </c>
      <c r="Q19" s="100">
        <v>0</v>
      </c>
      <c r="R19" s="100">
        <v>0</v>
      </c>
      <c r="S19" s="100">
        <v>0</v>
      </c>
      <c r="T19" s="100">
        <v>0</v>
      </c>
      <c r="U19" s="100">
        <v>0.76306059999999998</v>
      </c>
      <c r="V19" s="100">
        <v>0.65680649999999996</v>
      </c>
      <c r="W19" s="125"/>
      <c r="X19" s="113">
        <v>1912</v>
      </c>
      <c r="Y19" s="100">
        <v>0.3808146</v>
      </c>
      <c r="Z19" s="100">
        <v>1.2970427</v>
      </c>
      <c r="AA19" s="100">
        <v>0</v>
      </c>
      <c r="AB19" s="100">
        <v>0.44622099999999998</v>
      </c>
      <c r="AC19" s="100">
        <v>0.45342120000000002</v>
      </c>
      <c r="AD19" s="100">
        <v>0</v>
      </c>
      <c r="AE19" s="100">
        <v>0</v>
      </c>
      <c r="AF19" s="100">
        <v>0</v>
      </c>
      <c r="AG19" s="100">
        <v>0.77455850000000004</v>
      </c>
      <c r="AH19" s="100">
        <v>0.89247620000000005</v>
      </c>
      <c r="AI19" s="100">
        <v>3.3779067</v>
      </c>
      <c r="AJ19" s="100">
        <v>0</v>
      </c>
      <c r="AK19" s="100">
        <v>0</v>
      </c>
      <c r="AL19" s="100">
        <v>0</v>
      </c>
      <c r="AM19" s="100">
        <v>7.4742883999999998</v>
      </c>
      <c r="AN19" s="100">
        <v>0</v>
      </c>
      <c r="AO19" s="100">
        <v>0</v>
      </c>
      <c r="AP19" s="100">
        <v>0</v>
      </c>
      <c r="AQ19" s="100">
        <v>0.59196040000000005</v>
      </c>
      <c r="AR19" s="100">
        <v>0.77057169999999997</v>
      </c>
      <c r="AS19" s="125"/>
      <c r="AT19" s="113">
        <v>1912</v>
      </c>
      <c r="AU19" s="100">
        <v>0.93529499999999999</v>
      </c>
      <c r="AV19" s="100">
        <v>1.2802499000000001</v>
      </c>
      <c r="AW19" s="100">
        <v>0.4551945</v>
      </c>
      <c r="AX19" s="100">
        <v>0.88226150000000003</v>
      </c>
      <c r="AY19" s="100">
        <v>0.44514949999999998</v>
      </c>
      <c r="AZ19" s="100">
        <v>0</v>
      </c>
      <c r="BA19" s="100">
        <v>0</v>
      </c>
      <c r="BB19" s="100">
        <v>0.32997530000000003</v>
      </c>
      <c r="BC19" s="100">
        <v>0.36045260000000001</v>
      </c>
      <c r="BD19" s="100">
        <v>0.80887759999999997</v>
      </c>
      <c r="BE19" s="100">
        <v>2.4964363000000001</v>
      </c>
      <c r="BF19" s="100">
        <v>0.72130349999999999</v>
      </c>
      <c r="BG19" s="100">
        <v>0</v>
      </c>
      <c r="BH19" s="100">
        <v>0</v>
      </c>
      <c r="BI19" s="100">
        <v>3.5430902</v>
      </c>
      <c r="BJ19" s="100">
        <v>0</v>
      </c>
      <c r="BK19" s="100">
        <v>0</v>
      </c>
      <c r="BL19" s="100">
        <v>0</v>
      </c>
      <c r="BM19" s="100">
        <v>0.68056859999999997</v>
      </c>
      <c r="BN19" s="100">
        <v>0.70469300000000001</v>
      </c>
      <c r="BO19" s="125"/>
      <c r="BP19" s="113">
        <v>1912</v>
      </c>
    </row>
    <row r="20" spans="1:68" s="91" customFormat="1">
      <c r="A20" s="125"/>
      <c r="B20" s="113">
        <v>1913</v>
      </c>
      <c r="C20" s="100">
        <v>2.8994078999999999</v>
      </c>
      <c r="D20" s="100">
        <v>1.6355423</v>
      </c>
      <c r="E20" s="100">
        <v>1.7637058000000001</v>
      </c>
      <c r="F20" s="100">
        <v>0.8687222</v>
      </c>
      <c r="G20" s="100">
        <v>0.87803399999999998</v>
      </c>
      <c r="H20" s="100">
        <v>0.48555379999999998</v>
      </c>
      <c r="I20" s="100">
        <v>1.0914600000000001</v>
      </c>
      <c r="J20" s="100">
        <v>0.61689400000000005</v>
      </c>
      <c r="K20" s="100">
        <v>1.326274</v>
      </c>
      <c r="L20" s="100">
        <v>0</v>
      </c>
      <c r="M20" s="100">
        <v>0.87652249999999998</v>
      </c>
      <c r="N20" s="100">
        <v>2.4536023999999999</v>
      </c>
      <c r="O20" s="100">
        <v>0</v>
      </c>
      <c r="P20" s="100">
        <v>0</v>
      </c>
      <c r="Q20" s="100">
        <v>0</v>
      </c>
      <c r="R20" s="100">
        <v>0</v>
      </c>
      <c r="S20" s="100">
        <v>11.122976</v>
      </c>
      <c r="T20" s="100">
        <v>0</v>
      </c>
      <c r="U20" s="100">
        <v>1.2475008000000001</v>
      </c>
      <c r="V20" s="100">
        <v>1.1892396000000001</v>
      </c>
      <c r="W20" s="125"/>
      <c r="X20" s="113">
        <v>1913</v>
      </c>
      <c r="Y20" s="100">
        <v>3.0036795000000001</v>
      </c>
      <c r="Z20" s="100">
        <v>0.41948980000000002</v>
      </c>
      <c r="AA20" s="100">
        <v>1.7958480000000001</v>
      </c>
      <c r="AB20" s="100">
        <v>0.44430540000000002</v>
      </c>
      <c r="AC20" s="100">
        <v>1.3538151</v>
      </c>
      <c r="AD20" s="100">
        <v>0</v>
      </c>
      <c r="AE20" s="100">
        <v>0</v>
      </c>
      <c r="AF20" s="100">
        <v>0.66386250000000002</v>
      </c>
      <c r="AG20" s="100">
        <v>0</v>
      </c>
      <c r="AH20" s="100">
        <v>1.7413472000000001</v>
      </c>
      <c r="AI20" s="100">
        <v>0</v>
      </c>
      <c r="AJ20" s="100">
        <v>0</v>
      </c>
      <c r="AK20" s="100">
        <v>0</v>
      </c>
      <c r="AL20" s="100">
        <v>0</v>
      </c>
      <c r="AM20" s="100">
        <v>0</v>
      </c>
      <c r="AN20" s="100">
        <v>5.7381564000000003</v>
      </c>
      <c r="AO20" s="100">
        <v>0</v>
      </c>
      <c r="AP20" s="100">
        <v>0</v>
      </c>
      <c r="AQ20" s="100">
        <v>0.93324370000000001</v>
      </c>
      <c r="AR20" s="100">
        <v>0.80098449999999999</v>
      </c>
      <c r="AS20" s="125"/>
      <c r="AT20" s="113">
        <v>1913</v>
      </c>
      <c r="AU20" s="100">
        <v>2.9506228000000001</v>
      </c>
      <c r="AV20" s="100">
        <v>1.0352996000000001</v>
      </c>
      <c r="AW20" s="100">
        <v>1.7796318</v>
      </c>
      <c r="AX20" s="100">
        <v>0.65891549999999999</v>
      </c>
      <c r="AY20" s="100">
        <v>1.1126499999999999</v>
      </c>
      <c r="AZ20" s="100">
        <v>0.24682480000000001</v>
      </c>
      <c r="BA20" s="100">
        <v>0.56154029999999999</v>
      </c>
      <c r="BB20" s="100">
        <v>0.639517</v>
      </c>
      <c r="BC20" s="100">
        <v>0.70534790000000003</v>
      </c>
      <c r="BD20" s="100">
        <v>0.79587929999999996</v>
      </c>
      <c r="BE20" s="100">
        <v>0.4845525</v>
      </c>
      <c r="BF20" s="100">
        <v>1.3564398</v>
      </c>
      <c r="BG20" s="100">
        <v>0</v>
      </c>
      <c r="BH20" s="100">
        <v>0</v>
      </c>
      <c r="BI20" s="100">
        <v>0</v>
      </c>
      <c r="BJ20" s="100">
        <v>2.7361278000000002</v>
      </c>
      <c r="BK20" s="100">
        <v>5.7996566999999999</v>
      </c>
      <c r="BL20" s="100">
        <v>0</v>
      </c>
      <c r="BM20" s="100">
        <v>1.0955904999999999</v>
      </c>
      <c r="BN20" s="100">
        <v>1.0052650999999999</v>
      </c>
      <c r="BO20" s="125"/>
      <c r="BP20" s="113">
        <v>1913</v>
      </c>
    </row>
    <row r="21" spans="1:68" s="91" customFormat="1">
      <c r="A21" s="125"/>
      <c r="B21" s="113">
        <v>1914</v>
      </c>
      <c r="C21" s="100">
        <v>3.2161108999999999</v>
      </c>
      <c r="D21" s="100">
        <v>0.39718589999999998</v>
      </c>
      <c r="E21" s="100">
        <v>1.2929875</v>
      </c>
      <c r="F21" s="100">
        <v>0.86516300000000002</v>
      </c>
      <c r="G21" s="100">
        <v>0</v>
      </c>
      <c r="H21" s="100">
        <v>1.4402712</v>
      </c>
      <c r="I21" s="100">
        <v>0.52987660000000003</v>
      </c>
      <c r="J21" s="100">
        <v>0</v>
      </c>
      <c r="K21" s="100">
        <v>0</v>
      </c>
      <c r="L21" s="100">
        <v>1.4527156000000001</v>
      </c>
      <c r="M21" s="100">
        <v>0</v>
      </c>
      <c r="N21" s="100">
        <v>1.1628083</v>
      </c>
      <c r="O21" s="100">
        <v>0</v>
      </c>
      <c r="P21" s="100">
        <v>0</v>
      </c>
      <c r="Q21" s="100">
        <v>3.2724118999999998</v>
      </c>
      <c r="R21" s="100">
        <v>0</v>
      </c>
      <c r="S21" s="100">
        <v>0</v>
      </c>
      <c r="T21" s="100">
        <v>0</v>
      </c>
      <c r="U21" s="100">
        <v>0.9385095</v>
      </c>
      <c r="V21" s="100">
        <v>0.80463059999999997</v>
      </c>
      <c r="W21" s="125"/>
      <c r="X21" s="113">
        <v>1914</v>
      </c>
      <c r="Y21" s="100">
        <v>1.1107613999999999</v>
      </c>
      <c r="Z21" s="100">
        <v>0</v>
      </c>
      <c r="AA21" s="100">
        <v>0.87846829999999998</v>
      </c>
      <c r="AB21" s="100">
        <v>0</v>
      </c>
      <c r="AC21" s="100">
        <v>0.4491425</v>
      </c>
      <c r="AD21" s="100">
        <v>0</v>
      </c>
      <c r="AE21" s="100">
        <v>0</v>
      </c>
      <c r="AF21" s="100">
        <v>0</v>
      </c>
      <c r="AG21" s="100">
        <v>0.73317330000000003</v>
      </c>
      <c r="AH21" s="100">
        <v>0</v>
      </c>
      <c r="AI21" s="100">
        <v>0</v>
      </c>
      <c r="AJ21" s="100">
        <v>0</v>
      </c>
      <c r="AK21" s="100">
        <v>0</v>
      </c>
      <c r="AL21" s="100">
        <v>2.4576063000000001</v>
      </c>
      <c r="AM21" s="100">
        <v>0</v>
      </c>
      <c r="AN21" s="100">
        <v>0</v>
      </c>
      <c r="AO21" s="100">
        <v>0</v>
      </c>
      <c r="AP21" s="100">
        <v>0</v>
      </c>
      <c r="AQ21" s="100">
        <v>0.34717110000000001</v>
      </c>
      <c r="AR21" s="100">
        <v>0.30700620000000001</v>
      </c>
      <c r="AS21" s="125"/>
      <c r="AT21" s="113">
        <v>1914</v>
      </c>
      <c r="AU21" s="100">
        <v>2.1821114000000001</v>
      </c>
      <c r="AV21" s="100">
        <v>0.20110790000000001</v>
      </c>
      <c r="AW21" s="100">
        <v>1.08769</v>
      </c>
      <c r="AX21" s="100">
        <v>0.43743870000000001</v>
      </c>
      <c r="AY21" s="100">
        <v>0.2224853</v>
      </c>
      <c r="AZ21" s="100">
        <v>0.72770950000000001</v>
      </c>
      <c r="BA21" s="100">
        <v>0.27198470000000002</v>
      </c>
      <c r="BB21" s="100">
        <v>0</v>
      </c>
      <c r="BC21" s="100">
        <v>0.34522399999999998</v>
      </c>
      <c r="BD21" s="100">
        <v>0.78329210000000005</v>
      </c>
      <c r="BE21" s="100">
        <v>0</v>
      </c>
      <c r="BF21" s="100">
        <v>0.63999300000000003</v>
      </c>
      <c r="BG21" s="100">
        <v>0</v>
      </c>
      <c r="BH21" s="100">
        <v>1.1597739</v>
      </c>
      <c r="BI21" s="100">
        <v>1.7099366</v>
      </c>
      <c r="BJ21" s="100">
        <v>0</v>
      </c>
      <c r="BK21" s="100">
        <v>0</v>
      </c>
      <c r="BL21" s="100">
        <v>0</v>
      </c>
      <c r="BM21" s="100">
        <v>0.65194070000000004</v>
      </c>
      <c r="BN21" s="100">
        <v>0.5640425</v>
      </c>
      <c r="BO21" s="125"/>
      <c r="BP21" s="113">
        <v>1914</v>
      </c>
    </row>
    <row r="22" spans="1:68" s="91" customFormat="1">
      <c r="A22" s="125"/>
      <c r="B22" s="113">
        <v>1915</v>
      </c>
      <c r="C22" s="100">
        <v>1.4096230999999999</v>
      </c>
      <c r="D22" s="100">
        <v>0.38613710000000001</v>
      </c>
      <c r="E22" s="100">
        <v>0.84300540000000002</v>
      </c>
      <c r="F22" s="100">
        <v>0</v>
      </c>
      <c r="G22" s="100">
        <v>0</v>
      </c>
      <c r="H22" s="100">
        <v>0</v>
      </c>
      <c r="I22" s="100">
        <v>0.51491819999999999</v>
      </c>
      <c r="J22" s="100">
        <v>0.58376499999999998</v>
      </c>
      <c r="K22" s="100">
        <v>0</v>
      </c>
      <c r="L22" s="100">
        <v>0.71991340000000004</v>
      </c>
      <c r="M22" s="100">
        <v>0</v>
      </c>
      <c r="N22" s="100">
        <v>1.1051603999999999</v>
      </c>
      <c r="O22" s="100">
        <v>1.482461</v>
      </c>
      <c r="P22" s="100">
        <v>4.2359779</v>
      </c>
      <c r="Q22" s="100">
        <v>0</v>
      </c>
      <c r="R22" s="100">
        <v>10.367744</v>
      </c>
      <c r="S22" s="100">
        <v>0</v>
      </c>
      <c r="T22" s="100">
        <v>0</v>
      </c>
      <c r="U22" s="100">
        <v>0.64087649999999996</v>
      </c>
      <c r="V22" s="100">
        <v>0.85940419999999995</v>
      </c>
      <c r="W22" s="125"/>
      <c r="X22" s="113">
        <v>1915</v>
      </c>
      <c r="Y22" s="100">
        <v>0.36519010000000002</v>
      </c>
      <c r="Z22" s="100">
        <v>0.39593990000000001</v>
      </c>
      <c r="AA22" s="100">
        <v>0.42991889999999999</v>
      </c>
      <c r="AB22" s="100">
        <v>0.4405232</v>
      </c>
      <c r="AC22" s="100">
        <v>0</v>
      </c>
      <c r="AD22" s="100">
        <v>0</v>
      </c>
      <c r="AE22" s="100">
        <v>0</v>
      </c>
      <c r="AF22" s="100">
        <v>0</v>
      </c>
      <c r="AG22" s="100">
        <v>0.71409599999999995</v>
      </c>
      <c r="AH22" s="100">
        <v>0.8301153</v>
      </c>
      <c r="AI22" s="100">
        <v>0</v>
      </c>
      <c r="AJ22" s="100">
        <v>0</v>
      </c>
      <c r="AK22" s="100">
        <v>0</v>
      </c>
      <c r="AL22" s="100">
        <v>0</v>
      </c>
      <c r="AM22" s="100">
        <v>0</v>
      </c>
      <c r="AN22" s="100">
        <v>0</v>
      </c>
      <c r="AO22" s="100">
        <v>0</v>
      </c>
      <c r="AP22" s="100">
        <v>0</v>
      </c>
      <c r="AQ22" s="100">
        <v>0.25440309999999999</v>
      </c>
      <c r="AR22" s="100">
        <v>0.2248607</v>
      </c>
      <c r="AS22" s="125"/>
      <c r="AT22" s="113">
        <v>1915</v>
      </c>
      <c r="AU22" s="100">
        <v>0.89671009999999995</v>
      </c>
      <c r="AV22" s="100">
        <v>0.39097700000000002</v>
      </c>
      <c r="AW22" s="100">
        <v>0.63850379999999995</v>
      </c>
      <c r="AX22" s="100">
        <v>0.2178079</v>
      </c>
      <c r="AY22" s="100">
        <v>0</v>
      </c>
      <c r="AZ22" s="100">
        <v>0</v>
      </c>
      <c r="BA22" s="100">
        <v>0.26373229999999998</v>
      </c>
      <c r="BB22" s="100">
        <v>0.3011123</v>
      </c>
      <c r="BC22" s="100">
        <v>0.3380823</v>
      </c>
      <c r="BD22" s="100">
        <v>0.77109680000000003</v>
      </c>
      <c r="BE22" s="100">
        <v>0</v>
      </c>
      <c r="BF22" s="100">
        <v>0.60584539999999998</v>
      </c>
      <c r="BG22" s="100">
        <v>0.79660580000000003</v>
      </c>
      <c r="BH22" s="100">
        <v>2.2412831</v>
      </c>
      <c r="BI22" s="100">
        <v>0</v>
      </c>
      <c r="BJ22" s="100">
        <v>5.3282182000000002</v>
      </c>
      <c r="BK22" s="100">
        <v>0</v>
      </c>
      <c r="BL22" s="100">
        <v>0</v>
      </c>
      <c r="BM22" s="100">
        <v>0.45313710000000001</v>
      </c>
      <c r="BN22" s="100">
        <v>0.55548710000000001</v>
      </c>
      <c r="BO22" s="125"/>
      <c r="BP22" s="113">
        <v>1915</v>
      </c>
    </row>
    <row r="23" spans="1:68" s="91" customFormat="1">
      <c r="A23" s="125"/>
      <c r="B23" s="113">
        <v>1916</v>
      </c>
      <c r="C23" s="100">
        <v>1.738003</v>
      </c>
      <c r="D23" s="100">
        <v>0.7513727</v>
      </c>
      <c r="E23" s="100">
        <v>0.41241879999999997</v>
      </c>
      <c r="F23" s="100">
        <v>1.7162630999999999</v>
      </c>
      <c r="G23" s="100">
        <v>0</v>
      </c>
      <c r="H23" s="100">
        <v>0.93904869999999996</v>
      </c>
      <c r="I23" s="100">
        <v>0</v>
      </c>
      <c r="J23" s="100">
        <v>0.56850000000000001</v>
      </c>
      <c r="K23" s="100">
        <v>1.2640307</v>
      </c>
      <c r="L23" s="100">
        <v>0</v>
      </c>
      <c r="M23" s="100">
        <v>0</v>
      </c>
      <c r="N23" s="100">
        <v>0</v>
      </c>
      <c r="O23" s="100">
        <v>0</v>
      </c>
      <c r="P23" s="100">
        <v>0</v>
      </c>
      <c r="Q23" s="100">
        <v>0</v>
      </c>
      <c r="R23" s="100">
        <v>5.1611570999999996</v>
      </c>
      <c r="S23" s="100">
        <v>0</v>
      </c>
      <c r="T23" s="100">
        <v>24.560973000000001</v>
      </c>
      <c r="U23" s="100">
        <v>0.74730549999999996</v>
      </c>
      <c r="V23" s="100">
        <v>0.99717800000000001</v>
      </c>
      <c r="W23" s="125"/>
      <c r="X23" s="113">
        <v>1916</v>
      </c>
      <c r="Y23" s="100">
        <v>1.441052</v>
      </c>
      <c r="Z23" s="100">
        <v>0.77025880000000002</v>
      </c>
      <c r="AA23" s="100">
        <v>1.2629718000000001</v>
      </c>
      <c r="AB23" s="100">
        <v>1.3159684</v>
      </c>
      <c r="AC23" s="100">
        <v>0</v>
      </c>
      <c r="AD23" s="100">
        <v>0.4684181</v>
      </c>
      <c r="AE23" s="100">
        <v>0</v>
      </c>
      <c r="AF23" s="100">
        <v>1.2056654</v>
      </c>
      <c r="AG23" s="100">
        <v>0.6959862</v>
      </c>
      <c r="AH23" s="100">
        <v>0</v>
      </c>
      <c r="AI23" s="100">
        <v>0</v>
      </c>
      <c r="AJ23" s="100">
        <v>0</v>
      </c>
      <c r="AK23" s="100">
        <v>0</v>
      </c>
      <c r="AL23" s="100">
        <v>2.3068051000000001</v>
      </c>
      <c r="AM23" s="100">
        <v>0</v>
      </c>
      <c r="AN23" s="100">
        <v>0</v>
      </c>
      <c r="AO23" s="100">
        <v>0</v>
      </c>
      <c r="AP23" s="100">
        <v>0</v>
      </c>
      <c r="AQ23" s="100">
        <v>0.7046384</v>
      </c>
      <c r="AR23" s="100">
        <v>0.58931100000000003</v>
      </c>
      <c r="AS23" s="125"/>
      <c r="AT23" s="113">
        <v>1916</v>
      </c>
      <c r="AU23" s="100">
        <v>1.5921833999999999</v>
      </c>
      <c r="AV23" s="100">
        <v>0.76069850000000006</v>
      </c>
      <c r="AW23" s="100">
        <v>0.83332119999999998</v>
      </c>
      <c r="AX23" s="100">
        <v>1.5183278</v>
      </c>
      <c r="AY23" s="100">
        <v>0</v>
      </c>
      <c r="AZ23" s="100">
        <v>0.70345579999999996</v>
      </c>
      <c r="BA23" s="100">
        <v>0</v>
      </c>
      <c r="BB23" s="100">
        <v>0.87774479999999999</v>
      </c>
      <c r="BC23" s="100">
        <v>0.99369010000000002</v>
      </c>
      <c r="BD23" s="100">
        <v>0</v>
      </c>
      <c r="BE23" s="100">
        <v>0</v>
      </c>
      <c r="BF23" s="100">
        <v>0</v>
      </c>
      <c r="BG23" s="100">
        <v>0</v>
      </c>
      <c r="BH23" s="100">
        <v>1.0840637</v>
      </c>
      <c r="BI23" s="100">
        <v>0</v>
      </c>
      <c r="BJ23" s="100">
        <v>2.6295030000000001</v>
      </c>
      <c r="BK23" s="100">
        <v>0</v>
      </c>
      <c r="BL23" s="100">
        <v>11.612379000000001</v>
      </c>
      <c r="BM23" s="100">
        <v>0.72653120000000004</v>
      </c>
      <c r="BN23" s="100">
        <v>0.78330869999999997</v>
      </c>
      <c r="BO23" s="125"/>
      <c r="BP23" s="113">
        <v>1916</v>
      </c>
    </row>
    <row r="24" spans="1:68" s="91" customFormat="1">
      <c r="A24" s="125"/>
      <c r="B24" s="113">
        <v>1917</v>
      </c>
      <c r="C24" s="100">
        <v>3.4292471</v>
      </c>
      <c r="D24" s="100">
        <v>0.36578640000000001</v>
      </c>
      <c r="E24" s="100">
        <v>0.80743620000000005</v>
      </c>
      <c r="F24" s="100">
        <v>0</v>
      </c>
      <c r="G24" s="100">
        <v>0</v>
      </c>
      <c r="H24" s="100">
        <v>0.92882770000000003</v>
      </c>
      <c r="I24" s="100">
        <v>0</v>
      </c>
      <c r="J24" s="100">
        <v>0.55401290000000003</v>
      </c>
      <c r="K24" s="100">
        <v>0</v>
      </c>
      <c r="L24" s="100">
        <v>0.70736169999999998</v>
      </c>
      <c r="M24" s="100">
        <v>0</v>
      </c>
      <c r="N24" s="100">
        <v>0</v>
      </c>
      <c r="O24" s="100">
        <v>0</v>
      </c>
      <c r="P24" s="100">
        <v>0</v>
      </c>
      <c r="Q24" s="100">
        <v>0</v>
      </c>
      <c r="R24" s="100">
        <v>0</v>
      </c>
      <c r="S24" s="100">
        <v>0</v>
      </c>
      <c r="T24" s="100">
        <v>0</v>
      </c>
      <c r="U24" s="100">
        <v>0.65678809999999999</v>
      </c>
      <c r="V24" s="100">
        <v>0.4676807</v>
      </c>
      <c r="W24" s="125"/>
      <c r="X24" s="113">
        <v>1917</v>
      </c>
      <c r="Y24" s="100">
        <v>1.7773353999999999</v>
      </c>
      <c r="Z24" s="100">
        <v>0.74978710000000004</v>
      </c>
      <c r="AA24" s="100">
        <v>0.4124256</v>
      </c>
      <c r="AB24" s="100">
        <v>0</v>
      </c>
      <c r="AC24" s="100">
        <v>0</v>
      </c>
      <c r="AD24" s="100">
        <v>0.45819520000000002</v>
      </c>
      <c r="AE24" s="100">
        <v>0</v>
      </c>
      <c r="AF24" s="100">
        <v>0.58490889999999995</v>
      </c>
      <c r="AG24" s="100">
        <v>0</v>
      </c>
      <c r="AH24" s="100">
        <v>1.5863347000000001</v>
      </c>
      <c r="AI24" s="100">
        <v>0</v>
      </c>
      <c r="AJ24" s="100">
        <v>0</v>
      </c>
      <c r="AK24" s="100">
        <v>0</v>
      </c>
      <c r="AL24" s="100">
        <v>0</v>
      </c>
      <c r="AM24" s="100">
        <v>0</v>
      </c>
      <c r="AN24" s="100">
        <v>0</v>
      </c>
      <c r="AO24" s="100">
        <v>0</v>
      </c>
      <c r="AP24" s="100">
        <v>0</v>
      </c>
      <c r="AQ24" s="100">
        <v>0.48647829999999997</v>
      </c>
      <c r="AR24" s="100">
        <v>0.38754119999999997</v>
      </c>
      <c r="AS24" s="125"/>
      <c r="AT24" s="113">
        <v>1917</v>
      </c>
      <c r="AU24" s="100">
        <v>2.6181245</v>
      </c>
      <c r="AV24" s="100">
        <v>0.55542599999999998</v>
      </c>
      <c r="AW24" s="100">
        <v>0.61203810000000003</v>
      </c>
      <c r="AX24" s="100">
        <v>0</v>
      </c>
      <c r="AY24" s="100">
        <v>0</v>
      </c>
      <c r="AZ24" s="100">
        <v>0.69192529999999997</v>
      </c>
      <c r="BA24" s="100">
        <v>0</v>
      </c>
      <c r="BB24" s="100">
        <v>0.56904180000000004</v>
      </c>
      <c r="BC24" s="100">
        <v>0</v>
      </c>
      <c r="BD24" s="100">
        <v>1.1217166999999999</v>
      </c>
      <c r="BE24" s="100">
        <v>0</v>
      </c>
      <c r="BF24" s="100">
        <v>0</v>
      </c>
      <c r="BG24" s="100">
        <v>0</v>
      </c>
      <c r="BH24" s="100">
        <v>0</v>
      </c>
      <c r="BI24" s="100">
        <v>0</v>
      </c>
      <c r="BJ24" s="100">
        <v>0</v>
      </c>
      <c r="BK24" s="100">
        <v>0</v>
      </c>
      <c r="BL24" s="100">
        <v>0</v>
      </c>
      <c r="BM24" s="100">
        <v>0.57368240000000004</v>
      </c>
      <c r="BN24" s="100">
        <v>0.42666730000000003</v>
      </c>
      <c r="BO24" s="125"/>
      <c r="BP24" s="113">
        <v>1917</v>
      </c>
    </row>
    <row r="25" spans="1:68" s="91" customFormat="1">
      <c r="A25" s="125"/>
      <c r="B25" s="114">
        <v>1918</v>
      </c>
      <c r="C25" s="100">
        <v>2.0302376999999998</v>
      </c>
      <c r="D25" s="100">
        <v>0.71278960000000002</v>
      </c>
      <c r="E25" s="100">
        <v>0.39537689999999998</v>
      </c>
      <c r="F25" s="100">
        <v>0.4256067</v>
      </c>
      <c r="G25" s="100">
        <v>1.3454085</v>
      </c>
      <c r="H25" s="100">
        <v>0</v>
      </c>
      <c r="I25" s="100">
        <v>0.94942959999999998</v>
      </c>
      <c r="J25" s="100">
        <v>0</v>
      </c>
      <c r="K25" s="100">
        <v>0</v>
      </c>
      <c r="L25" s="100">
        <v>2.1037455</v>
      </c>
      <c r="M25" s="100">
        <v>0</v>
      </c>
      <c r="N25" s="100">
        <v>0.96207220000000004</v>
      </c>
      <c r="O25" s="100">
        <v>0</v>
      </c>
      <c r="P25" s="100">
        <v>0</v>
      </c>
      <c r="Q25" s="100">
        <v>0</v>
      </c>
      <c r="R25" s="100">
        <v>5.1163195000000004</v>
      </c>
      <c r="S25" s="100">
        <v>0</v>
      </c>
      <c r="T25" s="100">
        <v>0</v>
      </c>
      <c r="U25" s="100">
        <v>0.75923209999999997</v>
      </c>
      <c r="V25" s="100">
        <v>0.73703730000000001</v>
      </c>
      <c r="W25" s="125"/>
      <c r="X25" s="114">
        <v>1918</v>
      </c>
      <c r="Y25" s="100">
        <v>1.7539859</v>
      </c>
      <c r="Z25" s="100">
        <v>0</v>
      </c>
      <c r="AA25" s="100">
        <v>1.2126063</v>
      </c>
      <c r="AB25" s="100">
        <v>0.86993819999999999</v>
      </c>
      <c r="AC25" s="100">
        <v>0</v>
      </c>
      <c r="AD25" s="100">
        <v>0.448409</v>
      </c>
      <c r="AE25" s="100">
        <v>0.49252980000000002</v>
      </c>
      <c r="AF25" s="100">
        <v>0</v>
      </c>
      <c r="AG25" s="100">
        <v>0</v>
      </c>
      <c r="AH25" s="100">
        <v>1.5517999</v>
      </c>
      <c r="AI25" s="100">
        <v>0</v>
      </c>
      <c r="AJ25" s="100">
        <v>0</v>
      </c>
      <c r="AK25" s="100">
        <v>0</v>
      </c>
      <c r="AL25" s="100">
        <v>0</v>
      </c>
      <c r="AM25" s="100">
        <v>0</v>
      </c>
      <c r="AN25" s="100">
        <v>0</v>
      </c>
      <c r="AO25" s="100">
        <v>0</v>
      </c>
      <c r="AP25" s="100">
        <v>0</v>
      </c>
      <c r="AQ25" s="100">
        <v>0.55537239999999999</v>
      </c>
      <c r="AR25" s="100">
        <v>0.43931239999999999</v>
      </c>
      <c r="AS25" s="125"/>
      <c r="AT25" s="114">
        <v>1918</v>
      </c>
      <c r="AU25" s="100">
        <v>1.8946019000000001</v>
      </c>
      <c r="AV25" s="100">
        <v>0.36073769999999999</v>
      </c>
      <c r="AW25" s="100">
        <v>0.79948160000000001</v>
      </c>
      <c r="AX25" s="100">
        <v>0.64535549999999997</v>
      </c>
      <c r="AY25" s="100">
        <v>0.66691990000000001</v>
      </c>
      <c r="AZ25" s="100">
        <v>0.22692219999999999</v>
      </c>
      <c r="BA25" s="100">
        <v>0.72518740000000004</v>
      </c>
      <c r="BB25" s="100">
        <v>0</v>
      </c>
      <c r="BC25" s="100">
        <v>0</v>
      </c>
      <c r="BD25" s="100">
        <v>1.8417197000000001</v>
      </c>
      <c r="BE25" s="100">
        <v>0</v>
      </c>
      <c r="BF25" s="100">
        <v>0.52224970000000004</v>
      </c>
      <c r="BG25" s="100">
        <v>0</v>
      </c>
      <c r="BH25" s="100">
        <v>0</v>
      </c>
      <c r="BI25" s="100">
        <v>0</v>
      </c>
      <c r="BJ25" s="100">
        <v>2.5629197000000001</v>
      </c>
      <c r="BK25" s="100">
        <v>0</v>
      </c>
      <c r="BL25" s="100">
        <v>0</v>
      </c>
      <c r="BM25" s="100">
        <v>0.65954469999999998</v>
      </c>
      <c r="BN25" s="100">
        <v>0.59153080000000002</v>
      </c>
      <c r="BO25" s="125"/>
      <c r="BP25" s="114">
        <v>1918</v>
      </c>
    </row>
    <row r="26" spans="1:68" s="91" customFormat="1">
      <c r="A26" s="125"/>
      <c r="B26" s="114">
        <v>1919</v>
      </c>
      <c r="C26" s="100">
        <v>2.0036426000000001</v>
      </c>
      <c r="D26" s="100">
        <v>0</v>
      </c>
      <c r="E26" s="100">
        <v>0</v>
      </c>
      <c r="F26" s="100">
        <v>0.423898</v>
      </c>
      <c r="G26" s="100">
        <v>1.3512272000000001</v>
      </c>
      <c r="H26" s="100">
        <v>0.90903880000000004</v>
      </c>
      <c r="I26" s="100">
        <v>0</v>
      </c>
      <c r="J26" s="100">
        <v>2.1085858000000002</v>
      </c>
      <c r="K26" s="100">
        <v>0</v>
      </c>
      <c r="L26" s="100">
        <v>0</v>
      </c>
      <c r="M26" s="100">
        <v>0.77058340000000003</v>
      </c>
      <c r="N26" s="100">
        <v>0</v>
      </c>
      <c r="O26" s="100">
        <v>0</v>
      </c>
      <c r="P26" s="100">
        <v>0</v>
      </c>
      <c r="Q26" s="100">
        <v>0</v>
      </c>
      <c r="R26" s="100">
        <v>0</v>
      </c>
      <c r="S26" s="100">
        <v>10.669397999999999</v>
      </c>
      <c r="T26" s="100">
        <v>0</v>
      </c>
      <c r="U26" s="100">
        <v>0.67161000000000004</v>
      </c>
      <c r="V26" s="100">
        <v>0.71353310000000003</v>
      </c>
      <c r="W26" s="125"/>
      <c r="X26" s="114">
        <v>1919</v>
      </c>
      <c r="Y26" s="100">
        <v>1.3849936</v>
      </c>
      <c r="Z26" s="100">
        <v>0</v>
      </c>
      <c r="AA26" s="100">
        <v>0.79260030000000004</v>
      </c>
      <c r="AB26" s="100">
        <v>0</v>
      </c>
      <c r="AC26" s="100">
        <v>0</v>
      </c>
      <c r="AD26" s="100">
        <v>0</v>
      </c>
      <c r="AE26" s="100">
        <v>0.47834159999999998</v>
      </c>
      <c r="AF26" s="100">
        <v>0.55207930000000005</v>
      </c>
      <c r="AG26" s="100">
        <v>0</v>
      </c>
      <c r="AH26" s="100">
        <v>0</v>
      </c>
      <c r="AI26" s="100">
        <v>0</v>
      </c>
      <c r="AJ26" s="100">
        <v>0</v>
      </c>
      <c r="AK26" s="100">
        <v>0</v>
      </c>
      <c r="AL26" s="100">
        <v>0</v>
      </c>
      <c r="AM26" s="100">
        <v>0</v>
      </c>
      <c r="AN26" s="100">
        <v>0</v>
      </c>
      <c r="AO26" s="100">
        <v>0</v>
      </c>
      <c r="AP26" s="100">
        <v>0</v>
      </c>
      <c r="AQ26" s="100">
        <v>0.31068519999999999</v>
      </c>
      <c r="AR26" s="100">
        <v>0.22530720000000001</v>
      </c>
      <c r="AS26" s="125"/>
      <c r="AT26" s="114">
        <v>1919</v>
      </c>
      <c r="AU26" s="100">
        <v>1.6999153</v>
      </c>
      <c r="AV26" s="100">
        <v>0</v>
      </c>
      <c r="AW26" s="100">
        <v>0.39178600000000002</v>
      </c>
      <c r="AX26" s="100">
        <v>0.2142367</v>
      </c>
      <c r="AY26" s="100">
        <v>0.66678610000000005</v>
      </c>
      <c r="AZ26" s="100">
        <v>0.44664150000000002</v>
      </c>
      <c r="BA26" s="100">
        <v>0.23518849999999999</v>
      </c>
      <c r="BB26" s="100">
        <v>1.3483122000000001</v>
      </c>
      <c r="BC26" s="100">
        <v>0</v>
      </c>
      <c r="BD26" s="100">
        <v>0</v>
      </c>
      <c r="BE26" s="100">
        <v>0.41165990000000002</v>
      </c>
      <c r="BF26" s="100">
        <v>0</v>
      </c>
      <c r="BG26" s="100">
        <v>0</v>
      </c>
      <c r="BH26" s="100">
        <v>0</v>
      </c>
      <c r="BI26" s="100">
        <v>0</v>
      </c>
      <c r="BJ26" s="100">
        <v>0</v>
      </c>
      <c r="BK26" s="100">
        <v>5.2190431999999998</v>
      </c>
      <c r="BL26" s="100">
        <v>0</v>
      </c>
      <c r="BM26" s="100">
        <v>0.49475930000000001</v>
      </c>
      <c r="BN26" s="100">
        <v>0.46935310000000002</v>
      </c>
      <c r="BO26" s="125"/>
      <c r="BP26" s="114">
        <v>1919</v>
      </c>
    </row>
    <row r="27" spans="1:68" s="91" customFormat="1">
      <c r="A27" s="125"/>
      <c r="B27" s="114">
        <v>1920</v>
      </c>
      <c r="C27" s="100">
        <v>4.6147156999999996</v>
      </c>
      <c r="D27" s="100">
        <v>0.67797549999999995</v>
      </c>
      <c r="E27" s="100">
        <v>0.37968760000000001</v>
      </c>
      <c r="F27" s="100">
        <v>0.84440599999999999</v>
      </c>
      <c r="G27" s="100">
        <v>0</v>
      </c>
      <c r="H27" s="100">
        <v>0.89945730000000002</v>
      </c>
      <c r="I27" s="100">
        <v>0.90245540000000002</v>
      </c>
      <c r="J27" s="100">
        <v>0</v>
      </c>
      <c r="K27" s="100">
        <v>0.5947962</v>
      </c>
      <c r="L27" s="100">
        <v>1.3786676</v>
      </c>
      <c r="M27" s="100">
        <v>0</v>
      </c>
      <c r="N27" s="100">
        <v>0.885629</v>
      </c>
      <c r="O27" s="100">
        <v>0</v>
      </c>
      <c r="P27" s="100">
        <v>0</v>
      </c>
      <c r="Q27" s="100">
        <v>0</v>
      </c>
      <c r="R27" s="100">
        <v>0</v>
      </c>
      <c r="S27" s="100">
        <v>0</v>
      </c>
      <c r="T27" s="100">
        <v>0</v>
      </c>
      <c r="U27" s="100">
        <v>0.99045729999999998</v>
      </c>
      <c r="V27" s="100">
        <v>0.75853649999999995</v>
      </c>
      <c r="W27" s="125"/>
      <c r="X27" s="114">
        <v>1920</v>
      </c>
      <c r="Y27" s="100">
        <v>3.4181607000000001</v>
      </c>
      <c r="Z27" s="100">
        <v>0.69441889999999995</v>
      </c>
      <c r="AA27" s="100">
        <v>0</v>
      </c>
      <c r="AB27" s="100">
        <v>0.86268699999999998</v>
      </c>
      <c r="AC27" s="100">
        <v>0</v>
      </c>
      <c r="AD27" s="100">
        <v>0.86007860000000003</v>
      </c>
      <c r="AE27" s="100">
        <v>0.9298961</v>
      </c>
      <c r="AF27" s="100">
        <v>0.53700879999999995</v>
      </c>
      <c r="AG27" s="100">
        <v>0</v>
      </c>
      <c r="AH27" s="100">
        <v>0.74352649999999998</v>
      </c>
      <c r="AI27" s="100">
        <v>0</v>
      </c>
      <c r="AJ27" s="100">
        <v>0</v>
      </c>
      <c r="AK27" s="100">
        <v>0</v>
      </c>
      <c r="AL27" s="100">
        <v>0</v>
      </c>
      <c r="AM27" s="100">
        <v>3.1829293000000001</v>
      </c>
      <c r="AN27" s="100">
        <v>9.8566351999999995</v>
      </c>
      <c r="AO27" s="100">
        <v>0</v>
      </c>
      <c r="AP27" s="100">
        <v>0</v>
      </c>
      <c r="AQ27" s="100">
        <v>0.87483169999999999</v>
      </c>
      <c r="AR27" s="100">
        <v>0.92851150000000005</v>
      </c>
      <c r="AS27" s="125"/>
      <c r="AT27" s="114">
        <v>1920</v>
      </c>
      <c r="AU27" s="100">
        <v>4.0273031000000001</v>
      </c>
      <c r="AV27" s="100">
        <v>0.68609869999999995</v>
      </c>
      <c r="AW27" s="100">
        <v>0.19207080000000001</v>
      </c>
      <c r="AX27" s="100">
        <v>0.8534486</v>
      </c>
      <c r="AY27" s="100">
        <v>0</v>
      </c>
      <c r="AZ27" s="100">
        <v>0.87932730000000003</v>
      </c>
      <c r="BA27" s="100">
        <v>0.91597030000000002</v>
      </c>
      <c r="BB27" s="100">
        <v>0.26280029999999999</v>
      </c>
      <c r="BC27" s="100">
        <v>0.30639040000000001</v>
      </c>
      <c r="BD27" s="100">
        <v>1.073108</v>
      </c>
      <c r="BE27" s="100">
        <v>0</v>
      </c>
      <c r="BF27" s="100">
        <v>0.47825590000000001</v>
      </c>
      <c r="BG27" s="100">
        <v>0</v>
      </c>
      <c r="BH27" s="100">
        <v>0</v>
      </c>
      <c r="BI27" s="100">
        <v>1.5483927</v>
      </c>
      <c r="BJ27" s="100">
        <v>4.9992501000000003</v>
      </c>
      <c r="BK27" s="100">
        <v>0</v>
      </c>
      <c r="BL27" s="100">
        <v>0</v>
      </c>
      <c r="BM27" s="100">
        <v>0.93369100000000005</v>
      </c>
      <c r="BN27" s="100">
        <v>0.847746</v>
      </c>
      <c r="BO27" s="125"/>
      <c r="BP27" s="114">
        <v>1920</v>
      </c>
    </row>
    <row r="28" spans="1:68">
      <c r="A28" s="127"/>
      <c r="B28" s="115">
        <v>1921</v>
      </c>
      <c r="C28" s="100">
        <v>2.2779042999999999</v>
      </c>
      <c r="D28" s="100">
        <v>1.3236266999999999</v>
      </c>
      <c r="E28" s="100">
        <v>1.8615041000000001</v>
      </c>
      <c r="F28" s="100">
        <v>0</v>
      </c>
      <c r="G28" s="100">
        <v>0.45433889999999999</v>
      </c>
      <c r="H28" s="100">
        <v>0.89007570000000003</v>
      </c>
      <c r="I28" s="100">
        <v>0</v>
      </c>
      <c r="J28" s="100">
        <v>1.5082956000000001</v>
      </c>
      <c r="K28" s="100">
        <v>0.58616650000000003</v>
      </c>
      <c r="L28" s="100">
        <v>0.683527</v>
      </c>
      <c r="M28" s="100">
        <v>2.9629629999999998</v>
      </c>
      <c r="N28" s="100">
        <v>0</v>
      </c>
      <c r="O28" s="100">
        <v>0</v>
      </c>
      <c r="P28" s="100">
        <v>0</v>
      </c>
      <c r="Q28" s="100">
        <v>0</v>
      </c>
      <c r="R28" s="100">
        <v>0</v>
      </c>
      <c r="S28" s="100">
        <v>0</v>
      </c>
      <c r="T28" s="100">
        <v>0</v>
      </c>
      <c r="U28" s="100">
        <v>1.0101374999999999</v>
      </c>
      <c r="V28" s="100">
        <v>0.87434350000000005</v>
      </c>
      <c r="W28" s="127"/>
      <c r="X28" s="115">
        <v>1921</v>
      </c>
      <c r="Y28" s="100">
        <v>2.6999662999999998</v>
      </c>
      <c r="Z28" s="100">
        <v>1.3554727</v>
      </c>
      <c r="AA28" s="100">
        <v>1.1441648</v>
      </c>
      <c r="AB28" s="100">
        <v>0.8591065</v>
      </c>
      <c r="AC28" s="100">
        <v>0.43478260000000002</v>
      </c>
      <c r="AD28" s="100">
        <v>0.42140749999999999</v>
      </c>
      <c r="AE28" s="100">
        <v>1.3568521</v>
      </c>
      <c r="AF28" s="100">
        <v>0</v>
      </c>
      <c r="AG28" s="100">
        <v>0.61766520000000003</v>
      </c>
      <c r="AH28" s="100">
        <v>0</v>
      </c>
      <c r="AI28" s="100">
        <v>0</v>
      </c>
      <c r="AJ28" s="100">
        <v>0</v>
      </c>
      <c r="AK28" s="100">
        <v>0</v>
      </c>
      <c r="AL28" s="100">
        <v>2</v>
      </c>
      <c r="AM28" s="100">
        <v>3.125</v>
      </c>
      <c r="AN28" s="100">
        <v>0</v>
      </c>
      <c r="AO28" s="100">
        <v>0</v>
      </c>
      <c r="AP28" s="100">
        <v>0</v>
      </c>
      <c r="AQ28" s="100">
        <v>0.93172330000000003</v>
      </c>
      <c r="AR28" s="100">
        <v>0.79470110000000005</v>
      </c>
      <c r="AS28" s="127"/>
      <c r="AT28" s="115">
        <v>1921</v>
      </c>
      <c r="AU28" s="100">
        <v>2.4850895</v>
      </c>
      <c r="AV28" s="100">
        <v>1.3393605</v>
      </c>
      <c r="AW28" s="100">
        <v>1.5071589999999999</v>
      </c>
      <c r="AX28" s="100">
        <v>0.42498940000000002</v>
      </c>
      <c r="AY28" s="100">
        <v>0.44434570000000001</v>
      </c>
      <c r="AZ28" s="100">
        <v>0.6493506</v>
      </c>
      <c r="BA28" s="100">
        <v>0.66934400000000005</v>
      </c>
      <c r="BB28" s="100">
        <v>0.76883650000000003</v>
      </c>
      <c r="BC28" s="100">
        <v>0.60150380000000003</v>
      </c>
      <c r="BD28" s="100">
        <v>0.35260930000000001</v>
      </c>
      <c r="BE28" s="100">
        <v>1.5680125</v>
      </c>
      <c r="BF28" s="100">
        <v>0</v>
      </c>
      <c r="BG28" s="100">
        <v>0</v>
      </c>
      <c r="BH28" s="100">
        <v>0.93196639999999997</v>
      </c>
      <c r="BI28" s="100">
        <v>1.5243902</v>
      </c>
      <c r="BJ28" s="100">
        <v>0</v>
      </c>
      <c r="BK28" s="100">
        <v>0</v>
      </c>
      <c r="BL28" s="100">
        <v>0</v>
      </c>
      <c r="BM28" s="100">
        <v>0.97156790000000004</v>
      </c>
      <c r="BN28" s="100">
        <v>0.8370843</v>
      </c>
      <c r="BO28" s="127"/>
      <c r="BP28" s="115">
        <v>1921</v>
      </c>
    </row>
    <row r="29" spans="1:68">
      <c r="A29" s="127"/>
      <c r="B29" s="116">
        <v>1922</v>
      </c>
      <c r="C29" s="100">
        <v>4.1680026000000003</v>
      </c>
      <c r="D29" s="100">
        <v>0.327654</v>
      </c>
      <c r="E29" s="100">
        <v>1.4482259</v>
      </c>
      <c r="F29" s="100">
        <v>0</v>
      </c>
      <c r="G29" s="100">
        <v>0.44286979999999998</v>
      </c>
      <c r="H29" s="100">
        <v>2.7039206999999998</v>
      </c>
      <c r="I29" s="100">
        <v>0.8646779</v>
      </c>
      <c r="J29" s="100">
        <v>0.48661799999999999</v>
      </c>
      <c r="K29" s="100">
        <v>0</v>
      </c>
      <c r="L29" s="100">
        <v>0.67613250000000003</v>
      </c>
      <c r="M29" s="100">
        <v>0</v>
      </c>
      <c r="N29" s="100">
        <v>1.6722408</v>
      </c>
      <c r="O29" s="100">
        <v>0</v>
      </c>
      <c r="P29" s="100">
        <v>0</v>
      </c>
      <c r="Q29" s="100">
        <v>2.8409091000000002</v>
      </c>
      <c r="R29" s="100">
        <v>4.9261084000000004</v>
      </c>
      <c r="S29" s="100">
        <v>0</v>
      </c>
      <c r="T29" s="100">
        <v>0</v>
      </c>
      <c r="U29" s="100">
        <v>1.1654599999999999</v>
      </c>
      <c r="V29" s="100">
        <v>1.0869230000000001</v>
      </c>
      <c r="W29" s="127"/>
      <c r="X29" s="116">
        <v>1922</v>
      </c>
      <c r="Y29" s="100">
        <v>2.3333333000000001</v>
      </c>
      <c r="Z29" s="100">
        <v>0.67272120000000002</v>
      </c>
      <c r="AA29" s="100">
        <v>1.852538</v>
      </c>
      <c r="AB29" s="100">
        <v>0.8413967</v>
      </c>
      <c r="AC29" s="100">
        <v>1.3032146</v>
      </c>
      <c r="AD29" s="100">
        <v>0</v>
      </c>
      <c r="AE29" s="100">
        <v>1.3192611999999999</v>
      </c>
      <c r="AF29" s="100">
        <v>1.0141988</v>
      </c>
      <c r="AG29" s="100">
        <v>0.59594760000000002</v>
      </c>
      <c r="AH29" s="100">
        <v>1.4295926000000001</v>
      </c>
      <c r="AI29" s="100">
        <v>0.80580180000000001</v>
      </c>
      <c r="AJ29" s="100">
        <v>0</v>
      </c>
      <c r="AK29" s="100">
        <v>1.2106538</v>
      </c>
      <c r="AL29" s="100">
        <v>0</v>
      </c>
      <c r="AM29" s="100">
        <v>3.030303</v>
      </c>
      <c r="AN29" s="100">
        <v>0</v>
      </c>
      <c r="AO29" s="100">
        <v>0</v>
      </c>
      <c r="AP29" s="100">
        <v>0</v>
      </c>
      <c r="AQ29" s="100">
        <v>1.0955302</v>
      </c>
      <c r="AR29" s="100">
        <v>1.0041427000000001</v>
      </c>
      <c r="AS29" s="127"/>
      <c r="AT29" s="116">
        <v>1922</v>
      </c>
      <c r="AU29" s="100">
        <v>3.2685078999999999</v>
      </c>
      <c r="AV29" s="100">
        <v>0.49792530000000002</v>
      </c>
      <c r="AW29" s="100">
        <v>1.6480497999999999</v>
      </c>
      <c r="AX29" s="100">
        <v>0.41476570000000001</v>
      </c>
      <c r="AY29" s="100">
        <v>0.877193</v>
      </c>
      <c r="AZ29" s="100">
        <v>1.3103298000000001</v>
      </c>
      <c r="BA29" s="100">
        <v>1.0900371</v>
      </c>
      <c r="BB29" s="100">
        <v>0.74497139999999995</v>
      </c>
      <c r="BC29" s="100">
        <v>0.29036000000000001</v>
      </c>
      <c r="BD29" s="100">
        <v>1.0423905</v>
      </c>
      <c r="BE29" s="100">
        <v>0.38211689999999998</v>
      </c>
      <c r="BF29" s="100">
        <v>0.89887640000000002</v>
      </c>
      <c r="BG29" s="100">
        <v>0.56306310000000004</v>
      </c>
      <c r="BH29" s="100">
        <v>0</v>
      </c>
      <c r="BI29" s="100">
        <v>2.9325513000000001</v>
      </c>
      <c r="BJ29" s="100">
        <v>2.3980815</v>
      </c>
      <c r="BK29" s="100">
        <v>0</v>
      </c>
      <c r="BL29" s="100">
        <v>0</v>
      </c>
      <c r="BM29" s="100">
        <v>1.1310796000000001</v>
      </c>
      <c r="BN29" s="100">
        <v>1.0396022</v>
      </c>
      <c r="BO29" s="127"/>
      <c r="BP29" s="116">
        <v>1922</v>
      </c>
    </row>
    <row r="30" spans="1:68">
      <c r="A30" s="127"/>
      <c r="B30" s="116">
        <v>1923</v>
      </c>
      <c r="C30" s="100">
        <v>2.5173065000000001</v>
      </c>
      <c r="D30" s="100">
        <v>1.6382699999999999</v>
      </c>
      <c r="E30" s="100">
        <v>1.4089468000000001</v>
      </c>
      <c r="F30" s="100">
        <v>1.5835313</v>
      </c>
      <c r="G30" s="100">
        <v>0</v>
      </c>
      <c r="H30" s="100">
        <v>0.45045049999999998</v>
      </c>
      <c r="I30" s="100">
        <v>0.85616440000000005</v>
      </c>
      <c r="J30" s="100">
        <v>0.4655493</v>
      </c>
      <c r="K30" s="100">
        <v>0.54794520000000002</v>
      </c>
      <c r="L30" s="100">
        <v>1.9646364999999999</v>
      </c>
      <c r="M30" s="100">
        <v>1.4285714</v>
      </c>
      <c r="N30" s="100">
        <v>3.2706460000000002</v>
      </c>
      <c r="O30" s="100">
        <v>0.998004</v>
      </c>
      <c r="P30" s="100">
        <v>1.4771049000000001</v>
      </c>
      <c r="Q30" s="100">
        <v>0</v>
      </c>
      <c r="R30" s="100">
        <v>0</v>
      </c>
      <c r="S30" s="100">
        <v>0</v>
      </c>
      <c r="T30" s="100">
        <v>0</v>
      </c>
      <c r="U30" s="100">
        <v>1.2763902</v>
      </c>
      <c r="V30" s="100">
        <v>1.1611262</v>
      </c>
      <c r="W30" s="127"/>
      <c r="X30" s="116">
        <v>1923</v>
      </c>
      <c r="Y30" s="100">
        <v>1.6371971000000001</v>
      </c>
      <c r="Z30" s="100">
        <v>1.3486176999999999</v>
      </c>
      <c r="AA30" s="100">
        <v>1.0842067</v>
      </c>
      <c r="AB30" s="100">
        <v>1.2259910000000001</v>
      </c>
      <c r="AC30" s="100">
        <v>0</v>
      </c>
      <c r="AD30" s="100">
        <v>0.85178880000000001</v>
      </c>
      <c r="AE30" s="100">
        <v>0</v>
      </c>
      <c r="AF30" s="100">
        <v>0</v>
      </c>
      <c r="AG30" s="100">
        <v>0.57770080000000001</v>
      </c>
      <c r="AH30" s="100">
        <v>0</v>
      </c>
      <c r="AI30" s="100">
        <v>0</v>
      </c>
      <c r="AJ30" s="100">
        <v>0.94073379999999995</v>
      </c>
      <c r="AK30" s="100">
        <v>1.1547343999999999</v>
      </c>
      <c r="AL30" s="100">
        <v>0</v>
      </c>
      <c r="AM30" s="100">
        <v>2.8985506999999999</v>
      </c>
      <c r="AN30" s="100">
        <v>0</v>
      </c>
      <c r="AO30" s="100">
        <v>0</v>
      </c>
      <c r="AP30" s="100">
        <v>0</v>
      </c>
      <c r="AQ30" s="100">
        <v>0.75144920000000004</v>
      </c>
      <c r="AR30" s="100">
        <v>0.66190070000000001</v>
      </c>
      <c r="AS30" s="127"/>
      <c r="AT30" s="116">
        <v>1923</v>
      </c>
      <c r="AU30" s="100">
        <v>2.0860077000000001</v>
      </c>
      <c r="AV30" s="100">
        <v>1.4955134999999999</v>
      </c>
      <c r="AW30" s="100">
        <v>1.2486621</v>
      </c>
      <c r="AX30" s="100">
        <v>1.4076010000000001</v>
      </c>
      <c r="AY30" s="100">
        <v>0</v>
      </c>
      <c r="AZ30" s="100">
        <v>0.65674259999999995</v>
      </c>
      <c r="BA30" s="100">
        <v>0.42992259999999999</v>
      </c>
      <c r="BB30" s="100">
        <v>0.2382087</v>
      </c>
      <c r="BC30" s="100">
        <v>0.56242970000000003</v>
      </c>
      <c r="BD30" s="100">
        <v>1.0124873000000001</v>
      </c>
      <c r="BE30" s="100">
        <v>0.74962519999999999</v>
      </c>
      <c r="BF30" s="100">
        <v>2.1872265999999998</v>
      </c>
      <c r="BG30" s="100">
        <v>1.0706637999999999</v>
      </c>
      <c r="BH30" s="100">
        <v>0.78554599999999997</v>
      </c>
      <c r="BI30" s="100">
        <v>1.3908206000000001</v>
      </c>
      <c r="BJ30" s="100">
        <v>0</v>
      </c>
      <c r="BK30" s="100">
        <v>0</v>
      </c>
      <c r="BL30" s="100">
        <v>0</v>
      </c>
      <c r="BM30" s="100">
        <v>1.0187234000000001</v>
      </c>
      <c r="BN30" s="100">
        <v>0.92171809999999998</v>
      </c>
      <c r="BO30" s="127"/>
      <c r="BP30" s="116">
        <v>1923</v>
      </c>
    </row>
    <row r="31" spans="1:68">
      <c r="A31" s="127"/>
      <c r="B31" s="116">
        <v>1924</v>
      </c>
      <c r="C31" s="100">
        <v>3.0978933999999998</v>
      </c>
      <c r="D31" s="100">
        <v>0.99436530000000001</v>
      </c>
      <c r="E31" s="100">
        <v>1.0238908</v>
      </c>
      <c r="F31" s="100">
        <v>1.1498657999999999</v>
      </c>
      <c r="G31" s="100">
        <v>1.2728044000000001</v>
      </c>
      <c r="H31" s="100">
        <v>0.89806920000000001</v>
      </c>
      <c r="I31" s="100">
        <v>0.85433579999999998</v>
      </c>
      <c r="J31" s="100">
        <v>0.44903460000000001</v>
      </c>
      <c r="K31" s="100">
        <v>1.055409</v>
      </c>
      <c r="L31" s="100">
        <v>1.8987342</v>
      </c>
      <c r="M31" s="100">
        <v>0.70372979999999996</v>
      </c>
      <c r="N31" s="100">
        <v>1.5987210000000001</v>
      </c>
      <c r="O31" s="100">
        <v>0</v>
      </c>
      <c r="P31" s="100">
        <v>0</v>
      </c>
      <c r="Q31" s="100">
        <v>2.5</v>
      </c>
      <c r="R31" s="100">
        <v>0</v>
      </c>
      <c r="S31" s="100">
        <v>0</v>
      </c>
      <c r="T31" s="100">
        <v>0</v>
      </c>
      <c r="U31" s="100">
        <v>1.2156001999999999</v>
      </c>
      <c r="V31" s="100">
        <v>1.1006407</v>
      </c>
      <c r="W31" s="127"/>
      <c r="X31" s="116">
        <v>1924</v>
      </c>
      <c r="Y31" s="100">
        <v>1.9336126</v>
      </c>
      <c r="Z31" s="100">
        <v>1.7117426</v>
      </c>
      <c r="AA31" s="100">
        <v>1.0478518999999999</v>
      </c>
      <c r="AB31" s="100">
        <v>0.39745629999999998</v>
      </c>
      <c r="AC31" s="100">
        <v>0.43010749999999998</v>
      </c>
      <c r="AD31" s="100">
        <v>0</v>
      </c>
      <c r="AE31" s="100">
        <v>0.8488964</v>
      </c>
      <c r="AF31" s="100">
        <v>0</v>
      </c>
      <c r="AG31" s="100">
        <v>0.55897149999999995</v>
      </c>
      <c r="AH31" s="100">
        <v>0.67613250000000003</v>
      </c>
      <c r="AI31" s="100">
        <v>1.540832</v>
      </c>
      <c r="AJ31" s="100">
        <v>0.90991809999999995</v>
      </c>
      <c r="AK31" s="100">
        <v>2.2099448000000002</v>
      </c>
      <c r="AL31" s="100">
        <v>3.1298905000000001</v>
      </c>
      <c r="AM31" s="100">
        <v>5.4945054999999998</v>
      </c>
      <c r="AN31" s="100">
        <v>0</v>
      </c>
      <c r="AO31" s="100">
        <v>0</v>
      </c>
      <c r="AP31" s="100">
        <v>0</v>
      </c>
      <c r="AQ31" s="100">
        <v>1.0176510000000001</v>
      </c>
      <c r="AR31" s="100">
        <v>1.0653608999999999</v>
      </c>
      <c r="AS31" s="127"/>
      <c r="AT31" s="116">
        <v>1924</v>
      </c>
      <c r="AU31" s="100">
        <v>2.5272469000000002</v>
      </c>
      <c r="AV31" s="100">
        <v>1.3472550000000001</v>
      </c>
      <c r="AW31" s="100">
        <v>1.0357327999999999</v>
      </c>
      <c r="AX31" s="100">
        <v>0.78048779999999995</v>
      </c>
      <c r="AY31" s="100">
        <v>0.85433579999999998</v>
      </c>
      <c r="AZ31" s="100">
        <v>0.43898160000000003</v>
      </c>
      <c r="BA31" s="100">
        <v>0.85160740000000001</v>
      </c>
      <c r="BB31" s="100">
        <v>0.2299908</v>
      </c>
      <c r="BC31" s="100">
        <v>0.81433219999999995</v>
      </c>
      <c r="BD31" s="100">
        <v>1.3076169</v>
      </c>
      <c r="BE31" s="100">
        <v>1.1033468</v>
      </c>
      <c r="BF31" s="100">
        <v>1.2765957000000001</v>
      </c>
      <c r="BG31" s="100">
        <v>1.0240655000000001</v>
      </c>
      <c r="BH31" s="100">
        <v>1.4684288000000001</v>
      </c>
      <c r="BI31" s="100">
        <v>3.9267015999999999</v>
      </c>
      <c r="BJ31" s="100">
        <v>0</v>
      </c>
      <c r="BK31" s="100">
        <v>0</v>
      </c>
      <c r="BL31" s="100">
        <v>0</v>
      </c>
      <c r="BM31" s="100">
        <v>1.1185297000000001</v>
      </c>
      <c r="BN31" s="100">
        <v>1.0764134000000001</v>
      </c>
      <c r="BO31" s="127"/>
      <c r="BP31" s="116">
        <v>1924</v>
      </c>
    </row>
    <row r="32" spans="1:68">
      <c r="A32" s="127"/>
      <c r="B32" s="116">
        <v>1925</v>
      </c>
      <c r="C32" s="100">
        <v>3.0599755000000002</v>
      </c>
      <c r="D32" s="100">
        <v>1.3311147999999999</v>
      </c>
      <c r="E32" s="100">
        <v>2.6560424999999999</v>
      </c>
      <c r="F32" s="100">
        <v>2.2115738999999999</v>
      </c>
      <c r="G32" s="100">
        <v>1.6319869</v>
      </c>
      <c r="H32" s="100">
        <v>1.7368650000000001</v>
      </c>
      <c r="I32" s="100">
        <v>1.2793177</v>
      </c>
      <c r="J32" s="100">
        <v>1.3117620999999999</v>
      </c>
      <c r="K32" s="100">
        <v>2.0460357999999998</v>
      </c>
      <c r="L32" s="100">
        <v>0.6093845</v>
      </c>
      <c r="M32" s="100">
        <v>0.70372979999999996</v>
      </c>
      <c r="N32" s="100">
        <v>3.1520883</v>
      </c>
      <c r="O32" s="100">
        <v>0</v>
      </c>
      <c r="P32" s="100">
        <v>1.3089005</v>
      </c>
      <c r="Q32" s="100">
        <v>2.3255813999999999</v>
      </c>
      <c r="R32" s="100">
        <v>4.4843048999999997</v>
      </c>
      <c r="S32" s="100">
        <v>0</v>
      </c>
      <c r="T32" s="100">
        <v>0</v>
      </c>
      <c r="U32" s="100">
        <v>1.8145228</v>
      </c>
      <c r="V32" s="100">
        <v>1.7188650000000001</v>
      </c>
      <c r="W32" s="127"/>
      <c r="X32" s="116">
        <v>1925</v>
      </c>
      <c r="Y32" s="100">
        <v>1.2666244</v>
      </c>
      <c r="Z32" s="100">
        <v>1.7265193000000001</v>
      </c>
      <c r="AA32" s="100">
        <v>1.0162602000000001</v>
      </c>
      <c r="AB32" s="100">
        <v>1.1605416</v>
      </c>
      <c r="AC32" s="100">
        <v>1.2765957000000001</v>
      </c>
      <c r="AD32" s="100">
        <v>0</v>
      </c>
      <c r="AE32" s="100">
        <v>1.6799664000000001</v>
      </c>
      <c r="AF32" s="100">
        <v>0.91996319999999998</v>
      </c>
      <c r="AG32" s="100">
        <v>0.54229930000000004</v>
      </c>
      <c r="AH32" s="100">
        <v>0</v>
      </c>
      <c r="AI32" s="100">
        <v>0</v>
      </c>
      <c r="AJ32" s="100">
        <v>0</v>
      </c>
      <c r="AK32" s="100">
        <v>0</v>
      </c>
      <c r="AL32" s="100">
        <v>2.9368576000000002</v>
      </c>
      <c r="AM32" s="100">
        <v>0</v>
      </c>
      <c r="AN32" s="100">
        <v>0</v>
      </c>
      <c r="AO32" s="100">
        <v>8.2644628000000004</v>
      </c>
      <c r="AP32" s="100">
        <v>0</v>
      </c>
      <c r="AQ32" s="100">
        <v>0.96282800000000002</v>
      </c>
      <c r="AR32" s="100">
        <v>0.92393930000000002</v>
      </c>
      <c r="AS32" s="127"/>
      <c r="AT32" s="116">
        <v>1925</v>
      </c>
      <c r="AU32" s="100">
        <v>2.1786492000000002</v>
      </c>
      <c r="AV32" s="100">
        <v>1.5251652</v>
      </c>
      <c r="AW32" s="100">
        <v>1.8443997000000001</v>
      </c>
      <c r="AX32" s="100">
        <v>1.6987542</v>
      </c>
      <c r="AY32" s="100">
        <v>1.4580295999999999</v>
      </c>
      <c r="AZ32" s="100">
        <v>0.86003010000000002</v>
      </c>
      <c r="BA32" s="100">
        <v>1.481168</v>
      </c>
      <c r="BB32" s="100">
        <v>1.1208248999999999</v>
      </c>
      <c r="BC32" s="100">
        <v>1.3161358000000001</v>
      </c>
      <c r="BD32" s="100">
        <v>0.31466329999999998</v>
      </c>
      <c r="BE32" s="100">
        <v>0.3649635</v>
      </c>
      <c r="BF32" s="100">
        <v>1.6652788999999999</v>
      </c>
      <c r="BG32" s="100">
        <v>0</v>
      </c>
      <c r="BH32" s="100">
        <v>2.0761246</v>
      </c>
      <c r="BI32" s="100">
        <v>1.2210011999999999</v>
      </c>
      <c r="BJ32" s="100">
        <v>2.2026431999999998</v>
      </c>
      <c r="BK32" s="100">
        <v>4.3290043000000002</v>
      </c>
      <c r="BL32" s="100">
        <v>0</v>
      </c>
      <c r="BM32" s="100">
        <v>1.3974945999999999</v>
      </c>
      <c r="BN32" s="100">
        <v>1.3342053</v>
      </c>
      <c r="BO32" s="127"/>
      <c r="BP32" s="116">
        <v>1925</v>
      </c>
    </row>
    <row r="33" spans="1:68">
      <c r="A33" s="127"/>
      <c r="B33" s="116">
        <v>1926</v>
      </c>
      <c r="C33" s="100">
        <v>7.0595457000000001</v>
      </c>
      <c r="D33" s="100">
        <v>2.6092629000000001</v>
      </c>
      <c r="E33" s="100">
        <v>1.3059092000000001</v>
      </c>
      <c r="F33" s="100">
        <v>0.71684590000000004</v>
      </c>
      <c r="G33" s="100">
        <v>0.78523750000000003</v>
      </c>
      <c r="H33" s="100">
        <v>1.6891891999999999</v>
      </c>
      <c r="I33" s="100">
        <v>0.4260758</v>
      </c>
      <c r="J33" s="100">
        <v>0.8583691</v>
      </c>
      <c r="K33" s="100">
        <v>0.99255579999999999</v>
      </c>
      <c r="L33" s="100">
        <v>0</v>
      </c>
      <c r="M33" s="100">
        <v>1.4064698</v>
      </c>
      <c r="N33" s="100">
        <v>2.3364486000000002</v>
      </c>
      <c r="O33" s="100">
        <v>1.8399264</v>
      </c>
      <c r="P33" s="100">
        <v>1.2562814</v>
      </c>
      <c r="Q33" s="100">
        <v>2.1645021999999998</v>
      </c>
      <c r="R33" s="100">
        <v>0</v>
      </c>
      <c r="S33" s="100">
        <v>0</v>
      </c>
      <c r="T33" s="100">
        <v>25.641026</v>
      </c>
      <c r="U33" s="100">
        <v>1.8761118999999999</v>
      </c>
      <c r="V33" s="100">
        <v>1.8971146000000001</v>
      </c>
      <c r="W33" s="127"/>
      <c r="X33" s="116">
        <v>1926</v>
      </c>
      <c r="Y33" s="100">
        <v>4.7619047999999999</v>
      </c>
      <c r="Z33" s="100">
        <v>0.33829500000000001</v>
      </c>
      <c r="AA33" s="100">
        <v>1.0006671</v>
      </c>
      <c r="AB33" s="100">
        <v>1.8747657</v>
      </c>
      <c r="AC33" s="100">
        <v>0.41893590000000003</v>
      </c>
      <c r="AD33" s="100">
        <v>0</v>
      </c>
      <c r="AE33" s="100">
        <v>1.2484394999999999</v>
      </c>
      <c r="AF33" s="100">
        <v>0.44863170000000002</v>
      </c>
      <c r="AG33" s="100">
        <v>1.0520779</v>
      </c>
      <c r="AH33" s="100">
        <v>0.62774640000000004</v>
      </c>
      <c r="AI33" s="100">
        <v>0.74682599999999999</v>
      </c>
      <c r="AJ33" s="100">
        <v>0.85689800000000005</v>
      </c>
      <c r="AK33" s="100">
        <v>0</v>
      </c>
      <c r="AL33" s="100">
        <v>0</v>
      </c>
      <c r="AM33" s="100">
        <v>2.3752968999999999</v>
      </c>
      <c r="AN33" s="100">
        <v>4.2372880999999998</v>
      </c>
      <c r="AO33" s="100">
        <v>0</v>
      </c>
      <c r="AP33" s="100">
        <v>0</v>
      </c>
      <c r="AQ33" s="100">
        <v>1.2142472</v>
      </c>
      <c r="AR33" s="100">
        <v>1.1055332</v>
      </c>
      <c r="AS33" s="127"/>
      <c r="AT33" s="116">
        <v>1926</v>
      </c>
      <c r="AU33" s="100">
        <v>5.9300873999999997</v>
      </c>
      <c r="AV33" s="100">
        <v>1.4945200999999999</v>
      </c>
      <c r="AW33" s="100">
        <v>1.1549248999999999</v>
      </c>
      <c r="AX33" s="100">
        <v>1.2827561000000001</v>
      </c>
      <c r="AY33" s="100">
        <v>0.60802590000000001</v>
      </c>
      <c r="AZ33" s="100">
        <v>0.8465608</v>
      </c>
      <c r="BA33" s="100">
        <v>0.84210529999999995</v>
      </c>
      <c r="BB33" s="100">
        <v>0.65803900000000004</v>
      </c>
      <c r="BC33" s="100">
        <v>1.0214505</v>
      </c>
      <c r="BD33" s="100">
        <v>0.30395139999999998</v>
      </c>
      <c r="BE33" s="100">
        <v>1.0865628000000001</v>
      </c>
      <c r="BF33" s="100">
        <v>1.6319869</v>
      </c>
      <c r="BG33" s="100">
        <v>0.98087299999999999</v>
      </c>
      <c r="BH33" s="100">
        <v>0.6622517</v>
      </c>
      <c r="BI33" s="100">
        <v>2.2650057000000001</v>
      </c>
      <c r="BJ33" s="100">
        <v>2.1276595999999999</v>
      </c>
      <c r="BK33" s="100">
        <v>0</v>
      </c>
      <c r="BL33" s="100">
        <v>10.869565</v>
      </c>
      <c r="BM33" s="100">
        <v>1.5521027999999999</v>
      </c>
      <c r="BN33" s="100">
        <v>1.4834505</v>
      </c>
      <c r="BO33" s="127"/>
      <c r="BP33" s="116">
        <v>1926</v>
      </c>
    </row>
    <row r="34" spans="1:68">
      <c r="A34" s="127"/>
      <c r="B34" s="116">
        <v>1927</v>
      </c>
      <c r="C34" s="100">
        <v>4.3263287999999998</v>
      </c>
      <c r="D34" s="100">
        <v>1.5994881999999999</v>
      </c>
      <c r="E34" s="100">
        <v>1.9348597000000001</v>
      </c>
      <c r="F34" s="100">
        <v>2.0811655</v>
      </c>
      <c r="G34" s="100">
        <v>1.1295181000000001</v>
      </c>
      <c r="H34" s="100">
        <v>2.8363046999999999</v>
      </c>
      <c r="I34" s="100">
        <v>1.7079419</v>
      </c>
      <c r="J34" s="100">
        <v>1.6792611</v>
      </c>
      <c r="K34" s="100">
        <v>3.3573141</v>
      </c>
      <c r="L34" s="100">
        <v>2.8441410999999999</v>
      </c>
      <c r="M34" s="100">
        <v>2.0876826999999998</v>
      </c>
      <c r="N34" s="100">
        <v>1.540832</v>
      </c>
      <c r="O34" s="100">
        <v>0.91074679999999997</v>
      </c>
      <c r="P34" s="100">
        <v>1.2106538</v>
      </c>
      <c r="Q34" s="100">
        <v>2.0080320999999999</v>
      </c>
      <c r="R34" s="100">
        <v>0</v>
      </c>
      <c r="S34" s="100">
        <v>9.0090090000000007</v>
      </c>
      <c r="T34" s="100">
        <v>0</v>
      </c>
      <c r="U34" s="100">
        <v>2.2160313999999999</v>
      </c>
      <c r="V34" s="100">
        <v>2.1916321000000001</v>
      </c>
      <c r="W34" s="127"/>
      <c r="X34" s="116">
        <v>1927</v>
      </c>
      <c r="Y34" s="100">
        <v>3.1908105</v>
      </c>
      <c r="Z34" s="100">
        <v>1.996008</v>
      </c>
      <c r="AA34" s="100">
        <v>0.66028390000000003</v>
      </c>
      <c r="AB34" s="100">
        <v>0.72595279999999995</v>
      </c>
      <c r="AC34" s="100">
        <v>0.40832990000000002</v>
      </c>
      <c r="AD34" s="100">
        <v>0.4198153</v>
      </c>
      <c r="AE34" s="100">
        <v>0.83263949999999998</v>
      </c>
      <c r="AF34" s="100">
        <v>0.43497170000000002</v>
      </c>
      <c r="AG34" s="100">
        <v>1.0162602000000001</v>
      </c>
      <c r="AH34" s="100">
        <v>1.2106538</v>
      </c>
      <c r="AI34" s="100">
        <v>0</v>
      </c>
      <c r="AJ34" s="100">
        <v>0</v>
      </c>
      <c r="AK34" s="100">
        <v>1.025641</v>
      </c>
      <c r="AL34" s="100">
        <v>1.3477089</v>
      </c>
      <c r="AM34" s="100">
        <v>0</v>
      </c>
      <c r="AN34" s="100">
        <v>4.1152262999999998</v>
      </c>
      <c r="AO34" s="100">
        <v>7.751938</v>
      </c>
      <c r="AP34" s="100">
        <v>0</v>
      </c>
      <c r="AQ34" s="100">
        <v>1.0913781</v>
      </c>
      <c r="AR34" s="100">
        <v>1.095375</v>
      </c>
      <c r="AS34" s="127"/>
      <c r="AT34" s="116">
        <v>1927</v>
      </c>
      <c r="AU34" s="100">
        <v>3.7676609000000001</v>
      </c>
      <c r="AV34" s="100">
        <v>1.7938681999999999</v>
      </c>
      <c r="AW34" s="100">
        <v>1.3050571</v>
      </c>
      <c r="AX34" s="100">
        <v>1.4189429</v>
      </c>
      <c r="AY34" s="100">
        <v>0.78354550000000001</v>
      </c>
      <c r="AZ34" s="100">
        <v>1.6494845</v>
      </c>
      <c r="BA34" s="100">
        <v>1.2647554999999999</v>
      </c>
      <c r="BB34" s="100">
        <v>1.0681478</v>
      </c>
      <c r="BC34" s="100">
        <v>2.2205773999999998</v>
      </c>
      <c r="BD34" s="100">
        <v>2.0527858999999999</v>
      </c>
      <c r="BE34" s="100">
        <v>1.0718114000000001</v>
      </c>
      <c r="BF34" s="100">
        <v>0.80192459999999999</v>
      </c>
      <c r="BG34" s="100">
        <v>0.96478529999999996</v>
      </c>
      <c r="BH34" s="100">
        <v>1.2755102</v>
      </c>
      <c r="BI34" s="100">
        <v>1.0449321</v>
      </c>
      <c r="BJ34" s="100">
        <v>2.0618557000000002</v>
      </c>
      <c r="BK34" s="100">
        <v>8.3333332999999996</v>
      </c>
      <c r="BL34" s="100">
        <v>0</v>
      </c>
      <c r="BM34" s="100">
        <v>1.6659927000000001</v>
      </c>
      <c r="BN34" s="100">
        <v>1.6566384000000001</v>
      </c>
      <c r="BO34" s="127"/>
      <c r="BP34" s="116">
        <v>1927</v>
      </c>
    </row>
    <row r="35" spans="1:68">
      <c r="A35" s="127"/>
      <c r="B35" s="116">
        <v>1928</v>
      </c>
      <c r="C35" s="100">
        <v>6.5075922000000004</v>
      </c>
      <c r="D35" s="100">
        <v>3.4439573999999999</v>
      </c>
      <c r="E35" s="100">
        <v>1.9329897</v>
      </c>
      <c r="F35" s="100">
        <v>1.6840687000000001</v>
      </c>
      <c r="G35" s="100">
        <v>1.084991</v>
      </c>
      <c r="H35" s="100">
        <v>2.3547880999999999</v>
      </c>
      <c r="I35" s="100">
        <v>0</v>
      </c>
      <c r="J35" s="100">
        <v>0.4164931</v>
      </c>
      <c r="K35" s="100">
        <v>2.3084026</v>
      </c>
      <c r="L35" s="100">
        <v>1.6565433000000001</v>
      </c>
      <c r="M35" s="100">
        <v>2.7210884000000002</v>
      </c>
      <c r="N35" s="100">
        <v>0.76923079999999999</v>
      </c>
      <c r="O35" s="100">
        <v>0</v>
      </c>
      <c r="P35" s="100">
        <v>1.1655012</v>
      </c>
      <c r="Q35" s="100">
        <v>0</v>
      </c>
      <c r="R35" s="100">
        <v>0</v>
      </c>
      <c r="S35" s="100">
        <v>0</v>
      </c>
      <c r="T35" s="100">
        <v>0</v>
      </c>
      <c r="U35" s="100">
        <v>2.0798410999999999</v>
      </c>
      <c r="V35" s="100">
        <v>1.7523188999999999</v>
      </c>
      <c r="W35" s="127"/>
      <c r="X35" s="116">
        <v>1928</v>
      </c>
      <c r="Y35" s="100">
        <v>3.5256409999999998</v>
      </c>
      <c r="Z35" s="100">
        <v>2.2779042999999999</v>
      </c>
      <c r="AA35" s="100">
        <v>1.6512549999999999</v>
      </c>
      <c r="AB35" s="100">
        <v>1.0596962000000001</v>
      </c>
      <c r="AC35" s="100">
        <v>0.39447729999999998</v>
      </c>
      <c r="AD35" s="100">
        <v>2.0764119999999999</v>
      </c>
      <c r="AE35" s="100">
        <v>0.83298629999999996</v>
      </c>
      <c r="AF35" s="100">
        <v>1.2809564</v>
      </c>
      <c r="AG35" s="100">
        <v>0.48828129999999997</v>
      </c>
      <c r="AH35" s="100">
        <v>1.7636684</v>
      </c>
      <c r="AI35" s="100">
        <v>0</v>
      </c>
      <c r="AJ35" s="100">
        <v>2.4752475</v>
      </c>
      <c r="AK35" s="100">
        <v>0.99502489999999999</v>
      </c>
      <c r="AL35" s="100">
        <v>0</v>
      </c>
      <c r="AM35" s="100">
        <v>0</v>
      </c>
      <c r="AN35" s="100">
        <v>11.904762</v>
      </c>
      <c r="AO35" s="100">
        <v>0</v>
      </c>
      <c r="AP35" s="100">
        <v>0</v>
      </c>
      <c r="AQ35" s="100">
        <v>1.5580369000000001</v>
      </c>
      <c r="AR35" s="100">
        <v>1.5686601</v>
      </c>
      <c r="AS35" s="127"/>
      <c r="AT35" s="116">
        <v>1928</v>
      </c>
      <c r="AU35" s="100">
        <v>5.0417519999999998</v>
      </c>
      <c r="AV35" s="100">
        <v>2.8721876000000002</v>
      </c>
      <c r="AW35" s="100">
        <v>1.7938681999999999</v>
      </c>
      <c r="AX35" s="100">
        <v>1.3793103</v>
      </c>
      <c r="AY35" s="100">
        <v>0.75471699999999997</v>
      </c>
      <c r="AZ35" s="100">
        <v>2.2195318999999998</v>
      </c>
      <c r="BA35" s="100">
        <v>0.42060989999999998</v>
      </c>
      <c r="BB35" s="100">
        <v>0.84334810000000004</v>
      </c>
      <c r="BC35" s="100">
        <v>1.4238253000000001</v>
      </c>
      <c r="BD35" s="100">
        <v>1.7084282</v>
      </c>
      <c r="BE35" s="100">
        <v>1.3966479999999999</v>
      </c>
      <c r="BF35" s="100">
        <v>1.5923567000000001</v>
      </c>
      <c r="BG35" s="100">
        <v>0.47326079999999998</v>
      </c>
      <c r="BH35" s="100">
        <v>0.61349690000000001</v>
      </c>
      <c r="BI35" s="100">
        <v>0</v>
      </c>
      <c r="BJ35" s="100">
        <v>5.9405941000000002</v>
      </c>
      <c r="BK35" s="100">
        <v>0</v>
      </c>
      <c r="BL35" s="100">
        <v>0</v>
      </c>
      <c r="BM35" s="100">
        <v>1.8247595999999999</v>
      </c>
      <c r="BN35" s="100">
        <v>1.6671902000000001</v>
      </c>
      <c r="BO35" s="127"/>
      <c r="BP35" s="116">
        <v>1928</v>
      </c>
    </row>
    <row r="36" spans="1:68">
      <c r="A36" s="127"/>
      <c r="B36" s="116">
        <v>1929</v>
      </c>
      <c r="C36" s="100">
        <v>4.0410320000000004</v>
      </c>
      <c r="D36" s="100">
        <v>1.5403574</v>
      </c>
      <c r="E36" s="100">
        <v>1.6297261999999999</v>
      </c>
      <c r="F36" s="100">
        <v>1.96915</v>
      </c>
      <c r="G36" s="100">
        <v>0.35174109999999997</v>
      </c>
      <c r="H36" s="100">
        <v>1.9215987999999999</v>
      </c>
      <c r="I36" s="100">
        <v>1.2717252999999999</v>
      </c>
      <c r="J36" s="100">
        <v>0.41806019999999999</v>
      </c>
      <c r="K36" s="100">
        <v>0.90008999999999995</v>
      </c>
      <c r="L36" s="100">
        <v>1.0706637999999999</v>
      </c>
      <c r="M36" s="100">
        <v>1.3297871999999999</v>
      </c>
      <c r="N36" s="100">
        <v>1.5372790000000001</v>
      </c>
      <c r="O36" s="100">
        <v>2.6905830000000002</v>
      </c>
      <c r="P36" s="100">
        <v>3.4013605</v>
      </c>
      <c r="Q36" s="100">
        <v>0</v>
      </c>
      <c r="R36" s="100">
        <v>0</v>
      </c>
      <c r="S36" s="100">
        <v>0</v>
      </c>
      <c r="T36" s="100">
        <v>0</v>
      </c>
      <c r="U36" s="100">
        <v>1.6231279999999999</v>
      </c>
      <c r="V36" s="100">
        <v>1.4620896000000001</v>
      </c>
      <c r="W36" s="127"/>
      <c r="X36" s="116">
        <v>1929</v>
      </c>
      <c r="Y36" s="100">
        <v>4.1949015999999997</v>
      </c>
      <c r="Z36" s="100">
        <v>3.8350911000000001</v>
      </c>
      <c r="AA36" s="100">
        <v>0.67046600000000001</v>
      </c>
      <c r="AB36" s="100">
        <v>1.0228435</v>
      </c>
      <c r="AC36" s="100">
        <v>0.76628350000000001</v>
      </c>
      <c r="AD36" s="100">
        <v>0</v>
      </c>
      <c r="AE36" s="100">
        <v>1.2583892999999999</v>
      </c>
      <c r="AF36" s="100">
        <v>1.68563</v>
      </c>
      <c r="AG36" s="100">
        <v>0</v>
      </c>
      <c r="AH36" s="100">
        <v>2.2844088999999999</v>
      </c>
      <c r="AI36" s="100">
        <v>2.1008403000000002</v>
      </c>
      <c r="AJ36" s="100">
        <v>1.6246954</v>
      </c>
      <c r="AK36" s="100">
        <v>0.96805419999999998</v>
      </c>
      <c r="AL36" s="100">
        <v>0</v>
      </c>
      <c r="AM36" s="100">
        <v>0</v>
      </c>
      <c r="AN36" s="100">
        <v>3.7878788000000001</v>
      </c>
      <c r="AO36" s="100">
        <v>0</v>
      </c>
      <c r="AP36" s="100">
        <v>0</v>
      </c>
      <c r="AQ36" s="100">
        <v>1.5981589</v>
      </c>
      <c r="AR36" s="100">
        <v>1.4655583999999999</v>
      </c>
      <c r="AS36" s="127"/>
      <c r="AT36" s="116">
        <v>1929</v>
      </c>
      <c r="AU36" s="100">
        <v>4.1165294000000001</v>
      </c>
      <c r="AV36" s="100">
        <v>2.6666666999999999</v>
      </c>
      <c r="AW36" s="100">
        <v>1.1568335999999999</v>
      </c>
      <c r="AX36" s="100">
        <v>1.5050167000000001</v>
      </c>
      <c r="AY36" s="100">
        <v>0.55015590000000003</v>
      </c>
      <c r="AZ36" s="100">
        <v>0.99403580000000002</v>
      </c>
      <c r="BA36" s="100">
        <v>1.2650220999999999</v>
      </c>
      <c r="BB36" s="100">
        <v>1.0493178999999999</v>
      </c>
      <c r="BC36" s="100">
        <v>0.46125460000000001</v>
      </c>
      <c r="BD36" s="100">
        <v>1.6579166000000001</v>
      </c>
      <c r="BE36" s="100">
        <v>1.7053206000000001</v>
      </c>
      <c r="BF36" s="100">
        <v>1.5797787999999999</v>
      </c>
      <c r="BG36" s="100">
        <v>1.8621973999999999</v>
      </c>
      <c r="BH36" s="100">
        <v>1.7835909999999999</v>
      </c>
      <c r="BI36" s="100">
        <v>0</v>
      </c>
      <c r="BJ36" s="100">
        <v>1.8796991999999999</v>
      </c>
      <c r="BK36" s="100">
        <v>0</v>
      </c>
      <c r="BL36" s="100">
        <v>0</v>
      </c>
      <c r="BM36" s="100">
        <v>1.6109104000000001</v>
      </c>
      <c r="BN36" s="100">
        <v>1.4676537999999999</v>
      </c>
      <c r="BO36" s="127"/>
      <c r="BP36" s="116">
        <v>1929</v>
      </c>
    </row>
    <row r="37" spans="1:68">
      <c r="A37" s="127"/>
      <c r="B37" s="116">
        <v>1930</v>
      </c>
      <c r="C37" s="100">
        <v>2.2061141000000002</v>
      </c>
      <c r="D37" s="100">
        <v>1.8359852999999999</v>
      </c>
      <c r="E37" s="100">
        <v>0.65616799999999997</v>
      </c>
      <c r="F37" s="100">
        <v>2.2580645000000001</v>
      </c>
      <c r="G37" s="100">
        <v>1.0391410000000001</v>
      </c>
      <c r="H37" s="100">
        <v>0</v>
      </c>
      <c r="I37" s="100">
        <v>1.6666666999999999</v>
      </c>
      <c r="J37" s="100">
        <v>0.42265429999999998</v>
      </c>
      <c r="K37" s="100">
        <v>2.2143489999999999</v>
      </c>
      <c r="L37" s="100">
        <v>1.5706806</v>
      </c>
      <c r="M37" s="100">
        <v>0.64308679999999996</v>
      </c>
      <c r="N37" s="100">
        <v>2.3166023</v>
      </c>
      <c r="O37" s="100">
        <v>4.4642856999999996</v>
      </c>
      <c r="P37" s="100">
        <v>1.1135857</v>
      </c>
      <c r="Q37" s="100">
        <v>1.6977929</v>
      </c>
      <c r="R37" s="100">
        <v>0</v>
      </c>
      <c r="S37" s="100">
        <v>0</v>
      </c>
      <c r="T37" s="100">
        <v>0</v>
      </c>
      <c r="U37" s="100">
        <v>1.4869663</v>
      </c>
      <c r="V37" s="100">
        <v>1.4308905999999999</v>
      </c>
      <c r="W37" s="127"/>
      <c r="X37" s="116">
        <v>1930</v>
      </c>
      <c r="Y37" s="100">
        <v>4.932588</v>
      </c>
      <c r="Z37" s="100">
        <v>1.8915511</v>
      </c>
      <c r="AA37" s="100">
        <v>1.0186757</v>
      </c>
      <c r="AB37" s="100">
        <v>0.994695</v>
      </c>
      <c r="AC37" s="100">
        <v>0.37467220000000001</v>
      </c>
      <c r="AD37" s="100">
        <v>0.41017229999999999</v>
      </c>
      <c r="AE37" s="100">
        <v>0.41753649999999998</v>
      </c>
      <c r="AF37" s="100">
        <v>1.2573345</v>
      </c>
      <c r="AG37" s="100">
        <v>0.46274870000000001</v>
      </c>
      <c r="AH37" s="100">
        <v>1.1123471</v>
      </c>
      <c r="AI37" s="100">
        <v>1.3540961</v>
      </c>
      <c r="AJ37" s="100">
        <v>1.6051363999999999</v>
      </c>
      <c r="AK37" s="100">
        <v>2.8328612</v>
      </c>
      <c r="AL37" s="100">
        <v>1.2180268000000001</v>
      </c>
      <c r="AM37" s="100">
        <v>1.7667845</v>
      </c>
      <c r="AN37" s="100">
        <v>0</v>
      </c>
      <c r="AO37" s="100">
        <v>0</v>
      </c>
      <c r="AP37" s="100">
        <v>0</v>
      </c>
      <c r="AQ37" s="100">
        <v>1.4207236000000001</v>
      </c>
      <c r="AR37" s="100">
        <v>1.2890200000000001</v>
      </c>
      <c r="AS37" s="127"/>
      <c r="AT37" s="116">
        <v>1930</v>
      </c>
      <c r="AU37" s="100">
        <v>3.5403926999999999</v>
      </c>
      <c r="AV37" s="100">
        <v>1.863354</v>
      </c>
      <c r="AW37" s="100">
        <v>0.83430669999999996</v>
      </c>
      <c r="AX37" s="100">
        <v>1.6350556000000001</v>
      </c>
      <c r="AY37" s="100">
        <v>0.71994239999999998</v>
      </c>
      <c r="AZ37" s="100">
        <v>0.19723869999999999</v>
      </c>
      <c r="BA37" s="100">
        <v>1.0427529</v>
      </c>
      <c r="BB37" s="100">
        <v>0.84175080000000002</v>
      </c>
      <c r="BC37" s="100">
        <v>1.3577733000000001</v>
      </c>
      <c r="BD37" s="100">
        <v>1.3484358000000001</v>
      </c>
      <c r="BE37" s="100">
        <v>0.98944589999999999</v>
      </c>
      <c r="BF37" s="100">
        <v>1.9677292</v>
      </c>
      <c r="BG37" s="100">
        <v>3.6714088999999999</v>
      </c>
      <c r="BH37" s="100">
        <v>1.1634671000000001</v>
      </c>
      <c r="BI37" s="100">
        <v>1.7316016999999999</v>
      </c>
      <c r="BJ37" s="100">
        <v>0</v>
      </c>
      <c r="BK37" s="100">
        <v>0</v>
      </c>
      <c r="BL37" s="100">
        <v>0</v>
      </c>
      <c r="BM37" s="100">
        <v>1.4545003999999999</v>
      </c>
      <c r="BN37" s="100">
        <v>1.3614459999999999</v>
      </c>
      <c r="BO37" s="127"/>
      <c r="BP37" s="116">
        <v>1930</v>
      </c>
    </row>
    <row r="38" spans="1:68">
      <c r="A38" s="127"/>
      <c r="B38" s="117">
        <v>1931</v>
      </c>
      <c r="C38" s="100">
        <v>2.5624600000000002</v>
      </c>
      <c r="D38" s="100">
        <v>2.1645021999999998</v>
      </c>
      <c r="E38" s="100">
        <v>0.64578619999999998</v>
      </c>
      <c r="F38" s="100">
        <v>0.96246390000000004</v>
      </c>
      <c r="G38" s="100">
        <v>1.3769362999999999</v>
      </c>
      <c r="H38" s="100">
        <v>1.5015015</v>
      </c>
      <c r="I38" s="100">
        <v>2.0576132</v>
      </c>
      <c r="J38" s="100">
        <v>1.2809564</v>
      </c>
      <c r="K38" s="100">
        <v>2.1881838</v>
      </c>
      <c r="L38" s="100">
        <v>1.0214505</v>
      </c>
      <c r="M38" s="100">
        <v>1.863354</v>
      </c>
      <c r="N38" s="100">
        <v>1.5396459</v>
      </c>
      <c r="O38" s="100">
        <v>2.6525199000000002</v>
      </c>
      <c r="P38" s="100">
        <v>1.0989011</v>
      </c>
      <c r="Q38" s="100">
        <v>0</v>
      </c>
      <c r="R38" s="100">
        <v>0</v>
      </c>
      <c r="S38" s="100">
        <v>0</v>
      </c>
      <c r="T38" s="100">
        <v>0</v>
      </c>
      <c r="U38" s="100">
        <v>1.5656991</v>
      </c>
      <c r="V38" s="100">
        <v>1.4811962999999999</v>
      </c>
      <c r="W38" s="127"/>
      <c r="X38" s="117">
        <v>1931</v>
      </c>
      <c r="Y38" s="100">
        <v>2.3387905</v>
      </c>
      <c r="Z38" s="100">
        <v>1.5903308</v>
      </c>
      <c r="AA38" s="100">
        <v>1.6728003</v>
      </c>
      <c r="AB38" s="100">
        <v>0.98457499999999998</v>
      </c>
      <c r="AC38" s="100">
        <v>0</v>
      </c>
      <c r="AD38" s="100">
        <v>0</v>
      </c>
      <c r="AE38" s="100">
        <v>0.41806019999999999</v>
      </c>
      <c r="AF38" s="100">
        <v>0.41788550000000002</v>
      </c>
      <c r="AG38" s="100">
        <v>0.90579710000000002</v>
      </c>
      <c r="AH38" s="100">
        <v>0</v>
      </c>
      <c r="AI38" s="100">
        <v>1.3080445000000001</v>
      </c>
      <c r="AJ38" s="100">
        <v>2.3677978999999998</v>
      </c>
      <c r="AK38" s="100">
        <v>0</v>
      </c>
      <c r="AL38" s="100">
        <v>1.1820330999999999</v>
      </c>
      <c r="AM38" s="100">
        <v>0</v>
      </c>
      <c r="AN38" s="100">
        <v>6.5359477000000004</v>
      </c>
      <c r="AO38" s="100">
        <v>6.8493151000000001</v>
      </c>
      <c r="AP38" s="100">
        <v>0</v>
      </c>
      <c r="AQ38" s="100">
        <v>1.0295448</v>
      </c>
      <c r="AR38" s="100">
        <v>1.126695</v>
      </c>
      <c r="AS38" s="127"/>
      <c r="AT38" s="117">
        <v>1931</v>
      </c>
      <c r="AU38" s="100">
        <v>2.4529844999999999</v>
      </c>
      <c r="AV38" s="100">
        <v>1.8814675000000001</v>
      </c>
      <c r="AW38" s="100">
        <v>1.1501806999999999</v>
      </c>
      <c r="AX38" s="100">
        <v>0.97339390000000003</v>
      </c>
      <c r="AY38" s="100">
        <v>0.70959729999999999</v>
      </c>
      <c r="AZ38" s="100">
        <v>0.78186080000000002</v>
      </c>
      <c r="BA38" s="100">
        <v>1.244297</v>
      </c>
      <c r="BB38" s="100">
        <v>0.844773</v>
      </c>
      <c r="BC38" s="100">
        <v>1.5579791000000001</v>
      </c>
      <c r="BD38" s="100">
        <v>0.52452140000000003</v>
      </c>
      <c r="BE38" s="100">
        <v>1.5928640000000001</v>
      </c>
      <c r="BF38" s="100">
        <v>1.9485581000000001</v>
      </c>
      <c r="BG38" s="100">
        <v>1.3519603</v>
      </c>
      <c r="BH38" s="100">
        <v>1.1389522000000001</v>
      </c>
      <c r="BI38" s="100">
        <v>0</v>
      </c>
      <c r="BJ38" s="100">
        <v>3.2679738999999999</v>
      </c>
      <c r="BK38" s="100">
        <v>3.6231884000000001</v>
      </c>
      <c r="BL38" s="100">
        <v>0</v>
      </c>
      <c r="BM38" s="100">
        <v>1.3023826000000001</v>
      </c>
      <c r="BN38" s="100">
        <v>1.3139676</v>
      </c>
      <c r="BO38" s="127"/>
      <c r="BP38" s="117">
        <v>1931</v>
      </c>
    </row>
    <row r="39" spans="1:68">
      <c r="A39" s="127"/>
      <c r="B39" s="117">
        <v>1932</v>
      </c>
      <c r="C39" s="100">
        <v>5.5957866999999997</v>
      </c>
      <c r="D39" s="100">
        <v>1.5683814</v>
      </c>
      <c r="E39" s="100">
        <v>1.9114367999999999</v>
      </c>
      <c r="F39" s="100">
        <v>2.2421525</v>
      </c>
      <c r="G39" s="100">
        <v>0.68096699999999999</v>
      </c>
      <c r="H39" s="100">
        <v>0.74019250000000003</v>
      </c>
      <c r="I39" s="100">
        <v>1.2101653999999999</v>
      </c>
      <c r="J39" s="100">
        <v>0.86730269999999998</v>
      </c>
      <c r="K39" s="100">
        <v>1.7286085</v>
      </c>
      <c r="L39" s="100">
        <v>2.4863252</v>
      </c>
      <c r="M39" s="100">
        <v>2.4038461999999998</v>
      </c>
      <c r="N39" s="100">
        <v>3.0441400000000001</v>
      </c>
      <c r="O39" s="100">
        <v>1.754386</v>
      </c>
      <c r="P39" s="100">
        <v>3.2751092000000002</v>
      </c>
      <c r="Q39" s="100">
        <v>0</v>
      </c>
      <c r="R39" s="100">
        <v>6.0975609999999998</v>
      </c>
      <c r="S39" s="100">
        <v>0</v>
      </c>
      <c r="T39" s="100">
        <v>0</v>
      </c>
      <c r="U39" s="100">
        <v>2.0340403</v>
      </c>
      <c r="V39" s="100">
        <v>2.0032594000000001</v>
      </c>
      <c r="W39" s="127"/>
      <c r="X39" s="117">
        <v>1932</v>
      </c>
      <c r="Y39" s="100">
        <v>3.7904893</v>
      </c>
      <c r="Z39" s="100">
        <v>2.5748310000000001</v>
      </c>
      <c r="AA39" s="100">
        <v>0.6622517</v>
      </c>
      <c r="AB39" s="100">
        <v>0</v>
      </c>
      <c r="AC39" s="100">
        <v>0</v>
      </c>
      <c r="AD39" s="100">
        <v>0</v>
      </c>
      <c r="AE39" s="100">
        <v>0.4170142</v>
      </c>
      <c r="AF39" s="100">
        <v>0.84423809999999999</v>
      </c>
      <c r="AG39" s="100">
        <v>0</v>
      </c>
      <c r="AH39" s="100">
        <v>0.52219320000000002</v>
      </c>
      <c r="AI39" s="100">
        <v>1.8987342</v>
      </c>
      <c r="AJ39" s="100">
        <v>0</v>
      </c>
      <c r="AK39" s="100">
        <v>0.9009009</v>
      </c>
      <c r="AL39" s="100">
        <v>2.2988506000000002</v>
      </c>
      <c r="AM39" s="100">
        <v>1.6207455</v>
      </c>
      <c r="AN39" s="100">
        <v>2.9761905</v>
      </c>
      <c r="AO39" s="100">
        <v>0</v>
      </c>
      <c r="AP39" s="100">
        <v>0</v>
      </c>
      <c r="AQ39" s="100">
        <v>1.0205028</v>
      </c>
      <c r="AR39" s="100">
        <v>0.9878709</v>
      </c>
      <c r="AS39" s="127"/>
      <c r="AT39" s="117">
        <v>1932</v>
      </c>
      <c r="AU39" s="100">
        <v>4.7138046999999998</v>
      </c>
      <c r="AV39" s="100">
        <v>2.0651310999999999</v>
      </c>
      <c r="AW39" s="100">
        <v>1.2989122</v>
      </c>
      <c r="AX39" s="100">
        <v>1.1323196</v>
      </c>
      <c r="AY39" s="100">
        <v>0.34891840000000002</v>
      </c>
      <c r="AZ39" s="100">
        <v>0.38565369999999999</v>
      </c>
      <c r="BA39" s="100">
        <v>0.82017629999999997</v>
      </c>
      <c r="BB39" s="100">
        <v>0.85561500000000001</v>
      </c>
      <c r="BC39" s="100">
        <v>0.87412590000000001</v>
      </c>
      <c r="BD39" s="100">
        <v>1.5282731000000001</v>
      </c>
      <c r="BE39" s="100">
        <v>2.1578298</v>
      </c>
      <c r="BF39" s="100">
        <v>1.5384614999999999</v>
      </c>
      <c r="BG39" s="100">
        <v>1.3333333000000001</v>
      </c>
      <c r="BH39" s="100">
        <v>2.7995521000000001</v>
      </c>
      <c r="BI39" s="100">
        <v>0.79428120000000002</v>
      </c>
      <c r="BJ39" s="100">
        <v>4.5180723</v>
      </c>
      <c r="BK39" s="100">
        <v>0</v>
      </c>
      <c r="BL39" s="100">
        <v>0</v>
      </c>
      <c r="BM39" s="100">
        <v>1.5357012999999999</v>
      </c>
      <c r="BN39" s="100">
        <v>1.5036529000000001</v>
      </c>
      <c r="BO39" s="127"/>
      <c r="BP39" s="117">
        <v>1932</v>
      </c>
    </row>
    <row r="40" spans="1:68">
      <c r="A40" s="127"/>
      <c r="B40" s="117">
        <v>1933</v>
      </c>
      <c r="C40" s="100">
        <v>2.3825731999999999</v>
      </c>
      <c r="D40" s="100">
        <v>1.5817779000000001</v>
      </c>
      <c r="E40" s="100">
        <v>0.62637019999999999</v>
      </c>
      <c r="F40" s="100">
        <v>1.6129032000000001</v>
      </c>
      <c r="G40" s="100">
        <v>0.3361345</v>
      </c>
      <c r="H40" s="100">
        <v>1.0889291999999999</v>
      </c>
      <c r="I40" s="100">
        <v>1.1923687999999999</v>
      </c>
      <c r="J40" s="100">
        <v>0.8691873</v>
      </c>
      <c r="K40" s="100">
        <v>0</v>
      </c>
      <c r="L40" s="100">
        <v>2.4073182000000002</v>
      </c>
      <c r="M40" s="100">
        <v>2.9256875</v>
      </c>
      <c r="N40" s="100">
        <v>0.74294210000000005</v>
      </c>
      <c r="O40" s="100">
        <v>0</v>
      </c>
      <c r="P40" s="100">
        <v>1.0822510999999999</v>
      </c>
      <c r="Q40" s="100">
        <v>0</v>
      </c>
      <c r="R40" s="100">
        <v>5.6980057000000004</v>
      </c>
      <c r="S40" s="100">
        <v>0</v>
      </c>
      <c r="T40" s="100">
        <v>0</v>
      </c>
      <c r="U40" s="100">
        <v>1.2473642</v>
      </c>
      <c r="V40" s="100">
        <v>1.2755307</v>
      </c>
      <c r="W40" s="127"/>
      <c r="X40" s="117">
        <v>1933</v>
      </c>
      <c r="Y40" s="100">
        <v>1.4275517</v>
      </c>
      <c r="Z40" s="100">
        <v>2.9230269999999998</v>
      </c>
      <c r="AA40" s="100">
        <v>0.97624469999999997</v>
      </c>
      <c r="AB40" s="100">
        <v>0.65789470000000005</v>
      </c>
      <c r="AC40" s="100">
        <v>0</v>
      </c>
      <c r="AD40" s="100">
        <v>0.78647270000000002</v>
      </c>
      <c r="AE40" s="100">
        <v>0</v>
      </c>
      <c r="AF40" s="100">
        <v>0.84925689999999998</v>
      </c>
      <c r="AG40" s="100">
        <v>2.1824531</v>
      </c>
      <c r="AH40" s="100">
        <v>2.5138259999999999</v>
      </c>
      <c r="AI40" s="100">
        <v>0.61652280000000004</v>
      </c>
      <c r="AJ40" s="100">
        <v>2.2813688000000001</v>
      </c>
      <c r="AK40" s="100">
        <v>0</v>
      </c>
      <c r="AL40" s="100">
        <v>3.3259424000000002</v>
      </c>
      <c r="AM40" s="100">
        <v>0</v>
      </c>
      <c r="AN40" s="100">
        <v>0</v>
      </c>
      <c r="AO40" s="100">
        <v>6.4102563999999997</v>
      </c>
      <c r="AP40" s="100">
        <v>12.195122</v>
      </c>
      <c r="AQ40" s="100">
        <v>1.2566279</v>
      </c>
      <c r="AR40" s="100">
        <v>1.4286038000000001</v>
      </c>
      <c r="AS40" s="127"/>
      <c r="AT40" s="117">
        <v>1933</v>
      </c>
      <c r="AU40" s="100">
        <v>1.9163763</v>
      </c>
      <c r="AV40" s="100">
        <v>2.2435896999999998</v>
      </c>
      <c r="AW40" s="100">
        <v>0.79795720000000003</v>
      </c>
      <c r="AX40" s="100">
        <v>1.1400650999999999</v>
      </c>
      <c r="AY40" s="100">
        <v>0.1716444</v>
      </c>
      <c r="AZ40" s="100">
        <v>0.94375240000000005</v>
      </c>
      <c r="BA40" s="100">
        <v>0.60988010000000004</v>
      </c>
      <c r="BB40" s="100">
        <v>0.8591065</v>
      </c>
      <c r="BC40" s="100">
        <v>1.0843635</v>
      </c>
      <c r="BD40" s="100">
        <v>2.4594195999999999</v>
      </c>
      <c r="BE40" s="100">
        <v>1.8012608999999999</v>
      </c>
      <c r="BF40" s="100">
        <v>1.5031943000000001</v>
      </c>
      <c r="BG40" s="100">
        <v>0</v>
      </c>
      <c r="BH40" s="100">
        <v>2.1905804999999998</v>
      </c>
      <c r="BI40" s="100">
        <v>0</v>
      </c>
      <c r="BJ40" s="100">
        <v>2.7932961000000001</v>
      </c>
      <c r="BK40" s="100">
        <v>3.3898305</v>
      </c>
      <c r="BL40" s="100">
        <v>7.0422535000000002</v>
      </c>
      <c r="BM40" s="100">
        <v>1.2519231</v>
      </c>
      <c r="BN40" s="100">
        <v>1.3690298999999999</v>
      </c>
      <c r="BO40" s="127"/>
      <c r="BP40" s="117">
        <v>1933</v>
      </c>
    </row>
    <row r="41" spans="1:68">
      <c r="A41" s="127"/>
      <c r="B41" s="117">
        <v>1934</v>
      </c>
      <c r="C41" s="100">
        <v>3.1723652000000002</v>
      </c>
      <c r="D41" s="100">
        <v>2.5421035999999999</v>
      </c>
      <c r="E41" s="100">
        <v>3.4045187000000001</v>
      </c>
      <c r="F41" s="100">
        <v>2.2913256999999998</v>
      </c>
      <c r="G41" s="100">
        <v>0.99042589999999997</v>
      </c>
      <c r="H41" s="100">
        <v>0.3565062</v>
      </c>
      <c r="I41" s="100">
        <v>1.5667842000000001</v>
      </c>
      <c r="J41" s="100">
        <v>1.3043477999999999</v>
      </c>
      <c r="K41" s="100">
        <v>2.1645021999999998</v>
      </c>
      <c r="L41" s="100">
        <v>0.93896710000000005</v>
      </c>
      <c r="M41" s="100">
        <v>1.1331445</v>
      </c>
      <c r="N41" s="100">
        <v>2.1707670000000001</v>
      </c>
      <c r="O41" s="100">
        <v>1.7452007</v>
      </c>
      <c r="P41" s="100">
        <v>1.0718114000000001</v>
      </c>
      <c r="Q41" s="100">
        <v>0</v>
      </c>
      <c r="R41" s="100">
        <v>5.3763440999999998</v>
      </c>
      <c r="S41" s="100">
        <v>6.8965516999999998</v>
      </c>
      <c r="T41" s="100">
        <v>16.393443000000001</v>
      </c>
      <c r="U41" s="100">
        <v>1.9183094999999999</v>
      </c>
      <c r="V41" s="100">
        <v>2.1104419000000001</v>
      </c>
      <c r="W41" s="127"/>
      <c r="X41" s="117">
        <v>1934</v>
      </c>
      <c r="Y41" s="100">
        <v>1.8422992</v>
      </c>
      <c r="Z41" s="100">
        <v>1.9646364999999999</v>
      </c>
      <c r="AA41" s="100">
        <v>3.5233824</v>
      </c>
      <c r="AB41" s="100">
        <v>1.0063736999999999</v>
      </c>
      <c r="AC41" s="100">
        <v>0.68166329999999997</v>
      </c>
      <c r="AD41" s="100">
        <v>0.76952670000000001</v>
      </c>
      <c r="AE41" s="100">
        <v>0.83160080000000003</v>
      </c>
      <c r="AF41" s="100">
        <v>2.571796</v>
      </c>
      <c r="AG41" s="100">
        <v>0.86505189999999998</v>
      </c>
      <c r="AH41" s="100">
        <v>0.48756699999999997</v>
      </c>
      <c r="AI41" s="100">
        <v>1.1968881</v>
      </c>
      <c r="AJ41" s="100">
        <v>2.9651594000000001</v>
      </c>
      <c r="AK41" s="100">
        <v>1.759015</v>
      </c>
      <c r="AL41" s="100">
        <v>2.1598272000000001</v>
      </c>
      <c r="AM41" s="100">
        <v>1.5037594000000001</v>
      </c>
      <c r="AN41" s="100">
        <v>0</v>
      </c>
      <c r="AO41" s="100">
        <v>0</v>
      </c>
      <c r="AP41" s="100">
        <v>23.809524</v>
      </c>
      <c r="AQ41" s="100">
        <v>1.611432</v>
      </c>
      <c r="AR41" s="100">
        <v>1.7956993000000001</v>
      </c>
      <c r="AS41" s="127"/>
      <c r="AT41" s="117">
        <v>1934</v>
      </c>
      <c r="AU41" s="100">
        <v>2.5220680999999998</v>
      </c>
      <c r="AV41" s="100">
        <v>2.2577004000000001</v>
      </c>
      <c r="AW41" s="100">
        <v>3.4629308999999999</v>
      </c>
      <c r="AX41" s="100">
        <v>1.6567263000000001</v>
      </c>
      <c r="AY41" s="100">
        <v>0.83850409999999997</v>
      </c>
      <c r="AZ41" s="100">
        <v>0.55514430000000003</v>
      </c>
      <c r="BA41" s="100">
        <v>1.2101653999999999</v>
      </c>
      <c r="BB41" s="100">
        <v>1.9425858</v>
      </c>
      <c r="BC41" s="100">
        <v>1.5144959</v>
      </c>
      <c r="BD41" s="100">
        <v>0.71753169999999999</v>
      </c>
      <c r="BE41" s="100">
        <v>1.1641444000000001</v>
      </c>
      <c r="BF41" s="100">
        <v>2.5631637</v>
      </c>
      <c r="BG41" s="100">
        <v>1.7520806</v>
      </c>
      <c r="BH41" s="100">
        <v>1.6137707999999999</v>
      </c>
      <c r="BI41" s="100">
        <v>0.74183980000000005</v>
      </c>
      <c r="BJ41" s="100">
        <v>2.621232</v>
      </c>
      <c r="BK41" s="100">
        <v>3.2573289999999999</v>
      </c>
      <c r="BL41" s="100">
        <v>20.689654999999998</v>
      </c>
      <c r="BM41" s="100">
        <v>1.7671549</v>
      </c>
      <c r="BN41" s="100">
        <v>1.9581583</v>
      </c>
      <c r="BO41" s="127"/>
      <c r="BP41" s="117">
        <v>1934</v>
      </c>
    </row>
    <row r="42" spans="1:68">
      <c r="A42" s="127"/>
      <c r="B42" s="117">
        <v>1935</v>
      </c>
      <c r="C42" s="100">
        <v>3.9956410999999998</v>
      </c>
      <c r="D42" s="100">
        <v>3.2133676000000002</v>
      </c>
      <c r="E42" s="100">
        <v>2.1558362</v>
      </c>
      <c r="F42" s="100">
        <v>1.3188261999999999</v>
      </c>
      <c r="G42" s="100">
        <v>0.97624469999999997</v>
      </c>
      <c r="H42" s="100">
        <v>0</v>
      </c>
      <c r="I42" s="100">
        <v>1.5491866999999999</v>
      </c>
      <c r="J42" s="100">
        <v>2.5586354</v>
      </c>
      <c r="K42" s="100">
        <v>2.1815009000000001</v>
      </c>
      <c r="L42" s="100">
        <v>1.8407731000000001</v>
      </c>
      <c r="M42" s="100">
        <v>1.1037528000000001</v>
      </c>
      <c r="N42" s="100">
        <v>0.69637879999999996</v>
      </c>
      <c r="O42" s="100">
        <v>0.86880970000000002</v>
      </c>
      <c r="P42" s="100">
        <v>1.0615711000000001</v>
      </c>
      <c r="Q42" s="100">
        <v>1.4326648</v>
      </c>
      <c r="R42" s="100">
        <v>0</v>
      </c>
      <c r="S42" s="100">
        <v>0</v>
      </c>
      <c r="T42" s="100">
        <v>0</v>
      </c>
      <c r="U42" s="100">
        <v>1.7593760000000001</v>
      </c>
      <c r="V42" s="100">
        <v>1.6354531000000001</v>
      </c>
      <c r="W42" s="127"/>
      <c r="X42" s="117">
        <v>1935</v>
      </c>
      <c r="Y42" s="100">
        <v>1.8910741</v>
      </c>
      <c r="Z42" s="100">
        <v>2.3333333000000001</v>
      </c>
      <c r="AA42" s="100">
        <v>1.8957345999999999</v>
      </c>
      <c r="AB42" s="100">
        <v>1.0207554000000001</v>
      </c>
      <c r="AC42" s="100">
        <v>0.33244679999999999</v>
      </c>
      <c r="AD42" s="100">
        <v>0.75528700000000004</v>
      </c>
      <c r="AE42" s="100">
        <v>0.83194679999999999</v>
      </c>
      <c r="AF42" s="100">
        <v>1.2787724</v>
      </c>
      <c r="AG42" s="100">
        <v>0.43066320000000002</v>
      </c>
      <c r="AH42" s="100">
        <v>0.47596379999999999</v>
      </c>
      <c r="AI42" s="100">
        <v>0.58038310000000004</v>
      </c>
      <c r="AJ42" s="100">
        <v>1.4295926000000001</v>
      </c>
      <c r="AK42" s="100">
        <v>1.7361111</v>
      </c>
      <c r="AL42" s="100">
        <v>3.1712473999999999</v>
      </c>
      <c r="AM42" s="100">
        <v>2.9239766</v>
      </c>
      <c r="AN42" s="100">
        <v>0</v>
      </c>
      <c r="AO42" s="100">
        <v>0</v>
      </c>
      <c r="AP42" s="100">
        <v>0</v>
      </c>
      <c r="AQ42" s="100">
        <v>1.2364667</v>
      </c>
      <c r="AR42" s="100">
        <v>1.1892936000000001</v>
      </c>
      <c r="AS42" s="127"/>
      <c r="AT42" s="117">
        <v>1935</v>
      </c>
      <c r="AU42" s="100">
        <v>2.96461</v>
      </c>
      <c r="AV42" s="100">
        <v>2.7814136</v>
      </c>
      <c r="AW42" s="100">
        <v>2.0274485000000002</v>
      </c>
      <c r="AX42" s="100">
        <v>1.1721366</v>
      </c>
      <c r="AY42" s="100">
        <v>0.65778650000000005</v>
      </c>
      <c r="AZ42" s="100">
        <v>0.36423240000000001</v>
      </c>
      <c r="BA42" s="100">
        <v>1.2033693999999999</v>
      </c>
      <c r="BB42" s="100">
        <v>1.9185675</v>
      </c>
      <c r="BC42" s="100">
        <v>1.3003901</v>
      </c>
      <c r="BD42" s="100">
        <v>1.1698643</v>
      </c>
      <c r="BE42" s="100">
        <v>0.84865630000000003</v>
      </c>
      <c r="BF42" s="100">
        <v>1.0582011</v>
      </c>
      <c r="BG42" s="100">
        <v>1.3026487</v>
      </c>
      <c r="BH42" s="100">
        <v>2.1186441</v>
      </c>
      <c r="BI42" s="100">
        <v>2.1707670000000001</v>
      </c>
      <c r="BJ42" s="100">
        <v>0</v>
      </c>
      <c r="BK42" s="100">
        <v>0</v>
      </c>
      <c r="BL42" s="100">
        <v>0</v>
      </c>
      <c r="BM42" s="100">
        <v>1.5015908</v>
      </c>
      <c r="BN42" s="100">
        <v>1.4152353</v>
      </c>
      <c r="BO42" s="127"/>
      <c r="BP42" s="117">
        <v>1935</v>
      </c>
    </row>
    <row r="43" spans="1:68">
      <c r="A43" s="127"/>
      <c r="B43" s="117">
        <v>1936</v>
      </c>
      <c r="C43" s="100">
        <v>4.4411547000000002</v>
      </c>
      <c r="D43" s="100">
        <v>1.9550342000000001</v>
      </c>
      <c r="E43" s="100">
        <v>1.8679950000000001</v>
      </c>
      <c r="F43" s="100">
        <v>2.2668393999999998</v>
      </c>
      <c r="G43" s="100">
        <v>1.6186468000000001</v>
      </c>
      <c r="H43" s="100">
        <v>2.0905923</v>
      </c>
      <c r="I43" s="100">
        <v>2.2865853999999999</v>
      </c>
      <c r="J43" s="100">
        <v>1.2562814</v>
      </c>
      <c r="K43" s="100">
        <v>1.7574692000000001</v>
      </c>
      <c r="L43" s="100">
        <v>3.6264732999999998</v>
      </c>
      <c r="M43" s="100">
        <v>2.1516945000000001</v>
      </c>
      <c r="N43" s="100">
        <v>2.6827632000000001</v>
      </c>
      <c r="O43" s="100">
        <v>0.86206899999999997</v>
      </c>
      <c r="P43" s="100">
        <v>3.1545741</v>
      </c>
      <c r="Q43" s="100">
        <v>2.8328612</v>
      </c>
      <c r="R43" s="100">
        <v>2.3923445000000001</v>
      </c>
      <c r="S43" s="100">
        <v>0</v>
      </c>
      <c r="T43" s="100">
        <v>0</v>
      </c>
      <c r="U43" s="100">
        <v>2.2715358999999999</v>
      </c>
      <c r="V43" s="100">
        <v>2.2229325000000002</v>
      </c>
      <c r="W43" s="127"/>
      <c r="X43" s="117">
        <v>1936</v>
      </c>
      <c r="Y43" s="100">
        <v>0.77071290000000003</v>
      </c>
      <c r="Z43" s="100">
        <v>2.3680650000000001</v>
      </c>
      <c r="AA43" s="100">
        <v>2.8635061999999998</v>
      </c>
      <c r="AB43" s="100">
        <v>0.67046600000000001</v>
      </c>
      <c r="AC43" s="100">
        <v>0.65854460000000004</v>
      </c>
      <c r="AD43" s="100">
        <v>0.73909829999999999</v>
      </c>
      <c r="AE43" s="100">
        <v>0.82781459999999996</v>
      </c>
      <c r="AF43" s="100">
        <v>2.1303792000000001</v>
      </c>
      <c r="AG43" s="100">
        <v>2.1468441</v>
      </c>
      <c r="AH43" s="100">
        <v>1.8639329</v>
      </c>
      <c r="AI43" s="100">
        <v>1.1229646</v>
      </c>
      <c r="AJ43" s="100">
        <v>0</v>
      </c>
      <c r="AK43" s="100">
        <v>0.85470089999999999</v>
      </c>
      <c r="AL43" s="100">
        <v>2.0661157000000001</v>
      </c>
      <c r="AM43" s="100">
        <v>0</v>
      </c>
      <c r="AN43" s="100">
        <v>2.2727273000000001</v>
      </c>
      <c r="AO43" s="100">
        <v>0</v>
      </c>
      <c r="AP43" s="100">
        <v>0</v>
      </c>
      <c r="AQ43" s="100">
        <v>1.3753512999999999</v>
      </c>
      <c r="AR43" s="100">
        <v>1.3250518</v>
      </c>
      <c r="AS43" s="127"/>
      <c r="AT43" s="117">
        <v>1936</v>
      </c>
      <c r="AU43" s="100">
        <v>2.6430055000000001</v>
      </c>
      <c r="AV43" s="100">
        <v>2.1576762999999999</v>
      </c>
      <c r="AW43" s="100">
        <v>2.3603461999999999</v>
      </c>
      <c r="AX43" s="100">
        <v>1.4824576</v>
      </c>
      <c r="AY43" s="100">
        <v>1.1426706</v>
      </c>
      <c r="AZ43" s="100">
        <v>1.4347201999999999</v>
      </c>
      <c r="BA43" s="100">
        <v>1.5873016</v>
      </c>
      <c r="BB43" s="100">
        <v>1.6895458999999999</v>
      </c>
      <c r="BC43" s="100">
        <v>1.9543974</v>
      </c>
      <c r="BD43" s="100">
        <v>2.7573528999999999</v>
      </c>
      <c r="BE43" s="100">
        <v>1.6483516</v>
      </c>
      <c r="BF43" s="100">
        <v>1.3600816</v>
      </c>
      <c r="BG43" s="100">
        <v>0.8583691</v>
      </c>
      <c r="BH43" s="100">
        <v>2.6055237</v>
      </c>
      <c r="BI43" s="100">
        <v>1.4184397</v>
      </c>
      <c r="BJ43" s="100">
        <v>2.3310023000000002</v>
      </c>
      <c r="BK43" s="100">
        <v>0</v>
      </c>
      <c r="BL43" s="100">
        <v>0</v>
      </c>
      <c r="BM43" s="100">
        <v>1.8293402999999999</v>
      </c>
      <c r="BN43" s="100">
        <v>1.7830398000000001</v>
      </c>
      <c r="BO43" s="127"/>
      <c r="BP43" s="117">
        <v>1936</v>
      </c>
    </row>
    <row r="44" spans="1:68">
      <c r="A44" s="127"/>
      <c r="B44" s="117">
        <v>1937</v>
      </c>
      <c r="C44" s="100">
        <v>4.3939949</v>
      </c>
      <c r="D44" s="100">
        <v>2.3372286999999998</v>
      </c>
      <c r="E44" s="100">
        <v>1.5792797999999999</v>
      </c>
      <c r="F44" s="100">
        <v>1.2771391999999999</v>
      </c>
      <c r="G44" s="100">
        <v>0.96836670000000002</v>
      </c>
      <c r="H44" s="100">
        <v>1.375043</v>
      </c>
      <c r="I44" s="100">
        <v>0.75018750000000001</v>
      </c>
      <c r="J44" s="100">
        <v>2.8688525</v>
      </c>
      <c r="K44" s="100">
        <v>0.89086860000000001</v>
      </c>
      <c r="L44" s="100">
        <v>0.89405449999999997</v>
      </c>
      <c r="M44" s="100">
        <v>2.0931449999999998</v>
      </c>
      <c r="N44" s="100">
        <v>1.2944983999999999</v>
      </c>
      <c r="O44" s="100">
        <v>0</v>
      </c>
      <c r="P44" s="100">
        <v>1.039501</v>
      </c>
      <c r="Q44" s="100">
        <v>1.4064698</v>
      </c>
      <c r="R44" s="100">
        <v>2.3094687999999999</v>
      </c>
      <c r="S44" s="100">
        <v>5.6179775000000003</v>
      </c>
      <c r="T44" s="100">
        <v>0</v>
      </c>
      <c r="U44" s="100">
        <v>1.6763490000000001</v>
      </c>
      <c r="V44" s="100">
        <v>1.6719381</v>
      </c>
      <c r="W44" s="127"/>
      <c r="X44" s="117">
        <v>1937</v>
      </c>
      <c r="Y44" s="100">
        <v>2.6626094</v>
      </c>
      <c r="Z44" s="100">
        <v>0.34794710000000001</v>
      </c>
      <c r="AA44" s="100">
        <v>0.96525099999999997</v>
      </c>
      <c r="AB44" s="100">
        <v>0.33112580000000003</v>
      </c>
      <c r="AC44" s="100">
        <v>0.3279764</v>
      </c>
      <c r="AD44" s="100">
        <v>1.083815</v>
      </c>
      <c r="AE44" s="100">
        <v>1.2259910000000001</v>
      </c>
      <c r="AF44" s="100">
        <v>0</v>
      </c>
      <c r="AG44" s="100">
        <v>1.2992638000000001</v>
      </c>
      <c r="AH44" s="100">
        <v>0.45495910000000001</v>
      </c>
      <c r="AI44" s="100">
        <v>1.0863661</v>
      </c>
      <c r="AJ44" s="100">
        <v>0.66622250000000005</v>
      </c>
      <c r="AK44" s="100">
        <v>2.5167785</v>
      </c>
      <c r="AL44" s="100">
        <v>0</v>
      </c>
      <c r="AM44" s="100">
        <v>1.3793103</v>
      </c>
      <c r="AN44" s="100">
        <v>0</v>
      </c>
      <c r="AO44" s="100">
        <v>0</v>
      </c>
      <c r="AP44" s="100">
        <v>0</v>
      </c>
      <c r="AQ44" s="100">
        <v>0.88870459999999996</v>
      </c>
      <c r="AR44" s="100">
        <v>0.87381969999999998</v>
      </c>
      <c r="AS44" s="127"/>
      <c r="AT44" s="117">
        <v>1937</v>
      </c>
      <c r="AU44" s="100">
        <v>3.5447761</v>
      </c>
      <c r="AV44" s="100">
        <v>1.3630941999999999</v>
      </c>
      <c r="AW44" s="100">
        <v>1.2751036</v>
      </c>
      <c r="AX44" s="100">
        <v>0.81274380000000002</v>
      </c>
      <c r="AY44" s="100">
        <v>0.65072390000000002</v>
      </c>
      <c r="AZ44" s="100">
        <v>1.2330456000000001</v>
      </c>
      <c r="BA44" s="100">
        <v>0.97789950000000003</v>
      </c>
      <c r="BB44" s="100">
        <v>1.4601584999999999</v>
      </c>
      <c r="BC44" s="100">
        <v>1.0979359</v>
      </c>
      <c r="BD44" s="100">
        <v>0.67643739999999997</v>
      </c>
      <c r="BE44" s="100">
        <v>1.5991470999999999</v>
      </c>
      <c r="BF44" s="100">
        <v>0.98489819999999995</v>
      </c>
      <c r="BG44" s="100">
        <v>1.2668919000000001</v>
      </c>
      <c r="BH44" s="100">
        <v>0.5125577</v>
      </c>
      <c r="BI44" s="100">
        <v>1.3927577</v>
      </c>
      <c r="BJ44" s="100">
        <v>1.1235955</v>
      </c>
      <c r="BK44" s="100">
        <v>2.5974026000000001</v>
      </c>
      <c r="BL44" s="100">
        <v>0</v>
      </c>
      <c r="BM44" s="100">
        <v>1.2873778</v>
      </c>
      <c r="BN44" s="100">
        <v>1.2747256</v>
      </c>
      <c r="BO44" s="127"/>
      <c r="BP44" s="117">
        <v>1937</v>
      </c>
    </row>
    <row r="45" spans="1:68">
      <c r="A45" s="127"/>
      <c r="B45" s="117">
        <v>1938</v>
      </c>
      <c r="C45" s="100">
        <v>3.9596832000000002</v>
      </c>
      <c r="D45" s="100">
        <v>0.68941739999999996</v>
      </c>
      <c r="E45" s="100">
        <v>1.5923567000000001</v>
      </c>
      <c r="F45" s="100">
        <v>1.8814675000000001</v>
      </c>
      <c r="G45" s="100">
        <v>0.3246753</v>
      </c>
      <c r="H45" s="100">
        <v>0.33806629999999999</v>
      </c>
      <c r="I45" s="100">
        <v>1.1005136</v>
      </c>
      <c r="J45" s="100">
        <v>0.80742829999999999</v>
      </c>
      <c r="K45" s="100">
        <v>1.3363029</v>
      </c>
      <c r="L45" s="100">
        <v>2.228164</v>
      </c>
      <c r="M45" s="100">
        <v>1.0126582</v>
      </c>
      <c r="N45" s="100">
        <v>1.2586531999999999</v>
      </c>
      <c r="O45" s="100">
        <v>1.6570008000000001</v>
      </c>
      <c r="P45" s="100">
        <v>6.2176166000000004</v>
      </c>
      <c r="Q45" s="100">
        <v>0</v>
      </c>
      <c r="R45" s="100">
        <v>4.4444444000000001</v>
      </c>
      <c r="S45" s="100">
        <v>0</v>
      </c>
      <c r="T45" s="100">
        <v>0</v>
      </c>
      <c r="U45" s="100">
        <v>1.5185375999999999</v>
      </c>
      <c r="V45" s="100">
        <v>1.5418201</v>
      </c>
      <c r="W45" s="127"/>
      <c r="X45" s="117">
        <v>1938</v>
      </c>
      <c r="Y45" s="100">
        <v>3.3657442</v>
      </c>
      <c r="Z45" s="100">
        <v>1.7998559999999999</v>
      </c>
      <c r="AA45" s="100">
        <v>1.2970169</v>
      </c>
      <c r="AB45" s="100">
        <v>0.32509749999999998</v>
      </c>
      <c r="AC45" s="100">
        <v>0</v>
      </c>
      <c r="AD45" s="100">
        <v>0.70846620000000005</v>
      </c>
      <c r="AE45" s="100">
        <v>0.79808460000000003</v>
      </c>
      <c r="AF45" s="100">
        <v>0</v>
      </c>
      <c r="AG45" s="100">
        <v>0.43516100000000002</v>
      </c>
      <c r="AH45" s="100">
        <v>1.3483145999999999</v>
      </c>
      <c r="AI45" s="100">
        <v>1.0443864</v>
      </c>
      <c r="AJ45" s="100">
        <v>0.64599479999999998</v>
      </c>
      <c r="AK45" s="100">
        <v>0.81766150000000004</v>
      </c>
      <c r="AL45" s="100">
        <v>1.001001</v>
      </c>
      <c r="AM45" s="100">
        <v>1.3280212</v>
      </c>
      <c r="AN45" s="100">
        <v>0</v>
      </c>
      <c r="AO45" s="100">
        <v>4.4247788000000003</v>
      </c>
      <c r="AP45" s="100">
        <v>0</v>
      </c>
      <c r="AQ45" s="100">
        <v>0.99753550000000002</v>
      </c>
      <c r="AR45" s="100">
        <v>0.99212389999999995</v>
      </c>
      <c r="AS45" s="127"/>
      <c r="AT45" s="117">
        <v>1938</v>
      </c>
      <c r="AU45" s="100">
        <v>3.6683786</v>
      </c>
      <c r="AV45" s="100">
        <v>1.2326113999999999</v>
      </c>
      <c r="AW45" s="100">
        <v>1.4460154000000001</v>
      </c>
      <c r="AX45" s="100">
        <v>1.1173184</v>
      </c>
      <c r="AY45" s="100">
        <v>0.16363929999999999</v>
      </c>
      <c r="AZ45" s="100">
        <v>0.5189414</v>
      </c>
      <c r="BA45" s="100">
        <v>0.95565750000000005</v>
      </c>
      <c r="BB45" s="100">
        <v>0.4134794</v>
      </c>
      <c r="BC45" s="100">
        <v>0.88047549999999997</v>
      </c>
      <c r="BD45" s="100">
        <v>1.7901096000000001</v>
      </c>
      <c r="BE45" s="100">
        <v>1.0282776</v>
      </c>
      <c r="BF45" s="100">
        <v>0.9563277</v>
      </c>
      <c r="BG45" s="100">
        <v>1.2345679000000001</v>
      </c>
      <c r="BH45" s="100">
        <v>3.5641547999999998</v>
      </c>
      <c r="BI45" s="100">
        <v>0.67842610000000003</v>
      </c>
      <c r="BJ45" s="100">
        <v>2.1621622</v>
      </c>
      <c r="BK45" s="100">
        <v>2.3923445000000001</v>
      </c>
      <c r="BL45" s="100">
        <v>0</v>
      </c>
      <c r="BM45" s="100">
        <v>1.2611254000000001</v>
      </c>
      <c r="BN45" s="100">
        <v>1.2687287</v>
      </c>
      <c r="BO45" s="127"/>
      <c r="BP45" s="117">
        <v>1938</v>
      </c>
    </row>
    <row r="46" spans="1:68">
      <c r="A46" s="127"/>
      <c r="B46" s="117">
        <v>1939</v>
      </c>
      <c r="C46" s="100">
        <v>3.8650737999999998</v>
      </c>
      <c r="D46" s="100">
        <v>0.35587190000000002</v>
      </c>
      <c r="E46" s="100">
        <v>0.31938680000000003</v>
      </c>
      <c r="F46" s="100">
        <v>1.2364759999999999</v>
      </c>
      <c r="G46" s="100">
        <v>0.65854460000000004</v>
      </c>
      <c r="H46" s="100">
        <v>0.99403580000000002</v>
      </c>
      <c r="I46" s="100">
        <v>2.1536252999999999</v>
      </c>
      <c r="J46" s="100">
        <v>0.7927071</v>
      </c>
      <c r="K46" s="100">
        <v>0.88770530000000003</v>
      </c>
      <c r="L46" s="100">
        <v>1.3404826000000001</v>
      </c>
      <c r="M46" s="100">
        <v>1.4778325000000001</v>
      </c>
      <c r="N46" s="100">
        <v>1.216545</v>
      </c>
      <c r="O46" s="100">
        <v>1.6116035</v>
      </c>
      <c r="P46" s="100">
        <v>0</v>
      </c>
      <c r="Q46" s="100">
        <v>0</v>
      </c>
      <c r="R46" s="100">
        <v>0</v>
      </c>
      <c r="S46" s="100">
        <v>0</v>
      </c>
      <c r="T46" s="100">
        <v>0</v>
      </c>
      <c r="U46" s="100">
        <v>1.1924364999999999</v>
      </c>
      <c r="V46" s="100">
        <v>1.1203037</v>
      </c>
      <c r="W46" s="127"/>
      <c r="X46" s="117">
        <v>1939</v>
      </c>
      <c r="Y46" s="100">
        <v>2.5510204000000001</v>
      </c>
      <c r="Z46" s="100">
        <v>1.8545993999999999</v>
      </c>
      <c r="AA46" s="100">
        <v>0.97975179999999995</v>
      </c>
      <c r="AB46" s="100">
        <v>0.63877360000000005</v>
      </c>
      <c r="AC46" s="100">
        <v>0.3359086</v>
      </c>
      <c r="AD46" s="100">
        <v>0.68587109999999996</v>
      </c>
      <c r="AE46" s="100">
        <v>0</v>
      </c>
      <c r="AF46" s="100">
        <v>0.42194090000000001</v>
      </c>
      <c r="AG46" s="100">
        <v>0.43744529999999998</v>
      </c>
      <c r="AH46" s="100">
        <v>1.3333333000000001</v>
      </c>
      <c r="AI46" s="100">
        <v>1.0101009999999999</v>
      </c>
      <c r="AJ46" s="100">
        <v>1.2507817000000001</v>
      </c>
      <c r="AK46" s="100">
        <v>1.5885624</v>
      </c>
      <c r="AL46" s="100">
        <v>0.98619330000000005</v>
      </c>
      <c r="AM46" s="100">
        <v>0</v>
      </c>
      <c r="AN46" s="100">
        <v>2.0242914999999999</v>
      </c>
      <c r="AO46" s="100">
        <v>0</v>
      </c>
      <c r="AP46" s="100">
        <v>0</v>
      </c>
      <c r="AQ46" s="100">
        <v>0.95774320000000002</v>
      </c>
      <c r="AR46" s="100">
        <v>0.93053450000000004</v>
      </c>
      <c r="AS46" s="127"/>
      <c r="AT46" s="117">
        <v>1939</v>
      </c>
      <c r="AU46" s="100">
        <v>3.2200357999999998</v>
      </c>
      <c r="AV46" s="100">
        <v>1.0897203</v>
      </c>
      <c r="AW46" s="100">
        <v>0.64589050000000003</v>
      </c>
      <c r="AX46" s="100">
        <v>0.94250710000000004</v>
      </c>
      <c r="AY46" s="100">
        <v>0.498836</v>
      </c>
      <c r="AZ46" s="100">
        <v>0.84260199999999996</v>
      </c>
      <c r="BA46" s="100">
        <v>1.1200299</v>
      </c>
      <c r="BB46" s="100">
        <v>0.61312080000000002</v>
      </c>
      <c r="BC46" s="100">
        <v>0.66093849999999998</v>
      </c>
      <c r="BD46" s="100">
        <v>1.3368983999999999</v>
      </c>
      <c r="BE46" s="100">
        <v>1.2468828000000001</v>
      </c>
      <c r="BF46" s="100">
        <v>1.2334258</v>
      </c>
      <c r="BG46" s="100">
        <v>1.6</v>
      </c>
      <c r="BH46" s="100">
        <v>0.50327129999999998</v>
      </c>
      <c r="BI46" s="100">
        <v>0</v>
      </c>
      <c r="BJ46" s="100">
        <v>1.0449321</v>
      </c>
      <c r="BK46" s="100">
        <v>0</v>
      </c>
      <c r="BL46" s="100">
        <v>0</v>
      </c>
      <c r="BM46" s="100">
        <v>1.0763799000000001</v>
      </c>
      <c r="BN46" s="100">
        <v>1.0305139999999999</v>
      </c>
      <c r="BO46" s="127"/>
      <c r="BP46" s="117">
        <v>1939</v>
      </c>
    </row>
    <row r="47" spans="1:68">
      <c r="A47" s="127"/>
      <c r="B47" s="118">
        <v>1940</v>
      </c>
      <c r="C47" s="100">
        <v>2.0562029000000002</v>
      </c>
      <c r="D47" s="100">
        <v>1.8294914</v>
      </c>
      <c r="E47" s="100">
        <v>1.2911556</v>
      </c>
      <c r="F47" s="100">
        <v>1.5398829999999999</v>
      </c>
      <c r="G47" s="100">
        <v>0.3309067</v>
      </c>
      <c r="H47" s="100">
        <v>1.3042061</v>
      </c>
      <c r="I47" s="100">
        <v>1.0585745</v>
      </c>
      <c r="J47" s="100">
        <v>1.5612801999999999</v>
      </c>
      <c r="K47" s="100">
        <v>3.0329288999999999</v>
      </c>
      <c r="L47" s="100">
        <v>2.2482014000000001</v>
      </c>
      <c r="M47" s="100">
        <v>0.48076920000000001</v>
      </c>
      <c r="N47" s="100">
        <v>1.7751478999999999</v>
      </c>
      <c r="O47" s="100">
        <v>0.77399379999999995</v>
      </c>
      <c r="P47" s="100">
        <v>2.0449898000000002</v>
      </c>
      <c r="Q47" s="100">
        <v>2.7173913000000001</v>
      </c>
      <c r="R47" s="100">
        <v>0</v>
      </c>
      <c r="S47" s="100">
        <v>0</v>
      </c>
      <c r="T47" s="100">
        <v>0</v>
      </c>
      <c r="U47" s="100">
        <v>1.4910257</v>
      </c>
      <c r="V47" s="100">
        <v>1.4841397999999999</v>
      </c>
      <c r="W47" s="127"/>
      <c r="X47" s="118">
        <v>1940</v>
      </c>
      <c r="Y47" s="100">
        <v>3.5637919</v>
      </c>
      <c r="Z47" s="100">
        <v>1.1402509000000001</v>
      </c>
      <c r="AA47" s="100">
        <v>0.99634670000000003</v>
      </c>
      <c r="AB47" s="100">
        <v>0.3147624</v>
      </c>
      <c r="AC47" s="100">
        <v>0.67957869999999998</v>
      </c>
      <c r="AD47" s="100">
        <v>0.3333333</v>
      </c>
      <c r="AE47" s="100">
        <v>0</v>
      </c>
      <c r="AF47" s="100">
        <v>1.261034</v>
      </c>
      <c r="AG47" s="100">
        <v>0.43252600000000002</v>
      </c>
      <c r="AH47" s="100">
        <v>0.44091710000000001</v>
      </c>
      <c r="AI47" s="100">
        <v>0</v>
      </c>
      <c r="AJ47" s="100">
        <v>0.60422960000000003</v>
      </c>
      <c r="AK47" s="100">
        <v>2.2813688000000001</v>
      </c>
      <c r="AL47" s="100">
        <v>0.9718173</v>
      </c>
      <c r="AM47" s="100">
        <v>1.2562814</v>
      </c>
      <c r="AN47" s="100">
        <v>0</v>
      </c>
      <c r="AO47" s="100">
        <v>0</v>
      </c>
      <c r="AP47" s="100">
        <v>0</v>
      </c>
      <c r="AQ47" s="100">
        <v>0.88955209999999996</v>
      </c>
      <c r="AR47" s="100">
        <v>0.84015589999999996</v>
      </c>
      <c r="AS47" s="127"/>
      <c r="AT47" s="118">
        <v>1940</v>
      </c>
      <c r="AU47" s="100">
        <v>2.7952480999999998</v>
      </c>
      <c r="AV47" s="100">
        <v>1.4914243</v>
      </c>
      <c r="AW47" s="100">
        <v>1.1458504</v>
      </c>
      <c r="AX47" s="100">
        <v>0.93399750000000004</v>
      </c>
      <c r="AY47" s="100">
        <v>0.50293379999999999</v>
      </c>
      <c r="AZ47" s="100">
        <v>0.82413049999999999</v>
      </c>
      <c r="BA47" s="100">
        <v>0.54914879999999999</v>
      </c>
      <c r="BB47" s="100">
        <v>1.4167173</v>
      </c>
      <c r="BC47" s="100">
        <v>1.7316016999999999</v>
      </c>
      <c r="BD47" s="100">
        <v>1.3357079000000001</v>
      </c>
      <c r="BE47" s="100">
        <v>0.24301339999999999</v>
      </c>
      <c r="BF47" s="100">
        <v>1.1958146000000001</v>
      </c>
      <c r="BG47" s="100">
        <v>1.5343306000000001</v>
      </c>
      <c r="BH47" s="100">
        <v>1.4947683</v>
      </c>
      <c r="BI47" s="100">
        <v>1.9582245</v>
      </c>
      <c r="BJ47" s="100">
        <v>0</v>
      </c>
      <c r="BK47" s="100">
        <v>0</v>
      </c>
      <c r="BL47" s="100">
        <v>0</v>
      </c>
      <c r="BM47" s="100">
        <v>1.1932666000000001</v>
      </c>
      <c r="BN47" s="100">
        <v>1.1630533999999999</v>
      </c>
      <c r="BO47" s="127"/>
      <c r="BP47" s="118">
        <v>1940</v>
      </c>
    </row>
    <row r="48" spans="1:68">
      <c r="A48" s="127"/>
      <c r="B48" s="118">
        <v>1941</v>
      </c>
      <c r="C48" s="100">
        <v>2.0006669000000001</v>
      </c>
      <c r="D48" s="100">
        <v>1.1144130999999999</v>
      </c>
      <c r="E48" s="100">
        <v>0.9800719</v>
      </c>
      <c r="F48" s="100">
        <v>1.2476605999999999</v>
      </c>
      <c r="G48" s="100">
        <v>0</v>
      </c>
      <c r="H48" s="100">
        <v>0</v>
      </c>
      <c r="I48" s="100">
        <v>0.34916199999999997</v>
      </c>
      <c r="J48" s="100">
        <v>1.1520737000000001</v>
      </c>
      <c r="K48" s="100">
        <v>0.8488964</v>
      </c>
      <c r="L48" s="100">
        <v>2.2634675999999998</v>
      </c>
      <c r="M48" s="100">
        <v>1.4184397</v>
      </c>
      <c r="N48" s="100">
        <v>0.57636889999999996</v>
      </c>
      <c r="O48" s="100">
        <v>1.4914243</v>
      </c>
      <c r="P48" s="100">
        <v>1.0162602000000001</v>
      </c>
      <c r="Q48" s="100">
        <v>2.6773761999999999</v>
      </c>
      <c r="R48" s="100">
        <v>2.0920502000000001</v>
      </c>
      <c r="S48" s="100">
        <v>4.3290043000000002</v>
      </c>
      <c r="T48" s="100">
        <v>13.333333</v>
      </c>
      <c r="U48" s="100">
        <v>1.0880179000000001</v>
      </c>
      <c r="V48" s="100">
        <v>1.3266724999999999</v>
      </c>
      <c r="W48" s="127"/>
      <c r="X48" s="118">
        <v>1941</v>
      </c>
      <c r="Y48" s="100">
        <v>4.1565639000000001</v>
      </c>
      <c r="Z48" s="100">
        <v>0</v>
      </c>
      <c r="AA48" s="100">
        <v>0.67294750000000003</v>
      </c>
      <c r="AB48" s="100">
        <v>0.63331219999999999</v>
      </c>
      <c r="AC48" s="100">
        <v>0.33433629999999998</v>
      </c>
      <c r="AD48" s="100">
        <v>0.32927230000000002</v>
      </c>
      <c r="AE48" s="100">
        <v>0</v>
      </c>
      <c r="AF48" s="100">
        <v>0.41718820000000001</v>
      </c>
      <c r="AG48" s="100">
        <v>0</v>
      </c>
      <c r="AH48" s="100">
        <v>0.43821209999999999</v>
      </c>
      <c r="AI48" s="100">
        <v>0.4803074</v>
      </c>
      <c r="AJ48" s="100">
        <v>0.58479530000000002</v>
      </c>
      <c r="AK48" s="100">
        <v>0.73206439999999995</v>
      </c>
      <c r="AL48" s="100">
        <v>0</v>
      </c>
      <c r="AM48" s="100">
        <v>3.6719705999999999</v>
      </c>
      <c r="AN48" s="100">
        <v>0</v>
      </c>
      <c r="AO48" s="100">
        <v>0</v>
      </c>
      <c r="AP48" s="100">
        <v>0</v>
      </c>
      <c r="AQ48" s="100">
        <v>0.73750499999999997</v>
      </c>
      <c r="AR48" s="100">
        <v>0.68895070000000003</v>
      </c>
      <c r="AS48" s="127"/>
      <c r="AT48" s="118">
        <v>1941</v>
      </c>
      <c r="AU48" s="100">
        <v>3.0581040000000002</v>
      </c>
      <c r="AV48" s="100">
        <v>0.56818179999999996</v>
      </c>
      <c r="AW48" s="100">
        <v>0.82877509999999999</v>
      </c>
      <c r="AX48" s="100">
        <v>0.94280330000000001</v>
      </c>
      <c r="AY48" s="100">
        <v>0.16490769999999999</v>
      </c>
      <c r="AZ48" s="100">
        <v>0.1636126</v>
      </c>
      <c r="BA48" s="100">
        <v>0.17985609999999999</v>
      </c>
      <c r="BB48" s="100">
        <v>0.79984</v>
      </c>
      <c r="BC48" s="100">
        <v>0.4275331</v>
      </c>
      <c r="BD48" s="100">
        <v>1.3360053000000001</v>
      </c>
      <c r="BE48" s="100">
        <v>0.95306170000000001</v>
      </c>
      <c r="BF48" s="100">
        <v>0.5805515</v>
      </c>
      <c r="BG48" s="100">
        <v>1.1082379</v>
      </c>
      <c r="BH48" s="100">
        <v>0.49236829999999998</v>
      </c>
      <c r="BI48" s="100">
        <v>3.1969308999999999</v>
      </c>
      <c r="BJ48" s="100">
        <v>0.99900100000000003</v>
      </c>
      <c r="BK48" s="100">
        <v>1.9801979999999999</v>
      </c>
      <c r="BL48" s="100">
        <v>5.5555555999999999</v>
      </c>
      <c r="BM48" s="100">
        <v>0.91421819999999998</v>
      </c>
      <c r="BN48" s="100">
        <v>0.98878160000000004</v>
      </c>
      <c r="BO48" s="127"/>
      <c r="BP48" s="118">
        <v>1941</v>
      </c>
    </row>
    <row r="49" spans="1:68">
      <c r="A49" s="127"/>
      <c r="B49" s="118">
        <v>1942</v>
      </c>
      <c r="C49" s="100">
        <v>4.8216007999999997</v>
      </c>
      <c r="D49" s="100">
        <v>1.1005136</v>
      </c>
      <c r="E49" s="100">
        <v>0.66800269999999995</v>
      </c>
      <c r="F49" s="100">
        <v>0.63512230000000003</v>
      </c>
      <c r="G49" s="100">
        <v>0.64599479999999998</v>
      </c>
      <c r="H49" s="100">
        <v>0.3266906</v>
      </c>
      <c r="I49" s="100">
        <v>1.3797861</v>
      </c>
      <c r="J49" s="100">
        <v>1.1346445000000001</v>
      </c>
      <c r="K49" s="100">
        <v>0.82953129999999997</v>
      </c>
      <c r="L49" s="100">
        <v>1.3729977</v>
      </c>
      <c r="M49" s="100">
        <v>1.3966479999999999</v>
      </c>
      <c r="N49" s="100">
        <v>0.56053810000000004</v>
      </c>
      <c r="O49" s="100">
        <v>1.4419611000000001</v>
      </c>
      <c r="P49" s="100">
        <v>0</v>
      </c>
      <c r="Q49" s="100">
        <v>2.6595745000000002</v>
      </c>
      <c r="R49" s="100">
        <v>0</v>
      </c>
      <c r="S49" s="100">
        <v>8.4388185999999994</v>
      </c>
      <c r="T49" s="100">
        <v>0</v>
      </c>
      <c r="U49" s="100">
        <v>1.3006059999999999</v>
      </c>
      <c r="V49" s="100">
        <v>1.3183993000000001</v>
      </c>
      <c r="W49" s="127"/>
      <c r="X49" s="118">
        <v>1942</v>
      </c>
      <c r="Y49" s="100">
        <v>2.6746907000000002</v>
      </c>
      <c r="Z49" s="100">
        <v>0.38051750000000001</v>
      </c>
      <c r="AA49" s="100">
        <v>1.0380623</v>
      </c>
      <c r="AB49" s="100">
        <v>0.32010240000000001</v>
      </c>
      <c r="AC49" s="100">
        <v>0.3299241</v>
      </c>
      <c r="AD49" s="100">
        <v>0</v>
      </c>
      <c r="AE49" s="100">
        <v>0</v>
      </c>
      <c r="AF49" s="100">
        <v>1.6427105</v>
      </c>
      <c r="AG49" s="100">
        <v>0.85689800000000005</v>
      </c>
      <c r="AH49" s="100">
        <v>0</v>
      </c>
      <c r="AI49" s="100">
        <v>0</v>
      </c>
      <c r="AJ49" s="100">
        <v>1.1325027999999999</v>
      </c>
      <c r="AK49" s="100">
        <v>0.70671379999999995</v>
      </c>
      <c r="AL49" s="100">
        <v>0</v>
      </c>
      <c r="AM49" s="100">
        <v>2.4125451999999998</v>
      </c>
      <c r="AN49" s="100">
        <v>0</v>
      </c>
      <c r="AO49" s="100">
        <v>0</v>
      </c>
      <c r="AP49" s="100">
        <v>0</v>
      </c>
      <c r="AQ49" s="100">
        <v>0.70086910000000002</v>
      </c>
      <c r="AR49" s="100">
        <v>0.67963879999999999</v>
      </c>
      <c r="AS49" s="127"/>
      <c r="AT49" s="118">
        <v>1942</v>
      </c>
      <c r="AU49" s="100">
        <v>3.7692559999999999</v>
      </c>
      <c r="AV49" s="100">
        <v>0.74710500000000002</v>
      </c>
      <c r="AW49" s="100">
        <v>0.84976209999999996</v>
      </c>
      <c r="AX49" s="100">
        <v>0.4782401</v>
      </c>
      <c r="AY49" s="100">
        <v>0.48963600000000002</v>
      </c>
      <c r="AZ49" s="100">
        <v>0.16345209999999999</v>
      </c>
      <c r="BA49" s="100">
        <v>0.70596539999999997</v>
      </c>
      <c r="BB49" s="100">
        <v>1.3782241</v>
      </c>
      <c r="BC49" s="100">
        <v>0.84299259999999998</v>
      </c>
      <c r="BD49" s="100">
        <v>0.6737031</v>
      </c>
      <c r="BE49" s="100">
        <v>0.70044360000000006</v>
      </c>
      <c r="BF49" s="100">
        <v>0.8450704</v>
      </c>
      <c r="BG49" s="100">
        <v>1.0706637999999999</v>
      </c>
      <c r="BH49" s="100">
        <v>0</v>
      </c>
      <c r="BI49" s="100">
        <v>2.5300443000000001</v>
      </c>
      <c r="BJ49" s="100">
        <v>0</v>
      </c>
      <c r="BK49" s="100">
        <v>3.8387715999999998</v>
      </c>
      <c r="BL49" s="100">
        <v>0</v>
      </c>
      <c r="BM49" s="100">
        <v>1.0026877999999999</v>
      </c>
      <c r="BN49" s="100">
        <v>0.9935486</v>
      </c>
      <c r="BO49" s="127"/>
      <c r="BP49" s="118">
        <v>1942</v>
      </c>
    </row>
    <row r="50" spans="1:68">
      <c r="A50" s="127"/>
      <c r="B50" s="118">
        <v>1943</v>
      </c>
      <c r="C50" s="100">
        <v>4.7110552999999999</v>
      </c>
      <c r="D50" s="100">
        <v>2.5279883999999999</v>
      </c>
      <c r="E50" s="100">
        <v>0.34435260000000001</v>
      </c>
      <c r="F50" s="100">
        <v>0.64082019999999995</v>
      </c>
      <c r="G50" s="100">
        <v>0.32</v>
      </c>
      <c r="H50" s="100">
        <v>0.33277869999999998</v>
      </c>
      <c r="I50" s="100">
        <v>0</v>
      </c>
      <c r="J50" s="100">
        <v>1.1148271999999999</v>
      </c>
      <c r="K50" s="100">
        <v>0</v>
      </c>
      <c r="L50" s="100">
        <v>0.91491310000000003</v>
      </c>
      <c r="M50" s="100">
        <v>1.8587361</v>
      </c>
      <c r="N50" s="100">
        <v>0.54141850000000002</v>
      </c>
      <c r="O50" s="100">
        <v>0.7027407</v>
      </c>
      <c r="P50" s="100">
        <v>0</v>
      </c>
      <c r="Q50" s="100">
        <v>2.6666666999999999</v>
      </c>
      <c r="R50" s="100">
        <v>2.0833333000000001</v>
      </c>
      <c r="S50" s="100">
        <v>0</v>
      </c>
      <c r="T50" s="100">
        <v>12.345679000000001</v>
      </c>
      <c r="U50" s="100">
        <v>1.155624</v>
      </c>
      <c r="V50" s="100">
        <v>1.2457035999999999</v>
      </c>
      <c r="W50" s="127"/>
      <c r="X50" s="118">
        <v>1943</v>
      </c>
      <c r="Y50" s="100">
        <v>3.2647731000000002</v>
      </c>
      <c r="Z50" s="100">
        <v>1.1231747999999999</v>
      </c>
      <c r="AA50" s="100">
        <v>2.1489970999999999</v>
      </c>
      <c r="AB50" s="100">
        <v>0.32278889999999999</v>
      </c>
      <c r="AC50" s="100">
        <v>0</v>
      </c>
      <c r="AD50" s="100">
        <v>0.32927230000000002</v>
      </c>
      <c r="AE50" s="100">
        <v>1.0630758</v>
      </c>
      <c r="AF50" s="100">
        <v>0.80224629999999997</v>
      </c>
      <c r="AG50" s="100">
        <v>0.85543199999999997</v>
      </c>
      <c r="AH50" s="100">
        <v>0</v>
      </c>
      <c r="AI50" s="100">
        <v>0.92635480000000003</v>
      </c>
      <c r="AJ50" s="100">
        <v>1.6330974</v>
      </c>
      <c r="AK50" s="100">
        <v>0.6863418</v>
      </c>
      <c r="AL50" s="100">
        <v>0</v>
      </c>
      <c r="AM50" s="100">
        <v>1.2004802000000001</v>
      </c>
      <c r="AN50" s="100">
        <v>0</v>
      </c>
      <c r="AO50" s="100">
        <v>3.4013605</v>
      </c>
      <c r="AP50" s="100">
        <v>0</v>
      </c>
      <c r="AQ50" s="100">
        <v>0.99986109999999995</v>
      </c>
      <c r="AR50" s="100">
        <v>0.97046949999999998</v>
      </c>
      <c r="AS50" s="127"/>
      <c r="AT50" s="118">
        <v>1943</v>
      </c>
      <c r="AU50" s="100">
        <v>4.0019209</v>
      </c>
      <c r="AV50" s="100">
        <v>1.8382353</v>
      </c>
      <c r="AW50" s="100">
        <v>1.2289326</v>
      </c>
      <c r="AX50" s="100">
        <v>0.48239270000000001</v>
      </c>
      <c r="AY50" s="100">
        <v>0.1610047</v>
      </c>
      <c r="AZ50" s="100">
        <v>0.33101619999999998</v>
      </c>
      <c r="BA50" s="100">
        <v>0.52210230000000002</v>
      </c>
      <c r="BB50" s="100">
        <v>0.96450619999999998</v>
      </c>
      <c r="BC50" s="100">
        <v>0.41841</v>
      </c>
      <c r="BD50" s="100">
        <v>0.45004499999999997</v>
      </c>
      <c r="BE50" s="100">
        <v>1.3917884</v>
      </c>
      <c r="BF50" s="100">
        <v>1.0857763</v>
      </c>
      <c r="BG50" s="100">
        <v>0.69444439999999996</v>
      </c>
      <c r="BH50" s="100">
        <v>0</v>
      </c>
      <c r="BI50" s="100">
        <v>1.8951358</v>
      </c>
      <c r="BJ50" s="100">
        <v>0.96711800000000003</v>
      </c>
      <c r="BK50" s="100">
        <v>1.8621973999999999</v>
      </c>
      <c r="BL50" s="100">
        <v>4.9751244000000003</v>
      </c>
      <c r="BM50" s="100">
        <v>1.0781075</v>
      </c>
      <c r="BN50" s="100">
        <v>1.090274</v>
      </c>
      <c r="BO50" s="127"/>
      <c r="BP50" s="118">
        <v>1943</v>
      </c>
    </row>
    <row r="51" spans="1:68">
      <c r="A51" s="127"/>
      <c r="B51" s="118">
        <v>1944</v>
      </c>
      <c r="C51" s="100">
        <v>5.0852528000000001</v>
      </c>
      <c r="D51" s="100">
        <v>0.35285820000000001</v>
      </c>
      <c r="E51" s="100">
        <v>1.0672359</v>
      </c>
      <c r="F51" s="100">
        <v>0.64412239999999998</v>
      </c>
      <c r="G51" s="100">
        <v>0</v>
      </c>
      <c r="H51" s="100">
        <v>0.34164670000000003</v>
      </c>
      <c r="I51" s="100">
        <v>0.33749580000000001</v>
      </c>
      <c r="J51" s="100">
        <v>0.3652301</v>
      </c>
      <c r="K51" s="100">
        <v>1.2116317000000001</v>
      </c>
      <c r="L51" s="100">
        <v>0.91157699999999997</v>
      </c>
      <c r="M51" s="100">
        <v>0.4677268</v>
      </c>
      <c r="N51" s="100">
        <v>0.52687039999999996</v>
      </c>
      <c r="O51" s="100">
        <v>0</v>
      </c>
      <c r="P51" s="100">
        <v>3.8387715999999998</v>
      </c>
      <c r="Q51" s="100">
        <v>0</v>
      </c>
      <c r="R51" s="100">
        <v>0</v>
      </c>
      <c r="S51" s="100">
        <v>3.9840637000000001</v>
      </c>
      <c r="T51" s="100">
        <v>0</v>
      </c>
      <c r="U51" s="100">
        <v>1.0364673</v>
      </c>
      <c r="V51" s="100">
        <v>0.97561719999999996</v>
      </c>
      <c r="W51" s="127"/>
      <c r="X51" s="118">
        <v>1944</v>
      </c>
      <c r="Y51" s="100">
        <v>2.7985074999999999</v>
      </c>
      <c r="Z51" s="100">
        <v>0.3650968</v>
      </c>
      <c r="AA51" s="100">
        <v>0.73882530000000002</v>
      </c>
      <c r="AB51" s="100">
        <v>0</v>
      </c>
      <c r="AC51" s="100">
        <v>0</v>
      </c>
      <c r="AD51" s="100">
        <v>1.3427325000000001</v>
      </c>
      <c r="AE51" s="100">
        <v>0</v>
      </c>
      <c r="AF51" s="100">
        <v>0</v>
      </c>
      <c r="AG51" s="100">
        <v>0.42771599999999999</v>
      </c>
      <c r="AH51" s="100">
        <v>0</v>
      </c>
      <c r="AI51" s="100">
        <v>0.45913680000000001</v>
      </c>
      <c r="AJ51" s="100">
        <v>1.5847861000000001</v>
      </c>
      <c r="AK51" s="100">
        <v>0</v>
      </c>
      <c r="AL51" s="100">
        <v>0</v>
      </c>
      <c r="AM51" s="100">
        <v>0</v>
      </c>
      <c r="AN51" s="100">
        <v>0</v>
      </c>
      <c r="AO51" s="100">
        <v>0</v>
      </c>
      <c r="AP51" s="100">
        <v>0</v>
      </c>
      <c r="AQ51" s="100">
        <v>0.57638469999999997</v>
      </c>
      <c r="AR51" s="100">
        <v>0.5048068</v>
      </c>
      <c r="AS51" s="127"/>
      <c r="AT51" s="118">
        <v>1944</v>
      </c>
      <c r="AU51" s="100">
        <v>3.9640189000000001</v>
      </c>
      <c r="AV51" s="100">
        <v>0.3588731</v>
      </c>
      <c r="AW51" s="100">
        <v>0.90612539999999997</v>
      </c>
      <c r="AX51" s="100">
        <v>0.3237294</v>
      </c>
      <c r="AY51" s="100">
        <v>0</v>
      </c>
      <c r="AZ51" s="100">
        <v>0.84659669999999998</v>
      </c>
      <c r="BA51" s="100">
        <v>0.1702997</v>
      </c>
      <c r="BB51" s="100">
        <v>0.18910740000000001</v>
      </c>
      <c r="BC51" s="100">
        <v>0.83090980000000003</v>
      </c>
      <c r="BD51" s="100">
        <v>0.4508566</v>
      </c>
      <c r="BE51" s="100">
        <v>0.46339200000000003</v>
      </c>
      <c r="BF51" s="100">
        <v>1.0551306</v>
      </c>
      <c r="BG51" s="100">
        <v>0</v>
      </c>
      <c r="BH51" s="100">
        <v>1.8441677999999999</v>
      </c>
      <c r="BI51" s="100">
        <v>0</v>
      </c>
      <c r="BJ51" s="100">
        <v>0</v>
      </c>
      <c r="BK51" s="100">
        <v>1.7857143</v>
      </c>
      <c r="BL51" s="100">
        <v>0</v>
      </c>
      <c r="BM51" s="100">
        <v>0.80714669999999999</v>
      </c>
      <c r="BN51" s="100">
        <v>0.73725479999999999</v>
      </c>
      <c r="BO51" s="127"/>
      <c r="BP51" s="118">
        <v>1944</v>
      </c>
    </row>
    <row r="52" spans="1:68">
      <c r="A52" s="127"/>
      <c r="B52" s="118">
        <v>1945</v>
      </c>
      <c r="C52" s="100">
        <v>4.2601534000000001</v>
      </c>
      <c r="D52" s="100">
        <v>0</v>
      </c>
      <c r="E52" s="100">
        <v>0</v>
      </c>
      <c r="F52" s="100">
        <v>1.3042061</v>
      </c>
      <c r="G52" s="100">
        <v>0</v>
      </c>
      <c r="H52" s="100">
        <v>0.34638029999999997</v>
      </c>
      <c r="I52" s="100">
        <v>0</v>
      </c>
      <c r="J52" s="100">
        <v>0.72150069999999999</v>
      </c>
      <c r="K52" s="100">
        <v>0.39984009999999998</v>
      </c>
      <c r="L52" s="100">
        <v>1.3357079000000001</v>
      </c>
      <c r="M52" s="100">
        <v>0.94428710000000005</v>
      </c>
      <c r="N52" s="100">
        <v>0.51519839999999995</v>
      </c>
      <c r="O52" s="100">
        <v>1.3218771</v>
      </c>
      <c r="P52" s="100">
        <v>0.92250920000000003</v>
      </c>
      <c r="Q52" s="100">
        <v>2.6385223999999998</v>
      </c>
      <c r="R52" s="100">
        <v>2.0202019999999998</v>
      </c>
      <c r="S52" s="100">
        <v>0</v>
      </c>
      <c r="T52" s="100">
        <v>0</v>
      </c>
      <c r="U52" s="100">
        <v>0.94512850000000004</v>
      </c>
      <c r="V52" s="100">
        <v>0.89605440000000003</v>
      </c>
      <c r="W52" s="127"/>
      <c r="X52" s="118">
        <v>1945</v>
      </c>
      <c r="Y52" s="100">
        <v>2.3605782999999998</v>
      </c>
      <c r="Z52" s="100">
        <v>0.35752590000000001</v>
      </c>
      <c r="AA52" s="100">
        <v>0</v>
      </c>
      <c r="AB52" s="100">
        <v>0.33101619999999998</v>
      </c>
      <c r="AC52" s="100">
        <v>0</v>
      </c>
      <c r="AD52" s="100">
        <v>0</v>
      </c>
      <c r="AE52" s="100">
        <v>0</v>
      </c>
      <c r="AF52" s="100">
        <v>0</v>
      </c>
      <c r="AG52" s="100">
        <v>0</v>
      </c>
      <c r="AH52" s="100">
        <v>0.4426737</v>
      </c>
      <c r="AI52" s="100">
        <v>0</v>
      </c>
      <c r="AJ52" s="100">
        <v>0.51599589999999995</v>
      </c>
      <c r="AK52" s="100">
        <v>0</v>
      </c>
      <c r="AL52" s="100">
        <v>0</v>
      </c>
      <c r="AM52" s="100">
        <v>0</v>
      </c>
      <c r="AN52" s="100">
        <v>0</v>
      </c>
      <c r="AO52" s="100">
        <v>0</v>
      </c>
      <c r="AP52" s="100">
        <v>0</v>
      </c>
      <c r="AQ52" s="100">
        <v>0.3253355</v>
      </c>
      <c r="AR52" s="100">
        <v>0.26168170000000002</v>
      </c>
      <c r="AS52" s="127"/>
      <c r="AT52" s="118">
        <v>1945</v>
      </c>
      <c r="AU52" s="100">
        <v>3.3285094000000002</v>
      </c>
      <c r="AV52" s="100">
        <v>0.17556179999999999</v>
      </c>
      <c r="AW52" s="100">
        <v>0</v>
      </c>
      <c r="AX52" s="100">
        <v>0.82128780000000001</v>
      </c>
      <c r="AY52" s="100">
        <v>0</v>
      </c>
      <c r="AZ52" s="100">
        <v>0.1715854</v>
      </c>
      <c r="BA52" s="100">
        <v>0</v>
      </c>
      <c r="BB52" s="100">
        <v>0.37243949999999998</v>
      </c>
      <c r="BC52" s="100">
        <v>0.20678250000000001</v>
      </c>
      <c r="BD52" s="100">
        <v>0.88790230000000003</v>
      </c>
      <c r="BE52" s="100">
        <v>0.46479199999999998</v>
      </c>
      <c r="BF52" s="100">
        <v>0.51559679999999997</v>
      </c>
      <c r="BG52" s="100">
        <v>0.65380839999999996</v>
      </c>
      <c r="BH52" s="100">
        <v>0.44189129999999999</v>
      </c>
      <c r="BI52" s="100">
        <v>1.2430080999999999</v>
      </c>
      <c r="BJ52" s="100">
        <v>0.92165900000000001</v>
      </c>
      <c r="BK52" s="100">
        <v>0</v>
      </c>
      <c r="BL52" s="100">
        <v>0</v>
      </c>
      <c r="BM52" s="100">
        <v>0.63584830000000003</v>
      </c>
      <c r="BN52" s="100">
        <v>0.57496599999999998</v>
      </c>
      <c r="BO52" s="127"/>
      <c r="BP52" s="118">
        <v>1945</v>
      </c>
    </row>
    <row r="53" spans="1:68">
      <c r="A53" s="127"/>
      <c r="B53" s="118">
        <v>1946</v>
      </c>
      <c r="C53" s="100">
        <v>4.6498906</v>
      </c>
      <c r="D53" s="100">
        <v>0</v>
      </c>
      <c r="E53" s="100">
        <v>0.7451565</v>
      </c>
      <c r="F53" s="100">
        <v>0.99108030000000003</v>
      </c>
      <c r="G53" s="100">
        <v>0</v>
      </c>
      <c r="H53" s="100">
        <v>0.3407155</v>
      </c>
      <c r="I53" s="100">
        <v>0</v>
      </c>
      <c r="J53" s="100">
        <v>0.35727049999999999</v>
      </c>
      <c r="K53" s="100">
        <v>0</v>
      </c>
      <c r="L53" s="100">
        <v>1.7467249</v>
      </c>
      <c r="M53" s="100">
        <v>0.95102229999999999</v>
      </c>
      <c r="N53" s="100">
        <v>1.5205271</v>
      </c>
      <c r="O53" s="100">
        <v>0</v>
      </c>
      <c r="P53" s="100">
        <v>0</v>
      </c>
      <c r="Q53" s="100">
        <v>1.3140604</v>
      </c>
      <c r="R53" s="100">
        <v>1.984127</v>
      </c>
      <c r="S53" s="100">
        <v>0</v>
      </c>
      <c r="T53" s="100">
        <v>0</v>
      </c>
      <c r="U53" s="100">
        <v>0.93595399999999995</v>
      </c>
      <c r="V53" s="100">
        <v>0.84157839999999995</v>
      </c>
      <c r="W53" s="127"/>
      <c r="X53" s="118">
        <v>1946</v>
      </c>
      <c r="Y53" s="100">
        <v>2.8538812999999998</v>
      </c>
      <c r="Z53" s="100">
        <v>0</v>
      </c>
      <c r="AA53" s="100">
        <v>0</v>
      </c>
      <c r="AB53" s="100">
        <v>0.33670030000000001</v>
      </c>
      <c r="AC53" s="100">
        <v>0</v>
      </c>
      <c r="AD53" s="100">
        <v>0.3359086</v>
      </c>
      <c r="AE53" s="100">
        <v>0.66247100000000003</v>
      </c>
      <c r="AF53" s="100">
        <v>0.37678980000000001</v>
      </c>
      <c r="AG53" s="100">
        <v>0.42716789999999999</v>
      </c>
      <c r="AH53" s="100">
        <v>0</v>
      </c>
      <c r="AI53" s="100">
        <v>0.91240880000000002</v>
      </c>
      <c r="AJ53" s="100">
        <v>1.5166835000000001</v>
      </c>
      <c r="AK53" s="100">
        <v>0</v>
      </c>
      <c r="AL53" s="100">
        <v>0</v>
      </c>
      <c r="AM53" s="100">
        <v>0</v>
      </c>
      <c r="AN53" s="100">
        <v>0</v>
      </c>
      <c r="AO53" s="100">
        <v>0</v>
      </c>
      <c r="AP53" s="100">
        <v>0</v>
      </c>
      <c r="AQ53" s="100">
        <v>0.56366760000000005</v>
      </c>
      <c r="AR53" s="100">
        <v>0.48783260000000001</v>
      </c>
      <c r="AS53" s="127"/>
      <c r="AT53" s="118">
        <v>1946</v>
      </c>
      <c r="AU53" s="100">
        <v>3.7709497000000001</v>
      </c>
      <c r="AV53" s="100">
        <v>0</v>
      </c>
      <c r="AW53" s="100">
        <v>0.37957869999999999</v>
      </c>
      <c r="AX53" s="100">
        <v>0.66700020000000004</v>
      </c>
      <c r="AY53" s="100">
        <v>0</v>
      </c>
      <c r="AZ53" s="100">
        <v>0.33829500000000001</v>
      </c>
      <c r="BA53" s="100">
        <v>0.3331113</v>
      </c>
      <c r="BB53" s="100">
        <v>0.3667706</v>
      </c>
      <c r="BC53" s="100">
        <v>0.20496</v>
      </c>
      <c r="BD53" s="100">
        <v>0.87912089999999998</v>
      </c>
      <c r="BE53" s="100">
        <v>0.93131549999999996</v>
      </c>
      <c r="BF53" s="100">
        <v>1.5186029000000001</v>
      </c>
      <c r="BG53" s="100">
        <v>0</v>
      </c>
      <c r="BH53" s="100">
        <v>0</v>
      </c>
      <c r="BI53" s="100">
        <v>0.61500619999999995</v>
      </c>
      <c r="BJ53" s="100">
        <v>0.9009009</v>
      </c>
      <c r="BK53" s="100">
        <v>0</v>
      </c>
      <c r="BL53" s="100">
        <v>0</v>
      </c>
      <c r="BM53" s="100">
        <v>0.75015739999999997</v>
      </c>
      <c r="BN53" s="100">
        <v>0.66268819999999995</v>
      </c>
      <c r="BO53" s="127"/>
      <c r="BP53" s="118">
        <v>1946</v>
      </c>
    </row>
    <row r="54" spans="1:68">
      <c r="A54" s="127"/>
      <c r="B54" s="118">
        <v>1947</v>
      </c>
      <c r="C54" s="100">
        <v>3.8216560999999998</v>
      </c>
      <c r="D54" s="100">
        <v>0.32594519999999999</v>
      </c>
      <c r="E54" s="100">
        <v>0</v>
      </c>
      <c r="F54" s="100">
        <v>0.33715440000000002</v>
      </c>
      <c r="G54" s="100">
        <v>0</v>
      </c>
      <c r="H54" s="100">
        <v>0.33489619999999998</v>
      </c>
      <c r="I54" s="100">
        <v>0.3361345</v>
      </c>
      <c r="J54" s="100">
        <v>0.7042254</v>
      </c>
      <c r="K54" s="100">
        <v>0.38714670000000001</v>
      </c>
      <c r="L54" s="100">
        <v>0.85433579999999998</v>
      </c>
      <c r="M54" s="100">
        <v>0.96153849999999996</v>
      </c>
      <c r="N54" s="100">
        <v>0.99950019999999995</v>
      </c>
      <c r="O54" s="100">
        <v>0.62617409999999996</v>
      </c>
      <c r="P54" s="100">
        <v>1.7167382</v>
      </c>
      <c r="Q54" s="100">
        <v>0</v>
      </c>
      <c r="R54" s="100">
        <v>1.9646364999999999</v>
      </c>
      <c r="S54" s="100">
        <v>3.8167939</v>
      </c>
      <c r="T54" s="100">
        <v>0</v>
      </c>
      <c r="U54" s="100">
        <v>0.8690156</v>
      </c>
      <c r="V54" s="100">
        <v>0.81240250000000003</v>
      </c>
      <c r="W54" s="127"/>
      <c r="X54" s="118">
        <v>1947</v>
      </c>
      <c r="Y54" s="100">
        <v>3.9936102</v>
      </c>
      <c r="Z54" s="100">
        <v>0.67567569999999999</v>
      </c>
      <c r="AA54" s="100">
        <v>0.7633588</v>
      </c>
      <c r="AB54" s="100">
        <v>0</v>
      </c>
      <c r="AC54" s="100">
        <v>0.64829820000000005</v>
      </c>
      <c r="AD54" s="100">
        <v>0.33277869999999998</v>
      </c>
      <c r="AE54" s="100">
        <v>0</v>
      </c>
      <c r="AF54" s="100">
        <v>0</v>
      </c>
      <c r="AG54" s="100">
        <v>0</v>
      </c>
      <c r="AH54" s="100">
        <v>0.4420866</v>
      </c>
      <c r="AI54" s="100">
        <v>0</v>
      </c>
      <c r="AJ54" s="100">
        <v>0</v>
      </c>
      <c r="AK54" s="100">
        <v>0.6075334</v>
      </c>
      <c r="AL54" s="100">
        <v>0.78308540000000004</v>
      </c>
      <c r="AM54" s="100">
        <v>0</v>
      </c>
      <c r="AN54" s="100">
        <v>0</v>
      </c>
      <c r="AO54" s="100">
        <v>0</v>
      </c>
      <c r="AP54" s="100">
        <v>0</v>
      </c>
      <c r="AQ54" s="100">
        <v>0.66102590000000006</v>
      </c>
      <c r="AR54" s="100">
        <v>0.51586270000000001</v>
      </c>
      <c r="AS54" s="127"/>
      <c r="AT54" s="118">
        <v>1947</v>
      </c>
      <c r="AU54" s="100">
        <v>3.9057414000000001</v>
      </c>
      <c r="AV54" s="100">
        <v>0.49767749999999999</v>
      </c>
      <c r="AW54" s="100">
        <v>0.37502340000000001</v>
      </c>
      <c r="AX54" s="100">
        <v>0.1709986</v>
      </c>
      <c r="AY54" s="100">
        <v>0.32456990000000002</v>
      </c>
      <c r="AZ54" s="100">
        <v>0.33383410000000002</v>
      </c>
      <c r="BA54" s="100">
        <v>0.16650019999999999</v>
      </c>
      <c r="BB54" s="100">
        <v>0.35964750000000001</v>
      </c>
      <c r="BC54" s="100">
        <v>0.20189779999999999</v>
      </c>
      <c r="BD54" s="100">
        <v>0.65174889999999996</v>
      </c>
      <c r="BE54" s="100">
        <v>0.46992479999999998</v>
      </c>
      <c r="BF54" s="100">
        <v>0.49640109999999998</v>
      </c>
      <c r="BG54" s="100">
        <v>0.61671290000000001</v>
      </c>
      <c r="BH54" s="100">
        <v>1.2285012</v>
      </c>
      <c r="BI54" s="100">
        <v>0</v>
      </c>
      <c r="BJ54" s="100">
        <v>0.89047200000000004</v>
      </c>
      <c r="BK54" s="100">
        <v>1.6750419000000001</v>
      </c>
      <c r="BL54" s="100">
        <v>0</v>
      </c>
      <c r="BM54" s="100">
        <v>0.76523209999999997</v>
      </c>
      <c r="BN54" s="100">
        <v>0.65678119999999995</v>
      </c>
      <c r="BO54" s="127"/>
      <c r="BP54" s="118">
        <v>1947</v>
      </c>
    </row>
    <row r="55" spans="1:68">
      <c r="A55" s="127"/>
      <c r="B55" s="118">
        <v>1948</v>
      </c>
      <c r="C55" s="100">
        <v>3.6162006</v>
      </c>
      <c r="D55" s="100">
        <v>0.95147479999999995</v>
      </c>
      <c r="E55" s="100">
        <v>0.72280449999999996</v>
      </c>
      <c r="F55" s="100">
        <v>0</v>
      </c>
      <c r="G55" s="100">
        <v>0.32010240000000001</v>
      </c>
      <c r="H55" s="100">
        <v>0</v>
      </c>
      <c r="I55" s="100">
        <v>0.3381806</v>
      </c>
      <c r="J55" s="100">
        <v>1.0359115999999999</v>
      </c>
      <c r="K55" s="100">
        <v>0.37778620000000002</v>
      </c>
      <c r="L55" s="100">
        <v>0.84175080000000002</v>
      </c>
      <c r="M55" s="100">
        <v>0.95739589999999997</v>
      </c>
      <c r="N55" s="100">
        <v>1.4970060000000001</v>
      </c>
      <c r="O55" s="100">
        <v>1.2106538</v>
      </c>
      <c r="P55" s="100">
        <v>0</v>
      </c>
      <c r="Q55" s="100">
        <v>1.270648</v>
      </c>
      <c r="R55" s="100">
        <v>1.9685039</v>
      </c>
      <c r="S55" s="100">
        <v>3.7878788000000001</v>
      </c>
      <c r="T55" s="100">
        <v>0</v>
      </c>
      <c r="U55" s="100">
        <v>0.98313150000000005</v>
      </c>
      <c r="V55" s="100">
        <v>0.9218944</v>
      </c>
      <c r="W55" s="127"/>
      <c r="X55" s="118">
        <v>1948</v>
      </c>
      <c r="Y55" s="100">
        <v>2.0176544999999999</v>
      </c>
      <c r="Z55" s="100">
        <v>0.3288392</v>
      </c>
      <c r="AA55" s="100">
        <v>0</v>
      </c>
      <c r="AB55" s="100">
        <v>0</v>
      </c>
      <c r="AC55" s="100">
        <v>0</v>
      </c>
      <c r="AD55" s="100">
        <v>0.65274149999999997</v>
      </c>
      <c r="AE55" s="100">
        <v>0.99370650000000005</v>
      </c>
      <c r="AF55" s="100">
        <v>0.35842289999999999</v>
      </c>
      <c r="AG55" s="100">
        <v>0.40983609999999998</v>
      </c>
      <c r="AH55" s="100">
        <v>0</v>
      </c>
      <c r="AI55" s="100">
        <v>0</v>
      </c>
      <c r="AJ55" s="100">
        <v>0</v>
      </c>
      <c r="AK55" s="100">
        <v>0.58377120000000005</v>
      </c>
      <c r="AL55" s="100">
        <v>0</v>
      </c>
      <c r="AM55" s="100">
        <v>1.0917030999999999</v>
      </c>
      <c r="AN55" s="100">
        <v>0</v>
      </c>
      <c r="AO55" s="100">
        <v>0</v>
      </c>
      <c r="AP55" s="100">
        <v>0</v>
      </c>
      <c r="AQ55" s="100">
        <v>0.46832309999999999</v>
      </c>
      <c r="AR55" s="100">
        <v>0.39795350000000002</v>
      </c>
      <c r="AS55" s="127"/>
      <c r="AT55" s="118">
        <v>1948</v>
      </c>
      <c r="AU55" s="100">
        <v>2.8349562000000001</v>
      </c>
      <c r="AV55" s="100">
        <v>0.64578619999999998</v>
      </c>
      <c r="AW55" s="100">
        <v>0.36771470000000001</v>
      </c>
      <c r="AX55" s="100">
        <v>0</v>
      </c>
      <c r="AY55" s="100">
        <v>0.16147259999999999</v>
      </c>
      <c r="AZ55" s="100">
        <v>0.32583899999999999</v>
      </c>
      <c r="BA55" s="100">
        <v>0.66934400000000005</v>
      </c>
      <c r="BB55" s="100">
        <v>0.70348219999999995</v>
      </c>
      <c r="BC55" s="100">
        <v>0.39315899999999998</v>
      </c>
      <c r="BD55" s="100">
        <v>0.43020000000000003</v>
      </c>
      <c r="BE55" s="100">
        <v>0.46926329999999999</v>
      </c>
      <c r="BF55" s="100">
        <v>0.739645</v>
      </c>
      <c r="BG55" s="100">
        <v>0.8915305</v>
      </c>
      <c r="BH55" s="100">
        <v>0</v>
      </c>
      <c r="BI55" s="100">
        <v>1.1743980999999999</v>
      </c>
      <c r="BJ55" s="100">
        <v>0.88809950000000004</v>
      </c>
      <c r="BK55" s="100">
        <v>1.6366612</v>
      </c>
      <c r="BL55" s="100">
        <v>0</v>
      </c>
      <c r="BM55" s="100">
        <v>0.72645190000000004</v>
      </c>
      <c r="BN55" s="100">
        <v>0.6548465</v>
      </c>
      <c r="BO55" s="127"/>
      <c r="BP55" s="118">
        <v>1948</v>
      </c>
    </row>
    <row r="56" spans="1:68">
      <c r="A56" s="127"/>
      <c r="B56" s="118">
        <v>1949</v>
      </c>
      <c r="C56" s="100">
        <v>2.7868091000000002</v>
      </c>
      <c r="D56" s="100">
        <v>0.29877500000000001</v>
      </c>
      <c r="E56" s="100">
        <v>0</v>
      </c>
      <c r="F56" s="100">
        <v>0.35236079999999997</v>
      </c>
      <c r="G56" s="100">
        <v>0</v>
      </c>
      <c r="H56" s="100">
        <v>0</v>
      </c>
      <c r="I56" s="100">
        <v>0</v>
      </c>
      <c r="J56" s="100">
        <v>0</v>
      </c>
      <c r="K56" s="100">
        <v>0</v>
      </c>
      <c r="L56" s="100">
        <v>0</v>
      </c>
      <c r="M56" s="100">
        <v>0.47370909999999999</v>
      </c>
      <c r="N56" s="100">
        <v>0.50150450000000002</v>
      </c>
      <c r="O56" s="100">
        <v>0</v>
      </c>
      <c r="P56" s="100">
        <v>0</v>
      </c>
      <c r="Q56" s="100">
        <v>2.4783146999999999</v>
      </c>
      <c r="R56" s="100">
        <v>1.953125</v>
      </c>
      <c r="S56" s="100">
        <v>0</v>
      </c>
      <c r="T56" s="100">
        <v>0</v>
      </c>
      <c r="U56" s="100">
        <v>0.47827619999999998</v>
      </c>
      <c r="V56" s="100">
        <v>0.4209891</v>
      </c>
      <c r="W56" s="127"/>
      <c r="X56" s="118">
        <v>1949</v>
      </c>
      <c r="Y56" s="100">
        <v>1.4602093</v>
      </c>
      <c r="Z56" s="100">
        <v>0</v>
      </c>
      <c r="AA56" s="100">
        <v>0</v>
      </c>
      <c r="AB56" s="100">
        <v>0</v>
      </c>
      <c r="AC56" s="100">
        <v>0.32310179999999999</v>
      </c>
      <c r="AD56" s="100">
        <v>0</v>
      </c>
      <c r="AE56" s="100">
        <v>0</v>
      </c>
      <c r="AF56" s="100">
        <v>0</v>
      </c>
      <c r="AG56" s="100">
        <v>0</v>
      </c>
      <c r="AH56" s="100">
        <v>0.43554009999999999</v>
      </c>
      <c r="AI56" s="100">
        <v>0</v>
      </c>
      <c r="AJ56" s="100">
        <v>0.4810005</v>
      </c>
      <c r="AK56" s="100">
        <v>0.56433409999999995</v>
      </c>
      <c r="AL56" s="100">
        <v>0</v>
      </c>
      <c r="AM56" s="100">
        <v>0</v>
      </c>
      <c r="AN56" s="100">
        <v>0</v>
      </c>
      <c r="AO56" s="100">
        <v>0</v>
      </c>
      <c r="AP56" s="100">
        <v>0</v>
      </c>
      <c r="AQ56" s="100">
        <v>0.25409730000000003</v>
      </c>
      <c r="AR56" s="100">
        <v>0.19750300000000001</v>
      </c>
      <c r="AS56" s="127"/>
      <c r="AT56" s="118">
        <v>1949</v>
      </c>
      <c r="AU56" s="100">
        <v>2.1390373999999999</v>
      </c>
      <c r="AV56" s="100">
        <v>0.15218380000000001</v>
      </c>
      <c r="AW56" s="100">
        <v>0</v>
      </c>
      <c r="AX56" s="100">
        <v>0.1795332</v>
      </c>
      <c r="AY56" s="100">
        <v>0.15875539999999999</v>
      </c>
      <c r="AZ56" s="100">
        <v>0</v>
      </c>
      <c r="BA56" s="100">
        <v>0</v>
      </c>
      <c r="BB56" s="100">
        <v>0</v>
      </c>
      <c r="BC56" s="100">
        <v>0</v>
      </c>
      <c r="BD56" s="100">
        <v>0.2111932</v>
      </c>
      <c r="BE56" s="100">
        <v>0.2333722</v>
      </c>
      <c r="BF56" s="100">
        <v>0.49103849999999999</v>
      </c>
      <c r="BG56" s="100">
        <v>0.28801840000000001</v>
      </c>
      <c r="BH56" s="100">
        <v>0</v>
      </c>
      <c r="BI56" s="100">
        <v>1.1363635999999999</v>
      </c>
      <c r="BJ56" s="100">
        <v>0.877193</v>
      </c>
      <c r="BK56" s="100">
        <v>0</v>
      </c>
      <c r="BL56" s="100">
        <v>0</v>
      </c>
      <c r="BM56" s="100">
        <v>0.3667126</v>
      </c>
      <c r="BN56" s="100">
        <v>0.30401699999999998</v>
      </c>
      <c r="BO56" s="127"/>
      <c r="BP56" s="118">
        <v>1949</v>
      </c>
    </row>
    <row r="57" spans="1:68">
      <c r="A57" s="127"/>
      <c r="B57" s="119">
        <v>1950</v>
      </c>
      <c r="C57" s="100">
        <v>2.8571428999999999</v>
      </c>
      <c r="D57" s="100">
        <v>0.55788009999999999</v>
      </c>
      <c r="E57" s="100">
        <v>1.0114633</v>
      </c>
      <c r="F57" s="100">
        <v>0.35498760000000001</v>
      </c>
      <c r="G57" s="100">
        <v>0</v>
      </c>
      <c r="H57" s="100">
        <v>0.28885040000000001</v>
      </c>
      <c r="I57" s="100">
        <v>0</v>
      </c>
      <c r="J57" s="100">
        <v>0</v>
      </c>
      <c r="K57" s="100">
        <v>0.34879670000000002</v>
      </c>
      <c r="L57" s="100">
        <v>0</v>
      </c>
      <c r="M57" s="100">
        <v>0.4589261</v>
      </c>
      <c r="N57" s="100">
        <v>0.50530569999999997</v>
      </c>
      <c r="O57" s="100">
        <v>1.7172295</v>
      </c>
      <c r="P57" s="100">
        <v>0.78616350000000002</v>
      </c>
      <c r="Q57" s="100">
        <v>0</v>
      </c>
      <c r="R57" s="100">
        <v>0</v>
      </c>
      <c r="S57" s="100">
        <v>3.6363636000000001</v>
      </c>
      <c r="T57" s="100">
        <v>0</v>
      </c>
      <c r="U57" s="100">
        <v>0.6791336</v>
      </c>
      <c r="V57" s="100">
        <v>0.58951010000000004</v>
      </c>
      <c r="W57" s="127"/>
      <c r="X57" s="119">
        <v>1950</v>
      </c>
      <c r="Y57" s="100">
        <v>2.7643399999999998</v>
      </c>
      <c r="Z57" s="100">
        <v>0</v>
      </c>
      <c r="AA57" s="100">
        <v>0.34904010000000002</v>
      </c>
      <c r="AB57" s="100">
        <v>0</v>
      </c>
      <c r="AC57" s="100">
        <v>0.64082019999999995</v>
      </c>
      <c r="AD57" s="100">
        <v>0</v>
      </c>
      <c r="AE57" s="100">
        <v>0.33036009999999999</v>
      </c>
      <c r="AF57" s="100">
        <v>0.32658389999999998</v>
      </c>
      <c r="AG57" s="100">
        <v>0</v>
      </c>
      <c r="AH57" s="100">
        <v>0.43084879999999998</v>
      </c>
      <c r="AI57" s="100">
        <v>0</v>
      </c>
      <c r="AJ57" s="100">
        <v>0.4770992</v>
      </c>
      <c r="AK57" s="100">
        <v>0</v>
      </c>
      <c r="AL57" s="100">
        <v>0</v>
      </c>
      <c r="AM57" s="100">
        <v>0</v>
      </c>
      <c r="AN57" s="100">
        <v>0</v>
      </c>
      <c r="AO57" s="100">
        <v>0</v>
      </c>
      <c r="AP57" s="100">
        <v>0</v>
      </c>
      <c r="AQ57" s="100">
        <v>0.46846490000000002</v>
      </c>
      <c r="AR57" s="100">
        <v>0.35492699999999999</v>
      </c>
      <c r="AS57" s="127"/>
      <c r="AT57" s="119">
        <v>1950</v>
      </c>
      <c r="AU57" s="100">
        <v>2.8118322</v>
      </c>
      <c r="AV57" s="100">
        <v>0.28421200000000002</v>
      </c>
      <c r="AW57" s="100">
        <v>0.68598870000000001</v>
      </c>
      <c r="AX57" s="100">
        <v>0.1812579</v>
      </c>
      <c r="AY57" s="100">
        <v>0.31201250000000003</v>
      </c>
      <c r="AZ57" s="100">
        <v>0.14762330000000001</v>
      </c>
      <c r="BA57" s="100">
        <v>0.16377330000000001</v>
      </c>
      <c r="BB57" s="100">
        <v>0.1604621</v>
      </c>
      <c r="BC57" s="100">
        <v>0.18204989999999999</v>
      </c>
      <c r="BD57" s="100">
        <v>0.20708219999999999</v>
      </c>
      <c r="BE57" s="100">
        <v>0.2277904</v>
      </c>
      <c r="BF57" s="100">
        <v>0.4907975</v>
      </c>
      <c r="BG57" s="100">
        <v>0.84104290000000004</v>
      </c>
      <c r="BH57" s="100">
        <v>0.37467220000000001</v>
      </c>
      <c r="BI57" s="100">
        <v>0</v>
      </c>
      <c r="BJ57" s="100">
        <v>0</v>
      </c>
      <c r="BK57" s="100">
        <v>1.5432098999999999</v>
      </c>
      <c r="BL57" s="100">
        <v>0</v>
      </c>
      <c r="BM57" s="100">
        <v>0.57466349999999999</v>
      </c>
      <c r="BN57" s="100">
        <v>0.4664644</v>
      </c>
      <c r="BO57" s="127"/>
      <c r="BP57" s="119">
        <v>1950</v>
      </c>
    </row>
    <row r="58" spans="1:68">
      <c r="A58" s="127"/>
      <c r="B58" s="119">
        <v>1951</v>
      </c>
      <c r="C58" s="100">
        <v>2.5099352000000001</v>
      </c>
      <c r="D58" s="100">
        <v>0</v>
      </c>
      <c r="E58" s="100">
        <v>0</v>
      </c>
      <c r="F58" s="100">
        <v>0.35663339999999999</v>
      </c>
      <c r="G58" s="100">
        <v>0</v>
      </c>
      <c r="H58" s="100">
        <v>0</v>
      </c>
      <c r="I58" s="100">
        <v>0.30845159999999999</v>
      </c>
      <c r="J58" s="100">
        <v>0.30646640000000003</v>
      </c>
      <c r="K58" s="100">
        <v>0.33624749999999998</v>
      </c>
      <c r="L58" s="100">
        <v>0.38624950000000002</v>
      </c>
      <c r="M58" s="100">
        <v>1.3386880999999999</v>
      </c>
      <c r="N58" s="100">
        <v>1.0126582</v>
      </c>
      <c r="O58" s="100">
        <v>0.56085249999999998</v>
      </c>
      <c r="P58" s="100">
        <v>0</v>
      </c>
      <c r="Q58" s="100">
        <v>0</v>
      </c>
      <c r="R58" s="100">
        <v>0</v>
      </c>
      <c r="S58" s="100">
        <v>3.5335689000000001</v>
      </c>
      <c r="T58" s="100">
        <v>0</v>
      </c>
      <c r="U58" s="100">
        <v>0.56421469999999996</v>
      </c>
      <c r="V58" s="100">
        <v>0.51630240000000005</v>
      </c>
      <c r="W58" s="127"/>
      <c r="X58" s="119">
        <v>1951</v>
      </c>
      <c r="Y58" s="100">
        <v>0.87642419999999999</v>
      </c>
      <c r="Z58" s="100">
        <v>0</v>
      </c>
      <c r="AA58" s="100">
        <v>0.3359086</v>
      </c>
      <c r="AB58" s="100">
        <v>0</v>
      </c>
      <c r="AC58" s="100">
        <v>0</v>
      </c>
      <c r="AD58" s="100">
        <v>0</v>
      </c>
      <c r="AE58" s="100">
        <v>0</v>
      </c>
      <c r="AF58" s="100">
        <v>0.31776290000000001</v>
      </c>
      <c r="AG58" s="100">
        <v>0</v>
      </c>
      <c r="AH58" s="100">
        <v>0</v>
      </c>
      <c r="AI58" s="100">
        <v>0</v>
      </c>
      <c r="AJ58" s="100">
        <v>0.4725898</v>
      </c>
      <c r="AK58" s="100">
        <v>0</v>
      </c>
      <c r="AL58" s="100">
        <v>0.69396250000000004</v>
      </c>
      <c r="AM58" s="100">
        <v>0.95147479999999995</v>
      </c>
      <c r="AN58" s="100">
        <v>0</v>
      </c>
      <c r="AO58" s="100">
        <v>0</v>
      </c>
      <c r="AP58" s="100">
        <v>0</v>
      </c>
      <c r="AQ58" s="100">
        <v>0.21593090000000001</v>
      </c>
      <c r="AR58" s="100">
        <v>0.18597559999999999</v>
      </c>
      <c r="AS58" s="127"/>
      <c r="AT58" s="119">
        <v>1951</v>
      </c>
      <c r="AU58" s="100">
        <v>1.7121455000000001</v>
      </c>
      <c r="AV58" s="100">
        <v>0</v>
      </c>
      <c r="AW58" s="100">
        <v>0.1650982</v>
      </c>
      <c r="AX58" s="100">
        <v>0.1823487</v>
      </c>
      <c r="AY58" s="100">
        <v>0</v>
      </c>
      <c r="AZ58" s="100">
        <v>0</v>
      </c>
      <c r="BA58" s="100">
        <v>0.15664159999999999</v>
      </c>
      <c r="BB58" s="100">
        <v>0.31201250000000003</v>
      </c>
      <c r="BC58" s="100">
        <v>0.17531559999999999</v>
      </c>
      <c r="BD58" s="100">
        <v>0.20226540000000001</v>
      </c>
      <c r="BE58" s="100">
        <v>0.66994189999999998</v>
      </c>
      <c r="BF58" s="100">
        <v>0.733317</v>
      </c>
      <c r="BG58" s="100">
        <v>0.27397260000000001</v>
      </c>
      <c r="BH58" s="100">
        <v>0.36403350000000001</v>
      </c>
      <c r="BI58" s="100">
        <v>0.5189414</v>
      </c>
      <c r="BJ58" s="100">
        <v>0</v>
      </c>
      <c r="BK58" s="100">
        <v>1.4970060000000001</v>
      </c>
      <c r="BL58" s="100">
        <v>0</v>
      </c>
      <c r="BM58" s="100">
        <v>0.3918449</v>
      </c>
      <c r="BN58" s="100">
        <v>0.3505528</v>
      </c>
      <c r="BO58" s="127"/>
      <c r="BP58" s="119">
        <v>1951</v>
      </c>
    </row>
    <row r="59" spans="1:68">
      <c r="A59" s="127"/>
      <c r="B59" s="119">
        <v>1952</v>
      </c>
      <c r="C59" s="100">
        <v>2.9233660000000001</v>
      </c>
      <c r="D59" s="100">
        <v>0</v>
      </c>
      <c r="E59" s="100">
        <v>0.31007750000000001</v>
      </c>
      <c r="F59" s="100">
        <v>0</v>
      </c>
      <c r="G59" s="100">
        <v>0</v>
      </c>
      <c r="H59" s="100">
        <v>0.54659740000000001</v>
      </c>
      <c r="I59" s="100">
        <v>0.58788949999999995</v>
      </c>
      <c r="J59" s="100">
        <v>0.30220609999999998</v>
      </c>
      <c r="K59" s="100">
        <v>0</v>
      </c>
      <c r="L59" s="100">
        <v>0</v>
      </c>
      <c r="M59" s="100">
        <v>0.86880970000000002</v>
      </c>
      <c r="N59" s="100">
        <v>0</v>
      </c>
      <c r="O59" s="100">
        <v>0.55248620000000004</v>
      </c>
      <c r="P59" s="100">
        <v>0</v>
      </c>
      <c r="Q59" s="100">
        <v>2.2099448000000002</v>
      </c>
      <c r="R59" s="100">
        <v>1.9267822999999999</v>
      </c>
      <c r="S59" s="100">
        <v>0</v>
      </c>
      <c r="T59" s="100">
        <v>0</v>
      </c>
      <c r="U59" s="100">
        <v>0.59461189999999997</v>
      </c>
      <c r="V59" s="100">
        <v>0.52780530000000003</v>
      </c>
      <c r="W59" s="127"/>
      <c r="X59" s="119">
        <v>1952</v>
      </c>
      <c r="Y59" s="100">
        <v>1.7490162</v>
      </c>
      <c r="Z59" s="100">
        <v>0.251004</v>
      </c>
      <c r="AA59" s="100">
        <v>0.96649479999999999</v>
      </c>
      <c r="AB59" s="100">
        <v>0</v>
      </c>
      <c r="AC59" s="100">
        <v>0</v>
      </c>
      <c r="AD59" s="100">
        <v>0</v>
      </c>
      <c r="AE59" s="100">
        <v>0</v>
      </c>
      <c r="AF59" s="100">
        <v>0</v>
      </c>
      <c r="AG59" s="100">
        <v>0</v>
      </c>
      <c r="AH59" s="100">
        <v>0.82918740000000002</v>
      </c>
      <c r="AI59" s="100">
        <v>0</v>
      </c>
      <c r="AJ59" s="100">
        <v>0</v>
      </c>
      <c r="AK59" s="100">
        <v>0.5197505</v>
      </c>
      <c r="AL59" s="100">
        <v>0.66934400000000005</v>
      </c>
      <c r="AM59" s="100">
        <v>0</v>
      </c>
      <c r="AN59" s="100">
        <v>0</v>
      </c>
      <c r="AO59" s="100">
        <v>2.5575448000000001</v>
      </c>
      <c r="AP59" s="100">
        <v>0</v>
      </c>
      <c r="AQ59" s="100">
        <v>0.39869599999999999</v>
      </c>
      <c r="AR59" s="100">
        <v>0.34742810000000002</v>
      </c>
      <c r="AS59" s="127"/>
      <c r="AT59" s="119">
        <v>1952</v>
      </c>
      <c r="AU59" s="100">
        <v>2.3496741999999999</v>
      </c>
      <c r="AV59" s="100">
        <v>0.1227596</v>
      </c>
      <c r="AW59" s="100">
        <v>0.6320114</v>
      </c>
      <c r="AX59" s="100">
        <v>0</v>
      </c>
      <c r="AY59" s="100">
        <v>0</v>
      </c>
      <c r="AZ59" s="100">
        <v>0.28421200000000002</v>
      </c>
      <c r="BA59" s="100">
        <v>0.3011141</v>
      </c>
      <c r="BB59" s="100">
        <v>0.15370429999999999</v>
      </c>
      <c r="BC59" s="100">
        <v>0</v>
      </c>
      <c r="BD59" s="100">
        <v>0.39315899999999998</v>
      </c>
      <c r="BE59" s="100">
        <v>0.43878889999999998</v>
      </c>
      <c r="BF59" s="100">
        <v>0</v>
      </c>
      <c r="BG59" s="100">
        <v>0.53561859999999994</v>
      </c>
      <c r="BH59" s="100">
        <v>0.35273369999999998</v>
      </c>
      <c r="BI59" s="100">
        <v>1.003009</v>
      </c>
      <c r="BJ59" s="100">
        <v>0.8396306</v>
      </c>
      <c r="BK59" s="100">
        <v>1.4814814999999999</v>
      </c>
      <c r="BL59" s="100">
        <v>0</v>
      </c>
      <c r="BM59" s="100">
        <v>0.49788690000000002</v>
      </c>
      <c r="BN59" s="100">
        <v>0.43560159999999998</v>
      </c>
      <c r="BO59" s="127"/>
      <c r="BP59" s="119">
        <v>1952</v>
      </c>
    </row>
    <row r="60" spans="1:68">
      <c r="A60" s="127"/>
      <c r="B60" s="119">
        <v>1953</v>
      </c>
      <c r="C60" s="100">
        <v>1.2287528000000001</v>
      </c>
      <c r="D60" s="100">
        <v>0</v>
      </c>
      <c r="E60" s="100">
        <v>0</v>
      </c>
      <c r="F60" s="100">
        <v>0.3411805</v>
      </c>
      <c r="G60" s="100">
        <v>0</v>
      </c>
      <c r="H60" s="100">
        <v>0</v>
      </c>
      <c r="I60" s="100">
        <v>0.28256569999999998</v>
      </c>
      <c r="J60" s="100">
        <v>0</v>
      </c>
      <c r="K60" s="100">
        <v>0.31595580000000001</v>
      </c>
      <c r="L60" s="100">
        <v>0</v>
      </c>
      <c r="M60" s="100">
        <v>1.2793177</v>
      </c>
      <c r="N60" s="100">
        <v>0</v>
      </c>
      <c r="O60" s="100">
        <v>0.55126790000000003</v>
      </c>
      <c r="P60" s="100">
        <v>0.71890730000000003</v>
      </c>
      <c r="Q60" s="100">
        <v>0</v>
      </c>
      <c r="R60" s="100">
        <v>0</v>
      </c>
      <c r="S60" s="100">
        <v>0</v>
      </c>
      <c r="T60" s="100">
        <v>0</v>
      </c>
      <c r="U60" s="100">
        <v>0.31371850000000001</v>
      </c>
      <c r="V60" s="100">
        <v>0.28470010000000001</v>
      </c>
      <c r="W60" s="127"/>
      <c r="X60" s="119">
        <v>1953</v>
      </c>
      <c r="Y60" s="100">
        <v>1.7112299</v>
      </c>
      <c r="Z60" s="100">
        <v>0.47103159999999999</v>
      </c>
      <c r="AA60" s="100">
        <v>0.3119152</v>
      </c>
      <c r="AB60" s="100">
        <v>0</v>
      </c>
      <c r="AC60" s="100">
        <v>0</v>
      </c>
      <c r="AD60" s="100">
        <v>0</v>
      </c>
      <c r="AE60" s="100">
        <v>0</v>
      </c>
      <c r="AF60" s="100">
        <v>0.31269540000000001</v>
      </c>
      <c r="AG60" s="100">
        <v>0</v>
      </c>
      <c r="AH60" s="100">
        <v>0.4014452</v>
      </c>
      <c r="AI60" s="100">
        <v>0</v>
      </c>
      <c r="AJ60" s="100">
        <v>0.47169810000000001</v>
      </c>
      <c r="AK60" s="100">
        <v>0</v>
      </c>
      <c r="AL60" s="100">
        <v>1.9243105</v>
      </c>
      <c r="AM60" s="100">
        <v>0</v>
      </c>
      <c r="AN60" s="100">
        <v>2.8530669999999998</v>
      </c>
      <c r="AO60" s="100">
        <v>0</v>
      </c>
      <c r="AP60" s="100">
        <v>0</v>
      </c>
      <c r="AQ60" s="100">
        <v>0.43651069999999997</v>
      </c>
      <c r="AR60" s="100">
        <v>0.38819589999999998</v>
      </c>
      <c r="AS60" s="127"/>
      <c r="AT60" s="119">
        <v>1953</v>
      </c>
      <c r="AU60" s="100">
        <v>1.4647416</v>
      </c>
      <c r="AV60" s="100">
        <v>0.23017609999999999</v>
      </c>
      <c r="AW60" s="100">
        <v>0.15281169999999999</v>
      </c>
      <c r="AX60" s="100">
        <v>0.17439830000000001</v>
      </c>
      <c r="AY60" s="100">
        <v>0</v>
      </c>
      <c r="AZ60" s="100">
        <v>0</v>
      </c>
      <c r="BA60" s="100">
        <v>0.1452222</v>
      </c>
      <c r="BB60" s="100">
        <v>0.1542734</v>
      </c>
      <c r="BC60" s="100">
        <v>0.1642576</v>
      </c>
      <c r="BD60" s="100">
        <v>0.1904399</v>
      </c>
      <c r="BE60" s="100">
        <v>0.65061809999999998</v>
      </c>
      <c r="BF60" s="100">
        <v>0.24396190000000001</v>
      </c>
      <c r="BG60" s="100">
        <v>0.26553369999999998</v>
      </c>
      <c r="BH60" s="100">
        <v>1.3559322</v>
      </c>
      <c r="BI60" s="100">
        <v>0</v>
      </c>
      <c r="BJ60" s="100">
        <v>1.6194332</v>
      </c>
      <c r="BK60" s="100">
        <v>0</v>
      </c>
      <c r="BL60" s="100">
        <v>0</v>
      </c>
      <c r="BM60" s="100">
        <v>0.37434909999999999</v>
      </c>
      <c r="BN60" s="100">
        <v>0.34276810000000002</v>
      </c>
      <c r="BO60" s="127"/>
      <c r="BP60" s="119">
        <v>1953</v>
      </c>
    </row>
    <row r="61" spans="1:68">
      <c r="A61" s="127"/>
      <c r="B61" s="119">
        <v>1954</v>
      </c>
      <c r="C61" s="100">
        <v>3.0120482000000002</v>
      </c>
      <c r="D61" s="100">
        <v>0.4337454</v>
      </c>
      <c r="E61" s="100">
        <v>0</v>
      </c>
      <c r="F61" s="100">
        <v>0</v>
      </c>
      <c r="G61" s="100">
        <v>0</v>
      </c>
      <c r="H61" s="100">
        <v>0</v>
      </c>
      <c r="I61" s="100">
        <v>0</v>
      </c>
      <c r="J61" s="100">
        <v>0</v>
      </c>
      <c r="K61" s="100">
        <v>0</v>
      </c>
      <c r="L61" s="100">
        <v>0</v>
      </c>
      <c r="M61" s="100">
        <v>0</v>
      </c>
      <c r="N61" s="100">
        <v>0</v>
      </c>
      <c r="O61" s="100">
        <v>0</v>
      </c>
      <c r="P61" s="100">
        <v>0.69637879999999996</v>
      </c>
      <c r="Q61" s="100">
        <v>0</v>
      </c>
      <c r="R61" s="100">
        <v>0</v>
      </c>
      <c r="S61" s="100">
        <v>0</v>
      </c>
      <c r="T61" s="100">
        <v>0</v>
      </c>
      <c r="U61" s="100">
        <v>0.39594380000000001</v>
      </c>
      <c r="V61" s="100">
        <v>0.25364579999999998</v>
      </c>
      <c r="W61" s="127"/>
      <c r="X61" s="119">
        <v>1954</v>
      </c>
      <c r="Y61" s="100">
        <v>1.8848168000000001</v>
      </c>
      <c r="Z61" s="100">
        <v>0</v>
      </c>
      <c r="AA61" s="100">
        <v>0.2948113</v>
      </c>
      <c r="AB61" s="100">
        <v>0</v>
      </c>
      <c r="AC61" s="100">
        <v>0</v>
      </c>
      <c r="AD61" s="100">
        <v>0</v>
      </c>
      <c r="AE61" s="100">
        <v>0.29010730000000001</v>
      </c>
      <c r="AF61" s="100">
        <v>0.31625550000000002</v>
      </c>
      <c r="AG61" s="100">
        <v>0</v>
      </c>
      <c r="AH61" s="100">
        <v>0</v>
      </c>
      <c r="AI61" s="100">
        <v>0.43917440000000002</v>
      </c>
      <c r="AJ61" s="100">
        <v>0</v>
      </c>
      <c r="AK61" s="100">
        <v>0</v>
      </c>
      <c r="AL61" s="100">
        <v>0</v>
      </c>
      <c r="AM61" s="100">
        <v>0</v>
      </c>
      <c r="AN61" s="100">
        <v>0</v>
      </c>
      <c r="AO61" s="100">
        <v>0</v>
      </c>
      <c r="AP61" s="100">
        <v>0</v>
      </c>
      <c r="AQ61" s="100">
        <v>0.29276639999999998</v>
      </c>
      <c r="AR61" s="100">
        <v>0.22070509999999999</v>
      </c>
      <c r="AS61" s="127"/>
      <c r="AT61" s="119">
        <v>1954</v>
      </c>
      <c r="AU61" s="100">
        <v>2.4602767999999999</v>
      </c>
      <c r="AV61" s="100">
        <v>0.22200020000000001</v>
      </c>
      <c r="AW61" s="100">
        <v>0.144321</v>
      </c>
      <c r="AX61" s="100">
        <v>0</v>
      </c>
      <c r="AY61" s="100">
        <v>0</v>
      </c>
      <c r="AZ61" s="100">
        <v>0</v>
      </c>
      <c r="BA61" s="100">
        <v>0.1407658</v>
      </c>
      <c r="BB61" s="100">
        <v>0.15634770000000001</v>
      </c>
      <c r="BC61" s="100">
        <v>0</v>
      </c>
      <c r="BD61" s="100">
        <v>0</v>
      </c>
      <c r="BE61" s="100">
        <v>0.21381230000000001</v>
      </c>
      <c r="BF61" s="100">
        <v>0</v>
      </c>
      <c r="BG61" s="100">
        <v>0</v>
      </c>
      <c r="BH61" s="100">
        <v>0.32786890000000002</v>
      </c>
      <c r="BI61" s="100">
        <v>0</v>
      </c>
      <c r="BJ61" s="100">
        <v>0</v>
      </c>
      <c r="BK61" s="100">
        <v>0</v>
      </c>
      <c r="BL61" s="100">
        <v>0</v>
      </c>
      <c r="BM61" s="100">
        <v>0.34496189999999999</v>
      </c>
      <c r="BN61" s="100">
        <v>0.23653769999999999</v>
      </c>
      <c r="BO61" s="127"/>
      <c r="BP61" s="119">
        <v>1954</v>
      </c>
    </row>
    <row r="62" spans="1:68">
      <c r="A62" s="127"/>
      <c r="B62" s="119">
        <v>1955</v>
      </c>
      <c r="C62" s="100">
        <v>1.183899</v>
      </c>
      <c r="D62" s="100">
        <v>0.41562759999999999</v>
      </c>
      <c r="E62" s="100">
        <v>0</v>
      </c>
      <c r="F62" s="100">
        <v>0.31857279999999999</v>
      </c>
      <c r="G62" s="100">
        <v>0</v>
      </c>
      <c r="H62" s="100">
        <v>0.2719608</v>
      </c>
      <c r="I62" s="100">
        <v>0</v>
      </c>
      <c r="J62" s="100">
        <v>0.30674849999999998</v>
      </c>
      <c r="K62" s="100">
        <v>0</v>
      </c>
      <c r="L62" s="100">
        <v>0.34223130000000002</v>
      </c>
      <c r="M62" s="100">
        <v>0.40749800000000003</v>
      </c>
      <c r="N62" s="100">
        <v>0.48685489999999998</v>
      </c>
      <c r="O62" s="100">
        <v>0</v>
      </c>
      <c r="P62" s="100">
        <v>1.3540961</v>
      </c>
      <c r="Q62" s="100">
        <v>1.0204082000000001</v>
      </c>
      <c r="R62" s="100">
        <v>5.2910053000000001</v>
      </c>
      <c r="S62" s="100">
        <v>0</v>
      </c>
      <c r="T62" s="100">
        <v>0</v>
      </c>
      <c r="U62" s="100">
        <v>0.42952560000000001</v>
      </c>
      <c r="V62" s="100">
        <v>0.47189379999999997</v>
      </c>
      <c r="W62" s="127"/>
      <c r="X62" s="119">
        <v>1955</v>
      </c>
      <c r="Y62" s="100">
        <v>1.8514709</v>
      </c>
      <c r="Z62" s="100">
        <v>0</v>
      </c>
      <c r="AA62" s="100">
        <v>0.27662520000000002</v>
      </c>
      <c r="AB62" s="100">
        <v>0</v>
      </c>
      <c r="AC62" s="100">
        <v>0</v>
      </c>
      <c r="AD62" s="100">
        <v>0</v>
      </c>
      <c r="AE62" s="100">
        <v>0</v>
      </c>
      <c r="AF62" s="100">
        <v>0</v>
      </c>
      <c r="AG62" s="100">
        <v>0</v>
      </c>
      <c r="AH62" s="100">
        <v>0.37693179999999998</v>
      </c>
      <c r="AI62" s="100">
        <v>0</v>
      </c>
      <c r="AJ62" s="100">
        <v>0</v>
      </c>
      <c r="AK62" s="100">
        <v>0.50251259999999998</v>
      </c>
      <c r="AL62" s="100">
        <v>0.60240959999999999</v>
      </c>
      <c r="AM62" s="100">
        <v>0.84175080000000002</v>
      </c>
      <c r="AN62" s="100">
        <v>0</v>
      </c>
      <c r="AO62" s="100">
        <v>0</v>
      </c>
      <c r="AP62" s="100">
        <v>0</v>
      </c>
      <c r="AQ62" s="100">
        <v>0.3081393</v>
      </c>
      <c r="AR62" s="100">
        <v>0.238098</v>
      </c>
      <c r="AS62" s="127"/>
      <c r="AT62" s="119">
        <v>1955</v>
      </c>
      <c r="AU62" s="100">
        <v>1.5107261999999999</v>
      </c>
      <c r="AV62" s="100">
        <v>0.21278859999999999</v>
      </c>
      <c r="AW62" s="100">
        <v>0.13537299999999999</v>
      </c>
      <c r="AX62" s="100">
        <v>0.1630258</v>
      </c>
      <c r="AY62" s="100">
        <v>0</v>
      </c>
      <c r="AZ62" s="100">
        <v>0.1427959</v>
      </c>
      <c r="BA62" s="100">
        <v>0</v>
      </c>
      <c r="BB62" s="100">
        <v>0.1556178</v>
      </c>
      <c r="BC62" s="100">
        <v>0</v>
      </c>
      <c r="BD62" s="100">
        <v>0.35874440000000002</v>
      </c>
      <c r="BE62" s="100">
        <v>0.2107482</v>
      </c>
      <c r="BF62" s="100">
        <v>0.2378121</v>
      </c>
      <c r="BG62" s="100">
        <v>0.26539279999999998</v>
      </c>
      <c r="BH62" s="100">
        <v>0.9563277</v>
      </c>
      <c r="BI62" s="100">
        <v>0.92250920000000003</v>
      </c>
      <c r="BJ62" s="100">
        <v>2.2421525</v>
      </c>
      <c r="BK62" s="100">
        <v>0</v>
      </c>
      <c r="BL62" s="100">
        <v>0</v>
      </c>
      <c r="BM62" s="100">
        <v>0.3695773</v>
      </c>
      <c r="BN62" s="100">
        <v>0.34447860000000002</v>
      </c>
      <c r="BO62" s="127"/>
      <c r="BP62" s="119">
        <v>1955</v>
      </c>
    </row>
    <row r="63" spans="1:68">
      <c r="A63" s="127"/>
      <c r="B63" s="119">
        <v>1956</v>
      </c>
      <c r="C63" s="100">
        <v>0.58049539999999999</v>
      </c>
      <c r="D63" s="100">
        <v>0</v>
      </c>
      <c r="E63" s="100">
        <v>0</v>
      </c>
      <c r="F63" s="100">
        <v>0.30684260000000002</v>
      </c>
      <c r="G63" s="100">
        <v>0.32071840000000001</v>
      </c>
      <c r="H63" s="100">
        <v>0</v>
      </c>
      <c r="I63" s="100">
        <v>0.26089230000000002</v>
      </c>
      <c r="J63" s="100">
        <v>0</v>
      </c>
      <c r="K63" s="100">
        <v>0</v>
      </c>
      <c r="L63" s="100">
        <v>0</v>
      </c>
      <c r="M63" s="100">
        <v>0</v>
      </c>
      <c r="N63" s="100">
        <v>0.47415839999999998</v>
      </c>
      <c r="O63" s="100">
        <v>0</v>
      </c>
      <c r="P63" s="100">
        <v>0</v>
      </c>
      <c r="Q63" s="100">
        <v>0.99009899999999995</v>
      </c>
      <c r="R63" s="100">
        <v>0</v>
      </c>
      <c r="S63" s="100">
        <v>0</v>
      </c>
      <c r="T63" s="100">
        <v>0</v>
      </c>
      <c r="U63" s="100">
        <v>0.16750419999999999</v>
      </c>
      <c r="V63" s="100">
        <v>0.15815019999999999</v>
      </c>
      <c r="W63" s="127"/>
      <c r="X63" s="119">
        <v>1956</v>
      </c>
      <c r="Y63" s="100">
        <v>0.80955270000000001</v>
      </c>
      <c r="Z63" s="100">
        <v>0.209205</v>
      </c>
      <c r="AA63" s="100">
        <v>0</v>
      </c>
      <c r="AB63" s="100">
        <v>0</v>
      </c>
      <c r="AC63" s="100">
        <v>0.35248499999999999</v>
      </c>
      <c r="AD63" s="100">
        <v>0</v>
      </c>
      <c r="AE63" s="100">
        <v>0</v>
      </c>
      <c r="AF63" s="100">
        <v>0.30599759999999998</v>
      </c>
      <c r="AG63" s="100">
        <v>0</v>
      </c>
      <c r="AH63" s="100">
        <v>0</v>
      </c>
      <c r="AI63" s="100">
        <v>0.43084879999999998</v>
      </c>
      <c r="AJ63" s="100">
        <v>0</v>
      </c>
      <c r="AK63" s="100">
        <v>0</v>
      </c>
      <c r="AL63" s="100">
        <v>0.58719909999999997</v>
      </c>
      <c r="AM63" s="100">
        <v>0</v>
      </c>
      <c r="AN63" s="100">
        <v>0</v>
      </c>
      <c r="AO63" s="100">
        <v>0</v>
      </c>
      <c r="AP63" s="100">
        <v>4.1666667000000004</v>
      </c>
      <c r="AQ63" s="100">
        <v>0.21507689999999999</v>
      </c>
      <c r="AR63" s="100">
        <v>0.2216506</v>
      </c>
      <c r="AS63" s="127"/>
      <c r="AT63" s="119">
        <v>1956</v>
      </c>
      <c r="AU63" s="100">
        <v>0.69245230000000002</v>
      </c>
      <c r="AV63" s="100">
        <v>0.1021764</v>
      </c>
      <c r="AW63" s="100">
        <v>0</v>
      </c>
      <c r="AX63" s="100">
        <v>0.1571092</v>
      </c>
      <c r="AY63" s="100">
        <v>0.33585219999999999</v>
      </c>
      <c r="AZ63" s="100">
        <v>0</v>
      </c>
      <c r="BA63" s="100">
        <v>0.1352082</v>
      </c>
      <c r="BB63" s="100">
        <v>0.15021780000000001</v>
      </c>
      <c r="BC63" s="100">
        <v>0</v>
      </c>
      <c r="BD63" s="100">
        <v>0</v>
      </c>
      <c r="BE63" s="100">
        <v>0.20652619999999999</v>
      </c>
      <c r="BF63" s="100">
        <v>0.23331779999999999</v>
      </c>
      <c r="BG63" s="100">
        <v>0</v>
      </c>
      <c r="BH63" s="100">
        <v>0.31181789999999998</v>
      </c>
      <c r="BI63" s="100">
        <v>0.44662800000000002</v>
      </c>
      <c r="BJ63" s="100">
        <v>0</v>
      </c>
      <c r="BK63" s="100">
        <v>0</v>
      </c>
      <c r="BL63" s="100">
        <v>2.5839793000000002</v>
      </c>
      <c r="BM63" s="100">
        <v>0.19097130000000001</v>
      </c>
      <c r="BN63" s="100">
        <v>0.19501099999999999</v>
      </c>
      <c r="BO63" s="127"/>
      <c r="BP63" s="119">
        <v>1956</v>
      </c>
    </row>
    <row r="64" spans="1:68">
      <c r="A64" s="127"/>
      <c r="B64" s="119">
        <v>1957</v>
      </c>
      <c r="C64" s="100">
        <v>1.7107014</v>
      </c>
      <c r="D64" s="100">
        <v>0</v>
      </c>
      <c r="E64" s="100">
        <v>0</v>
      </c>
      <c r="F64" s="100">
        <v>0.29385840000000002</v>
      </c>
      <c r="G64" s="100">
        <v>0</v>
      </c>
      <c r="H64" s="100">
        <v>0.27510319999999999</v>
      </c>
      <c r="I64" s="100">
        <v>0.25879920000000001</v>
      </c>
      <c r="J64" s="100">
        <v>0</v>
      </c>
      <c r="K64" s="100">
        <v>1.4836795</v>
      </c>
      <c r="L64" s="100">
        <v>0.3237294</v>
      </c>
      <c r="M64" s="100">
        <v>0</v>
      </c>
      <c r="N64" s="100">
        <v>0</v>
      </c>
      <c r="O64" s="100">
        <v>0</v>
      </c>
      <c r="P64" s="100">
        <v>0</v>
      </c>
      <c r="Q64" s="100">
        <v>1.9193857999999999</v>
      </c>
      <c r="R64" s="100">
        <v>1.6420361000000001</v>
      </c>
      <c r="S64" s="100">
        <v>0</v>
      </c>
      <c r="T64" s="100">
        <v>0</v>
      </c>
      <c r="U64" s="100">
        <v>0.43012509999999998</v>
      </c>
      <c r="V64" s="100">
        <v>0.41572429999999999</v>
      </c>
      <c r="W64" s="127"/>
      <c r="X64" s="119">
        <v>1957</v>
      </c>
      <c r="Y64" s="100">
        <v>0.79633690000000001</v>
      </c>
      <c r="Z64" s="100">
        <v>0.41841</v>
      </c>
      <c r="AA64" s="100">
        <v>0</v>
      </c>
      <c r="AB64" s="100">
        <v>0</v>
      </c>
      <c r="AC64" s="100">
        <v>0</v>
      </c>
      <c r="AD64" s="100">
        <v>0</v>
      </c>
      <c r="AE64" s="100">
        <v>0</v>
      </c>
      <c r="AF64" s="100">
        <v>0</v>
      </c>
      <c r="AG64" s="100">
        <v>0</v>
      </c>
      <c r="AH64" s="100">
        <v>0</v>
      </c>
      <c r="AI64" s="100">
        <v>0</v>
      </c>
      <c r="AJ64" s="100">
        <v>0</v>
      </c>
      <c r="AK64" s="100">
        <v>0</v>
      </c>
      <c r="AL64" s="100">
        <v>1.1376564</v>
      </c>
      <c r="AM64" s="100">
        <v>0.78247259999999996</v>
      </c>
      <c r="AN64" s="100">
        <v>1.1947430999999999</v>
      </c>
      <c r="AO64" s="100">
        <v>0</v>
      </c>
      <c r="AP64" s="100">
        <v>0</v>
      </c>
      <c r="AQ64" s="100">
        <v>0.2101768</v>
      </c>
      <c r="AR64" s="100">
        <v>0.17942469999999999</v>
      </c>
      <c r="AS64" s="127"/>
      <c r="AT64" s="119">
        <v>1957</v>
      </c>
      <c r="AU64" s="100">
        <v>1.2640996</v>
      </c>
      <c r="AV64" s="100">
        <v>0.20443629999999999</v>
      </c>
      <c r="AW64" s="100">
        <v>0</v>
      </c>
      <c r="AX64" s="100">
        <v>0.15057970000000001</v>
      </c>
      <c r="AY64" s="100">
        <v>0</v>
      </c>
      <c r="AZ64" s="100">
        <v>0.14503260000000001</v>
      </c>
      <c r="BA64" s="100">
        <v>0.13449900000000001</v>
      </c>
      <c r="BB64" s="100">
        <v>0</v>
      </c>
      <c r="BC64" s="100">
        <v>0.75392040000000005</v>
      </c>
      <c r="BD64" s="100">
        <v>0.16829350000000001</v>
      </c>
      <c r="BE64" s="100">
        <v>0</v>
      </c>
      <c r="BF64" s="100">
        <v>0</v>
      </c>
      <c r="BG64" s="100">
        <v>0</v>
      </c>
      <c r="BH64" s="100">
        <v>0.60808759999999995</v>
      </c>
      <c r="BI64" s="100">
        <v>1.2931033999999999</v>
      </c>
      <c r="BJ64" s="100">
        <v>1.3831259</v>
      </c>
      <c r="BK64" s="100">
        <v>0</v>
      </c>
      <c r="BL64" s="100">
        <v>0</v>
      </c>
      <c r="BM64" s="100">
        <v>0.32157010000000003</v>
      </c>
      <c r="BN64" s="100">
        <v>0.29902899999999999</v>
      </c>
      <c r="BO64" s="127"/>
      <c r="BP64" s="119">
        <v>1957</v>
      </c>
    </row>
    <row r="65" spans="1:68">
      <c r="A65" s="127"/>
      <c r="B65" s="120">
        <v>1958</v>
      </c>
      <c r="C65" s="100">
        <v>1.6813001999999999</v>
      </c>
      <c r="D65" s="100">
        <v>0.1962323</v>
      </c>
      <c r="E65" s="100">
        <v>0</v>
      </c>
      <c r="F65" s="100">
        <v>0</v>
      </c>
      <c r="G65" s="100">
        <v>1.2399256000000001</v>
      </c>
      <c r="H65" s="100">
        <v>0.28352709999999998</v>
      </c>
      <c r="I65" s="100">
        <v>0</v>
      </c>
      <c r="J65" s="100">
        <v>0</v>
      </c>
      <c r="K65" s="100">
        <v>0.59934069999999995</v>
      </c>
      <c r="L65" s="100">
        <v>0</v>
      </c>
      <c r="M65" s="100">
        <v>0</v>
      </c>
      <c r="N65" s="100">
        <v>0.45351469999999999</v>
      </c>
      <c r="O65" s="100">
        <v>1.121705</v>
      </c>
      <c r="P65" s="100">
        <v>0</v>
      </c>
      <c r="Q65" s="100">
        <v>0</v>
      </c>
      <c r="R65" s="100">
        <v>0</v>
      </c>
      <c r="S65" s="100">
        <v>0</v>
      </c>
      <c r="T65" s="100">
        <v>6.9930070000000004</v>
      </c>
      <c r="U65" s="100">
        <v>0.42197479999999998</v>
      </c>
      <c r="V65" s="100">
        <v>0.44073269999999998</v>
      </c>
      <c r="W65" s="127"/>
      <c r="X65" s="120">
        <v>1958</v>
      </c>
      <c r="Y65" s="100">
        <v>1.5683199000000001</v>
      </c>
      <c r="Z65" s="100">
        <v>0</v>
      </c>
      <c r="AA65" s="100">
        <v>0.22537750000000001</v>
      </c>
      <c r="AB65" s="100">
        <v>0</v>
      </c>
      <c r="AC65" s="100">
        <v>0</v>
      </c>
      <c r="AD65" s="100">
        <v>0</v>
      </c>
      <c r="AE65" s="100">
        <v>0</v>
      </c>
      <c r="AF65" s="100">
        <v>0</v>
      </c>
      <c r="AG65" s="100">
        <v>0</v>
      </c>
      <c r="AH65" s="100">
        <v>0</v>
      </c>
      <c r="AI65" s="100">
        <v>0</v>
      </c>
      <c r="AJ65" s="100">
        <v>0.45248870000000002</v>
      </c>
      <c r="AK65" s="100">
        <v>0</v>
      </c>
      <c r="AL65" s="100">
        <v>0.55991040000000003</v>
      </c>
      <c r="AM65" s="100">
        <v>0</v>
      </c>
      <c r="AN65" s="100">
        <v>0</v>
      </c>
      <c r="AO65" s="100">
        <v>0</v>
      </c>
      <c r="AP65" s="100">
        <v>0</v>
      </c>
      <c r="AQ65" s="100">
        <v>0.22606770000000001</v>
      </c>
      <c r="AR65" s="100">
        <v>0.1625045</v>
      </c>
      <c r="AS65" s="127"/>
      <c r="AT65" s="120">
        <v>1958</v>
      </c>
      <c r="AU65" s="100">
        <v>1.6261718000000001</v>
      </c>
      <c r="AV65" s="100">
        <v>0.1002406</v>
      </c>
      <c r="AW65" s="100">
        <v>0.11008370000000001</v>
      </c>
      <c r="AX65" s="100">
        <v>0</v>
      </c>
      <c r="AY65" s="100">
        <v>0.64</v>
      </c>
      <c r="AZ65" s="100">
        <v>0.1486326</v>
      </c>
      <c r="BA65" s="100">
        <v>0</v>
      </c>
      <c r="BB65" s="100">
        <v>0</v>
      </c>
      <c r="BC65" s="100">
        <v>0.30312220000000001</v>
      </c>
      <c r="BD65" s="100">
        <v>0</v>
      </c>
      <c r="BE65" s="100">
        <v>0</v>
      </c>
      <c r="BF65" s="100">
        <v>0.45300109999999999</v>
      </c>
      <c r="BG65" s="100">
        <v>0.52507219999999999</v>
      </c>
      <c r="BH65" s="100">
        <v>0.30120479999999999</v>
      </c>
      <c r="BI65" s="100">
        <v>0</v>
      </c>
      <c r="BJ65" s="100">
        <v>0</v>
      </c>
      <c r="BK65" s="100">
        <v>0</v>
      </c>
      <c r="BL65" s="100">
        <v>2.5380710999999998</v>
      </c>
      <c r="BM65" s="100">
        <v>0.32512400000000002</v>
      </c>
      <c r="BN65" s="100">
        <v>0.28991729999999999</v>
      </c>
      <c r="BO65" s="127"/>
      <c r="BP65" s="120">
        <v>1958</v>
      </c>
    </row>
    <row r="66" spans="1:68">
      <c r="A66" s="127"/>
      <c r="B66" s="120">
        <v>1959</v>
      </c>
      <c r="C66" s="100">
        <v>2.3748629999999999</v>
      </c>
      <c r="D66" s="100">
        <v>0.19256690000000001</v>
      </c>
      <c r="E66" s="100">
        <v>0</v>
      </c>
      <c r="F66" s="100">
        <v>0</v>
      </c>
      <c r="G66" s="100">
        <v>0</v>
      </c>
      <c r="H66" s="100">
        <v>0</v>
      </c>
      <c r="I66" s="100">
        <v>0</v>
      </c>
      <c r="J66" s="100">
        <v>0</v>
      </c>
      <c r="K66" s="100">
        <v>0</v>
      </c>
      <c r="L66" s="100">
        <v>0</v>
      </c>
      <c r="M66" s="100">
        <v>0</v>
      </c>
      <c r="N66" s="100">
        <v>0</v>
      </c>
      <c r="O66" s="100">
        <v>0</v>
      </c>
      <c r="P66" s="100">
        <v>0</v>
      </c>
      <c r="Q66" s="100">
        <v>0</v>
      </c>
      <c r="R66" s="100">
        <v>0</v>
      </c>
      <c r="S66" s="100">
        <v>0</v>
      </c>
      <c r="T66" s="100">
        <v>0</v>
      </c>
      <c r="U66" s="100">
        <v>0.27557969999999998</v>
      </c>
      <c r="V66" s="100">
        <v>0.17028109999999999</v>
      </c>
      <c r="W66" s="127"/>
      <c r="X66" s="120">
        <v>1959</v>
      </c>
      <c r="Y66" s="100">
        <v>2.1080874000000001</v>
      </c>
      <c r="Z66" s="100">
        <v>0</v>
      </c>
      <c r="AA66" s="100">
        <v>0.43468810000000002</v>
      </c>
      <c r="AB66" s="100">
        <v>0</v>
      </c>
      <c r="AC66" s="100">
        <v>0</v>
      </c>
      <c r="AD66" s="100">
        <v>0</v>
      </c>
      <c r="AE66" s="100">
        <v>0</v>
      </c>
      <c r="AF66" s="100">
        <v>0</v>
      </c>
      <c r="AG66" s="100">
        <v>0</v>
      </c>
      <c r="AH66" s="100">
        <v>0.32594519999999999</v>
      </c>
      <c r="AI66" s="100">
        <v>0</v>
      </c>
      <c r="AJ66" s="100">
        <v>0</v>
      </c>
      <c r="AK66" s="100">
        <v>0</v>
      </c>
      <c r="AL66" s="100">
        <v>0</v>
      </c>
      <c r="AM66" s="100">
        <v>1.4357502</v>
      </c>
      <c r="AN66" s="100">
        <v>0</v>
      </c>
      <c r="AO66" s="100">
        <v>0</v>
      </c>
      <c r="AP66" s="100">
        <v>0</v>
      </c>
      <c r="AQ66" s="100">
        <v>0.3215305</v>
      </c>
      <c r="AR66" s="100">
        <v>0.23957419999999999</v>
      </c>
      <c r="AS66" s="127"/>
      <c r="AT66" s="120">
        <v>1959</v>
      </c>
      <c r="AU66" s="100">
        <v>2.2446689000000002</v>
      </c>
      <c r="AV66" s="100">
        <v>9.8338099999999998E-2</v>
      </c>
      <c r="AW66" s="100">
        <v>0.21206659999999999</v>
      </c>
      <c r="AX66" s="100">
        <v>0</v>
      </c>
      <c r="AY66" s="100">
        <v>0</v>
      </c>
      <c r="AZ66" s="100">
        <v>0</v>
      </c>
      <c r="BA66" s="100">
        <v>0</v>
      </c>
      <c r="BB66" s="100">
        <v>0</v>
      </c>
      <c r="BC66" s="100">
        <v>0</v>
      </c>
      <c r="BD66" s="100">
        <v>0.15812780000000001</v>
      </c>
      <c r="BE66" s="100">
        <v>0</v>
      </c>
      <c r="BF66" s="100">
        <v>0</v>
      </c>
      <c r="BG66" s="100">
        <v>0</v>
      </c>
      <c r="BH66" s="100">
        <v>0</v>
      </c>
      <c r="BI66" s="100">
        <v>0.79491259999999997</v>
      </c>
      <c r="BJ66" s="100">
        <v>0</v>
      </c>
      <c r="BK66" s="100">
        <v>0</v>
      </c>
      <c r="BL66" s="100">
        <v>0</v>
      </c>
      <c r="BM66" s="100">
        <v>0.29831750000000001</v>
      </c>
      <c r="BN66" s="100">
        <v>0.20710809999999999</v>
      </c>
      <c r="BO66" s="127"/>
      <c r="BP66" s="120">
        <v>1959</v>
      </c>
    </row>
    <row r="67" spans="1:68">
      <c r="A67" s="127"/>
      <c r="B67" s="120">
        <v>1960</v>
      </c>
      <c r="C67" s="100">
        <v>1.0714286</v>
      </c>
      <c r="D67" s="100">
        <v>0.1900057</v>
      </c>
      <c r="E67" s="100">
        <v>0</v>
      </c>
      <c r="F67" s="100">
        <v>0</v>
      </c>
      <c r="G67" s="100">
        <v>0</v>
      </c>
      <c r="H67" s="100">
        <v>0</v>
      </c>
      <c r="I67" s="100">
        <v>0</v>
      </c>
      <c r="J67" s="100">
        <v>0</v>
      </c>
      <c r="K67" s="100">
        <v>0.3010235</v>
      </c>
      <c r="L67" s="100">
        <v>0.60150380000000003</v>
      </c>
      <c r="M67" s="100">
        <v>0</v>
      </c>
      <c r="N67" s="100">
        <v>0</v>
      </c>
      <c r="O67" s="100">
        <v>0</v>
      </c>
      <c r="P67" s="100">
        <v>0</v>
      </c>
      <c r="Q67" s="100">
        <v>0</v>
      </c>
      <c r="R67" s="100">
        <v>1.5060241000000001</v>
      </c>
      <c r="S67" s="100">
        <v>0</v>
      </c>
      <c r="T67" s="100">
        <v>0</v>
      </c>
      <c r="U67" s="100">
        <v>0.21185219999999999</v>
      </c>
      <c r="V67" s="100">
        <v>0.18932599999999999</v>
      </c>
      <c r="W67" s="127"/>
      <c r="X67" s="120">
        <v>1960</v>
      </c>
      <c r="Y67" s="100">
        <v>0.93861459999999997</v>
      </c>
      <c r="Z67" s="100">
        <v>0</v>
      </c>
      <c r="AA67" s="100">
        <v>0</v>
      </c>
      <c r="AB67" s="100">
        <v>0</v>
      </c>
      <c r="AC67" s="100">
        <v>0</v>
      </c>
      <c r="AD67" s="100">
        <v>0</v>
      </c>
      <c r="AE67" s="100">
        <v>0</v>
      </c>
      <c r="AF67" s="100">
        <v>0.54024850000000002</v>
      </c>
      <c r="AG67" s="100">
        <v>0</v>
      </c>
      <c r="AH67" s="100">
        <v>0</v>
      </c>
      <c r="AI67" s="100">
        <v>0</v>
      </c>
      <c r="AJ67" s="100">
        <v>0</v>
      </c>
      <c r="AK67" s="100">
        <v>0</v>
      </c>
      <c r="AL67" s="100">
        <v>0</v>
      </c>
      <c r="AM67" s="100">
        <v>0</v>
      </c>
      <c r="AN67" s="100">
        <v>0</v>
      </c>
      <c r="AO67" s="100">
        <v>0</v>
      </c>
      <c r="AP67" s="100">
        <v>0</v>
      </c>
      <c r="AQ67" s="100">
        <v>0.13772209999999999</v>
      </c>
      <c r="AR67" s="100">
        <v>0.1035273</v>
      </c>
      <c r="AS67" s="127"/>
      <c r="AT67" s="120">
        <v>1960</v>
      </c>
      <c r="AU67" s="100">
        <v>1.0066807</v>
      </c>
      <c r="AV67" s="100">
        <v>9.7040299999999996E-2</v>
      </c>
      <c r="AW67" s="100">
        <v>0</v>
      </c>
      <c r="AX67" s="100">
        <v>0</v>
      </c>
      <c r="AY67" s="100">
        <v>0</v>
      </c>
      <c r="AZ67" s="100">
        <v>0</v>
      </c>
      <c r="BA67" s="100">
        <v>0</v>
      </c>
      <c r="BB67" s="100">
        <v>0.26322719999999999</v>
      </c>
      <c r="BC67" s="100">
        <v>0.1525088</v>
      </c>
      <c r="BD67" s="100">
        <v>0.30769229999999997</v>
      </c>
      <c r="BE67" s="100">
        <v>0</v>
      </c>
      <c r="BF67" s="100">
        <v>0</v>
      </c>
      <c r="BG67" s="100">
        <v>0</v>
      </c>
      <c r="BH67" s="100">
        <v>0</v>
      </c>
      <c r="BI67" s="100">
        <v>0</v>
      </c>
      <c r="BJ67" s="100">
        <v>0.63131309999999996</v>
      </c>
      <c r="BK67" s="100">
        <v>0</v>
      </c>
      <c r="BL67" s="100">
        <v>0</v>
      </c>
      <c r="BM67" s="100">
        <v>0.17518249999999999</v>
      </c>
      <c r="BN67" s="100">
        <v>0.14353009999999999</v>
      </c>
      <c r="BO67" s="127"/>
      <c r="BP67" s="120">
        <v>1960</v>
      </c>
    </row>
    <row r="68" spans="1:68">
      <c r="A68" s="127"/>
      <c r="B68" s="120">
        <v>1961</v>
      </c>
      <c r="C68" s="100">
        <v>0.87153559999999997</v>
      </c>
      <c r="D68" s="100">
        <v>0.1867065</v>
      </c>
      <c r="E68" s="100">
        <v>0</v>
      </c>
      <c r="F68" s="100">
        <v>0.2403846</v>
      </c>
      <c r="G68" s="100">
        <v>0.27770060000000002</v>
      </c>
      <c r="H68" s="100">
        <v>0.29316920000000002</v>
      </c>
      <c r="I68" s="100">
        <v>0</v>
      </c>
      <c r="J68" s="100">
        <v>0.25374269999999999</v>
      </c>
      <c r="K68" s="100">
        <v>0</v>
      </c>
      <c r="L68" s="100">
        <v>0.59594760000000002</v>
      </c>
      <c r="M68" s="100">
        <v>0.68446269999999998</v>
      </c>
      <c r="N68" s="100">
        <v>0</v>
      </c>
      <c r="O68" s="100">
        <v>0.5263158</v>
      </c>
      <c r="P68" s="100">
        <v>0.66979239999999995</v>
      </c>
      <c r="Q68" s="100">
        <v>0.85470089999999999</v>
      </c>
      <c r="R68" s="100">
        <v>0</v>
      </c>
      <c r="S68" s="100">
        <v>3.0030030000000001</v>
      </c>
      <c r="T68" s="100">
        <v>0</v>
      </c>
      <c r="U68" s="100">
        <v>0.33883629999999998</v>
      </c>
      <c r="V68" s="100">
        <v>0.35926659999999999</v>
      </c>
      <c r="W68" s="127"/>
      <c r="X68" s="120">
        <v>1961</v>
      </c>
      <c r="Y68" s="100">
        <v>0.36603219999999997</v>
      </c>
      <c r="Z68" s="100">
        <v>0.19546520000000001</v>
      </c>
      <c r="AA68" s="100">
        <v>0.2013288</v>
      </c>
      <c r="AB68" s="100">
        <v>0</v>
      </c>
      <c r="AC68" s="100">
        <v>0.29850749999999998</v>
      </c>
      <c r="AD68" s="100">
        <v>0.32041009999999998</v>
      </c>
      <c r="AE68" s="100">
        <v>0</v>
      </c>
      <c r="AF68" s="100">
        <v>0</v>
      </c>
      <c r="AG68" s="100">
        <v>0</v>
      </c>
      <c r="AH68" s="100">
        <v>0</v>
      </c>
      <c r="AI68" s="100">
        <v>0</v>
      </c>
      <c r="AJ68" s="100">
        <v>0</v>
      </c>
      <c r="AK68" s="100">
        <v>0.4796163</v>
      </c>
      <c r="AL68" s="100">
        <v>0</v>
      </c>
      <c r="AM68" s="100">
        <v>0</v>
      </c>
      <c r="AN68" s="100">
        <v>0</v>
      </c>
      <c r="AO68" s="100">
        <v>1.8691589</v>
      </c>
      <c r="AP68" s="100">
        <v>0</v>
      </c>
      <c r="AQ68" s="100">
        <v>0.15396760000000001</v>
      </c>
      <c r="AR68" s="100">
        <v>0.14715809999999999</v>
      </c>
      <c r="AS68" s="127"/>
      <c r="AT68" s="120">
        <v>1961</v>
      </c>
      <c r="AU68" s="100">
        <v>0.62494419999999995</v>
      </c>
      <c r="AV68" s="100">
        <v>0.1909855</v>
      </c>
      <c r="AW68" s="100">
        <v>9.8260799999999995E-2</v>
      </c>
      <c r="AX68" s="100">
        <v>0.1234111</v>
      </c>
      <c r="AY68" s="100">
        <v>0.2877284</v>
      </c>
      <c r="AZ68" s="100">
        <v>0.30618489999999998</v>
      </c>
      <c r="BA68" s="100">
        <v>0</v>
      </c>
      <c r="BB68" s="100">
        <v>0.13058239999999999</v>
      </c>
      <c r="BC68" s="100">
        <v>0</v>
      </c>
      <c r="BD68" s="100">
        <v>0.3033981</v>
      </c>
      <c r="BE68" s="100">
        <v>0.3544214</v>
      </c>
      <c r="BF68" s="100">
        <v>0</v>
      </c>
      <c r="BG68" s="100">
        <v>0.5018821</v>
      </c>
      <c r="BH68" s="100">
        <v>0.29859659999999999</v>
      </c>
      <c r="BI68" s="100">
        <v>0.37807180000000001</v>
      </c>
      <c r="BJ68" s="100">
        <v>0</v>
      </c>
      <c r="BK68" s="100">
        <v>2.3041475</v>
      </c>
      <c r="BL68" s="100">
        <v>0</v>
      </c>
      <c r="BM68" s="100">
        <v>0.2474258</v>
      </c>
      <c r="BN68" s="100">
        <v>0.24989600000000001</v>
      </c>
      <c r="BO68" s="127"/>
      <c r="BP68" s="120">
        <v>1961</v>
      </c>
    </row>
    <row r="69" spans="1:68">
      <c r="A69" s="127"/>
      <c r="B69" s="120">
        <v>1962</v>
      </c>
      <c r="C69" s="100">
        <v>0.51387459999999996</v>
      </c>
      <c r="D69" s="100">
        <v>0.36805300000000002</v>
      </c>
      <c r="E69" s="100">
        <v>0</v>
      </c>
      <c r="F69" s="100">
        <v>0</v>
      </c>
      <c r="G69" s="100">
        <v>0</v>
      </c>
      <c r="H69" s="100">
        <v>0</v>
      </c>
      <c r="I69" s="100">
        <v>0</v>
      </c>
      <c r="J69" s="100">
        <v>0</v>
      </c>
      <c r="K69" s="100">
        <v>0</v>
      </c>
      <c r="L69" s="100">
        <v>0</v>
      </c>
      <c r="M69" s="100">
        <v>0</v>
      </c>
      <c r="N69" s="100">
        <v>0</v>
      </c>
      <c r="O69" s="100">
        <v>0</v>
      </c>
      <c r="P69" s="100">
        <v>0</v>
      </c>
      <c r="Q69" s="100">
        <v>0</v>
      </c>
      <c r="R69" s="100">
        <v>0</v>
      </c>
      <c r="S69" s="100">
        <v>0</v>
      </c>
      <c r="T69" s="100">
        <v>0</v>
      </c>
      <c r="U69" s="100">
        <v>9.2606300000000003E-2</v>
      </c>
      <c r="V69" s="100">
        <v>5.9570400000000003E-2</v>
      </c>
      <c r="W69" s="127"/>
      <c r="X69" s="120">
        <v>1962</v>
      </c>
      <c r="Y69" s="100">
        <v>0.71813289999999996</v>
      </c>
      <c r="Z69" s="100">
        <v>0</v>
      </c>
      <c r="AA69" s="100">
        <v>0</v>
      </c>
      <c r="AB69" s="100">
        <v>0</v>
      </c>
      <c r="AC69" s="100">
        <v>0</v>
      </c>
      <c r="AD69" s="100">
        <v>0</v>
      </c>
      <c r="AE69" s="100">
        <v>0.2893519</v>
      </c>
      <c r="AF69" s="100">
        <v>2.4291497999999998</v>
      </c>
      <c r="AG69" s="100">
        <v>0.29036000000000001</v>
      </c>
      <c r="AH69" s="100">
        <v>0</v>
      </c>
      <c r="AI69" s="100">
        <v>0</v>
      </c>
      <c r="AJ69" s="100">
        <v>0</v>
      </c>
      <c r="AK69" s="100">
        <v>0</v>
      </c>
      <c r="AL69" s="100">
        <v>0</v>
      </c>
      <c r="AM69" s="100">
        <v>0</v>
      </c>
      <c r="AN69" s="100">
        <v>0</v>
      </c>
      <c r="AO69" s="100">
        <v>0</v>
      </c>
      <c r="AP69" s="100">
        <v>0</v>
      </c>
      <c r="AQ69" s="100">
        <v>0.28294950000000002</v>
      </c>
      <c r="AR69" s="100">
        <v>0.27813880000000002</v>
      </c>
      <c r="AS69" s="127"/>
      <c r="AT69" s="120">
        <v>1962</v>
      </c>
      <c r="AU69" s="100">
        <v>0.6136045</v>
      </c>
      <c r="AV69" s="100">
        <v>0.18837709999999999</v>
      </c>
      <c r="AW69" s="100">
        <v>0</v>
      </c>
      <c r="AX69" s="100">
        <v>0</v>
      </c>
      <c r="AY69" s="100">
        <v>0</v>
      </c>
      <c r="AZ69" s="100">
        <v>0</v>
      </c>
      <c r="BA69" s="100">
        <v>0.13819790000000001</v>
      </c>
      <c r="BB69" s="100">
        <v>1.1778563</v>
      </c>
      <c r="BC69" s="100">
        <v>0.14281630000000001</v>
      </c>
      <c r="BD69" s="100">
        <v>0</v>
      </c>
      <c r="BE69" s="100">
        <v>0</v>
      </c>
      <c r="BF69" s="100">
        <v>0</v>
      </c>
      <c r="BG69" s="100">
        <v>0</v>
      </c>
      <c r="BH69" s="100">
        <v>0</v>
      </c>
      <c r="BI69" s="100">
        <v>0</v>
      </c>
      <c r="BJ69" s="100">
        <v>0</v>
      </c>
      <c r="BK69" s="100">
        <v>0</v>
      </c>
      <c r="BL69" s="100">
        <v>0</v>
      </c>
      <c r="BM69" s="100">
        <v>0.1869072</v>
      </c>
      <c r="BN69" s="100">
        <v>0.16550709999999999</v>
      </c>
      <c r="BO69" s="127"/>
      <c r="BP69" s="120">
        <v>1962</v>
      </c>
    </row>
    <row r="70" spans="1:68">
      <c r="A70" s="127"/>
      <c r="B70" s="120">
        <v>1963</v>
      </c>
      <c r="C70" s="100">
        <v>1.3527224</v>
      </c>
      <c r="D70" s="100">
        <v>0</v>
      </c>
      <c r="E70" s="100">
        <v>0</v>
      </c>
      <c r="F70" s="100">
        <v>0</v>
      </c>
      <c r="G70" s="100">
        <v>0</v>
      </c>
      <c r="H70" s="100">
        <v>0</v>
      </c>
      <c r="I70" s="100">
        <v>0</v>
      </c>
      <c r="J70" s="100">
        <v>0</v>
      </c>
      <c r="K70" s="100">
        <v>0.26990550000000002</v>
      </c>
      <c r="L70" s="100">
        <v>0.30238890000000002</v>
      </c>
      <c r="M70" s="100">
        <v>0.32509749999999998</v>
      </c>
      <c r="N70" s="100">
        <v>0</v>
      </c>
      <c r="O70" s="100">
        <v>0.50403229999999999</v>
      </c>
      <c r="P70" s="100">
        <v>0</v>
      </c>
      <c r="Q70" s="100">
        <v>0.8396306</v>
      </c>
      <c r="R70" s="100">
        <v>0</v>
      </c>
      <c r="S70" s="100">
        <v>0</v>
      </c>
      <c r="T70" s="100">
        <v>0</v>
      </c>
      <c r="U70" s="100">
        <v>0.23636789999999999</v>
      </c>
      <c r="V70" s="100">
        <v>0.20181930000000001</v>
      </c>
      <c r="W70" s="127"/>
      <c r="X70" s="120">
        <v>1963</v>
      </c>
      <c r="Y70" s="100">
        <v>0.70997520000000003</v>
      </c>
      <c r="Z70" s="100">
        <v>0.19004180000000001</v>
      </c>
      <c r="AA70" s="100">
        <v>0</v>
      </c>
      <c r="AB70" s="100">
        <v>0.21877050000000001</v>
      </c>
      <c r="AC70" s="100">
        <v>0</v>
      </c>
      <c r="AD70" s="100">
        <v>0</v>
      </c>
      <c r="AE70" s="100">
        <v>0</v>
      </c>
      <c r="AF70" s="100">
        <v>0</v>
      </c>
      <c r="AG70" s="100">
        <v>0.56069530000000001</v>
      </c>
      <c r="AH70" s="100">
        <v>0</v>
      </c>
      <c r="AI70" s="100">
        <v>0</v>
      </c>
      <c r="AJ70" s="100">
        <v>0</v>
      </c>
      <c r="AK70" s="100">
        <v>0</v>
      </c>
      <c r="AL70" s="100">
        <v>0</v>
      </c>
      <c r="AM70" s="100">
        <v>1.2845215000000001</v>
      </c>
      <c r="AN70" s="100">
        <v>0.94966759999999995</v>
      </c>
      <c r="AO70" s="100">
        <v>0</v>
      </c>
      <c r="AP70" s="100">
        <v>0</v>
      </c>
      <c r="AQ70" s="100">
        <v>0.20344000000000001</v>
      </c>
      <c r="AR70" s="100">
        <v>0.1857442</v>
      </c>
      <c r="AS70" s="127"/>
      <c r="AT70" s="120">
        <v>1963</v>
      </c>
      <c r="AU70" s="100">
        <v>1.0391410000000001</v>
      </c>
      <c r="AV70" s="100">
        <v>9.2721399999999995E-2</v>
      </c>
      <c r="AW70" s="100">
        <v>0</v>
      </c>
      <c r="AX70" s="100">
        <v>0.10665529999999999</v>
      </c>
      <c r="AY70" s="100">
        <v>0</v>
      </c>
      <c r="AZ70" s="100">
        <v>0</v>
      </c>
      <c r="BA70" s="100">
        <v>0</v>
      </c>
      <c r="BB70" s="100">
        <v>0</v>
      </c>
      <c r="BC70" s="100">
        <v>0.4125413</v>
      </c>
      <c r="BD70" s="100">
        <v>0.15232290000000001</v>
      </c>
      <c r="BE70" s="100">
        <v>0.16711229999999999</v>
      </c>
      <c r="BF70" s="100">
        <v>0</v>
      </c>
      <c r="BG70" s="100">
        <v>0.24390239999999999</v>
      </c>
      <c r="BH70" s="100">
        <v>0</v>
      </c>
      <c r="BI70" s="100">
        <v>1.0917030999999999</v>
      </c>
      <c r="BJ70" s="100">
        <v>0.55834729999999999</v>
      </c>
      <c r="BK70" s="100">
        <v>0</v>
      </c>
      <c r="BL70" s="100">
        <v>0</v>
      </c>
      <c r="BM70" s="100">
        <v>0.2200442</v>
      </c>
      <c r="BN70" s="100">
        <v>0.19698550000000001</v>
      </c>
      <c r="BO70" s="127"/>
      <c r="BP70" s="120">
        <v>1963</v>
      </c>
    </row>
    <row r="71" spans="1:68">
      <c r="A71" s="127"/>
      <c r="B71" s="120">
        <v>1964</v>
      </c>
      <c r="C71" s="100">
        <v>1.0056989999999999</v>
      </c>
      <c r="D71" s="100">
        <v>0.3539197</v>
      </c>
      <c r="E71" s="100">
        <v>0</v>
      </c>
      <c r="F71" s="100">
        <v>0.2002804</v>
      </c>
      <c r="G71" s="100">
        <v>0</v>
      </c>
      <c r="H71" s="100">
        <v>0</v>
      </c>
      <c r="I71" s="100">
        <v>0</v>
      </c>
      <c r="J71" s="100">
        <v>0</v>
      </c>
      <c r="K71" s="100">
        <v>0</v>
      </c>
      <c r="L71" s="100">
        <v>0</v>
      </c>
      <c r="M71" s="100">
        <v>0</v>
      </c>
      <c r="N71" s="100">
        <v>0.38255549999999999</v>
      </c>
      <c r="O71" s="100">
        <v>1.4742014999999999</v>
      </c>
      <c r="P71" s="100">
        <v>0.65316790000000002</v>
      </c>
      <c r="Q71" s="100">
        <v>0</v>
      </c>
      <c r="R71" s="100">
        <v>0</v>
      </c>
      <c r="S71" s="100">
        <v>2.7777778</v>
      </c>
      <c r="T71" s="100">
        <v>0</v>
      </c>
      <c r="U71" s="100">
        <v>0.26760859999999997</v>
      </c>
      <c r="V71" s="100">
        <v>0.25752140000000001</v>
      </c>
      <c r="W71" s="127"/>
      <c r="X71" s="120">
        <v>1964</v>
      </c>
      <c r="Y71" s="100">
        <v>0.17633570000000001</v>
      </c>
      <c r="Z71" s="100">
        <v>0</v>
      </c>
      <c r="AA71" s="100">
        <v>0</v>
      </c>
      <c r="AB71" s="100">
        <v>0</v>
      </c>
      <c r="AC71" s="100">
        <v>0</v>
      </c>
      <c r="AD71" s="100">
        <v>0</v>
      </c>
      <c r="AE71" s="100">
        <v>0</v>
      </c>
      <c r="AF71" s="100">
        <v>0</v>
      </c>
      <c r="AG71" s="100">
        <v>0</v>
      </c>
      <c r="AH71" s="100">
        <v>0</v>
      </c>
      <c r="AI71" s="100">
        <v>0</v>
      </c>
      <c r="AJ71" s="100">
        <v>0</v>
      </c>
      <c r="AK71" s="100">
        <v>0</v>
      </c>
      <c r="AL71" s="100">
        <v>0.53022270000000005</v>
      </c>
      <c r="AM71" s="100">
        <v>0.63171189999999999</v>
      </c>
      <c r="AN71" s="100">
        <v>0.91157699999999997</v>
      </c>
      <c r="AO71" s="100">
        <v>0</v>
      </c>
      <c r="AP71" s="100">
        <v>0</v>
      </c>
      <c r="AQ71" s="100">
        <v>7.2511099999999995E-2</v>
      </c>
      <c r="AR71" s="100">
        <v>7.5449299999999997E-2</v>
      </c>
      <c r="AS71" s="127"/>
      <c r="AT71" s="120">
        <v>1964</v>
      </c>
      <c r="AU71" s="100">
        <v>0.6015296</v>
      </c>
      <c r="AV71" s="100">
        <v>0.1812251</v>
      </c>
      <c r="AW71" s="100">
        <v>0</v>
      </c>
      <c r="AX71" s="100">
        <v>0.1027327</v>
      </c>
      <c r="AY71" s="100">
        <v>0</v>
      </c>
      <c r="AZ71" s="100">
        <v>0</v>
      </c>
      <c r="BA71" s="100">
        <v>0</v>
      </c>
      <c r="BB71" s="100">
        <v>0</v>
      </c>
      <c r="BC71" s="100">
        <v>0</v>
      </c>
      <c r="BD71" s="100">
        <v>0</v>
      </c>
      <c r="BE71" s="100">
        <v>0</v>
      </c>
      <c r="BF71" s="100">
        <v>0.19577130000000001</v>
      </c>
      <c r="BG71" s="100">
        <v>0.72028809999999999</v>
      </c>
      <c r="BH71" s="100">
        <v>0.58530879999999996</v>
      </c>
      <c r="BI71" s="100">
        <v>0.36284470000000002</v>
      </c>
      <c r="BJ71" s="100">
        <v>0.53763439999999996</v>
      </c>
      <c r="BK71" s="100">
        <v>1.0559662000000001</v>
      </c>
      <c r="BL71" s="100">
        <v>0</v>
      </c>
      <c r="BM71" s="100">
        <v>0.17083870000000001</v>
      </c>
      <c r="BN71" s="100">
        <v>0.16502910000000001</v>
      </c>
      <c r="BO71" s="127"/>
      <c r="BP71" s="120">
        <v>1964</v>
      </c>
    </row>
    <row r="72" spans="1:68">
      <c r="A72" s="127"/>
      <c r="B72" s="120">
        <v>1965</v>
      </c>
      <c r="C72" s="100">
        <v>0.33506449999999999</v>
      </c>
      <c r="D72" s="100">
        <v>0.17241380000000001</v>
      </c>
      <c r="E72" s="100">
        <v>0.18392500000000001</v>
      </c>
      <c r="F72" s="100">
        <v>0.19234470000000001</v>
      </c>
      <c r="G72" s="100">
        <v>0</v>
      </c>
      <c r="H72" s="100">
        <v>0</v>
      </c>
      <c r="I72" s="100">
        <v>0</v>
      </c>
      <c r="J72" s="100">
        <v>0</v>
      </c>
      <c r="K72" s="100">
        <v>0.50877640000000002</v>
      </c>
      <c r="L72" s="100">
        <v>0.30395139999999998</v>
      </c>
      <c r="M72" s="100">
        <v>0.62208399999999997</v>
      </c>
      <c r="N72" s="100">
        <v>0.37202380000000002</v>
      </c>
      <c r="O72" s="100">
        <v>0</v>
      </c>
      <c r="P72" s="100">
        <v>0</v>
      </c>
      <c r="Q72" s="100">
        <v>0</v>
      </c>
      <c r="R72" s="100">
        <v>1.2787724</v>
      </c>
      <c r="S72" s="100">
        <v>2.7027027000000001</v>
      </c>
      <c r="T72" s="100">
        <v>0</v>
      </c>
      <c r="U72" s="100">
        <v>0.22749150000000001</v>
      </c>
      <c r="V72" s="100">
        <v>0.26157439999999998</v>
      </c>
      <c r="W72" s="127"/>
      <c r="X72" s="120">
        <v>1965</v>
      </c>
      <c r="Y72" s="100">
        <v>0.35254720000000001</v>
      </c>
      <c r="Z72" s="100">
        <v>0</v>
      </c>
      <c r="AA72" s="100">
        <v>0</v>
      </c>
      <c r="AB72" s="100">
        <v>0</v>
      </c>
      <c r="AC72" s="100">
        <v>0</v>
      </c>
      <c r="AD72" s="100">
        <v>0</v>
      </c>
      <c r="AE72" s="100">
        <v>0</v>
      </c>
      <c r="AF72" s="100">
        <v>0</v>
      </c>
      <c r="AG72" s="100">
        <v>0</v>
      </c>
      <c r="AH72" s="100">
        <v>0</v>
      </c>
      <c r="AI72" s="100">
        <v>0</v>
      </c>
      <c r="AJ72" s="100">
        <v>0</v>
      </c>
      <c r="AK72" s="100">
        <v>0</v>
      </c>
      <c r="AL72" s="100">
        <v>0</v>
      </c>
      <c r="AM72" s="100">
        <v>0.625</v>
      </c>
      <c r="AN72" s="100">
        <v>0</v>
      </c>
      <c r="AO72" s="100">
        <v>0</v>
      </c>
      <c r="AP72" s="100">
        <v>0</v>
      </c>
      <c r="AQ72" s="100">
        <v>5.3320100000000002E-2</v>
      </c>
      <c r="AR72" s="100">
        <v>4.38401E-2</v>
      </c>
      <c r="AS72" s="127"/>
      <c r="AT72" s="120">
        <v>1965</v>
      </c>
      <c r="AU72" s="100">
        <v>0.34358359999999999</v>
      </c>
      <c r="AV72" s="100">
        <v>8.8378300000000007E-2</v>
      </c>
      <c r="AW72" s="100">
        <v>9.39585E-2</v>
      </c>
      <c r="AX72" s="100">
        <v>9.8716700000000004E-2</v>
      </c>
      <c r="AY72" s="100">
        <v>0</v>
      </c>
      <c r="AZ72" s="100">
        <v>0</v>
      </c>
      <c r="BA72" s="100">
        <v>0</v>
      </c>
      <c r="BB72" s="100">
        <v>0</v>
      </c>
      <c r="BC72" s="100">
        <v>0.25987529999999998</v>
      </c>
      <c r="BD72" s="100">
        <v>0.15323320000000001</v>
      </c>
      <c r="BE72" s="100">
        <v>0.31515919999999997</v>
      </c>
      <c r="BF72" s="100">
        <v>0.19011410000000001</v>
      </c>
      <c r="BG72" s="100">
        <v>0</v>
      </c>
      <c r="BH72" s="100">
        <v>0</v>
      </c>
      <c r="BI72" s="100">
        <v>0.36310819999999999</v>
      </c>
      <c r="BJ72" s="100">
        <v>0.52301260000000005</v>
      </c>
      <c r="BK72" s="100">
        <v>1.0193680000000001</v>
      </c>
      <c r="BL72" s="100">
        <v>0</v>
      </c>
      <c r="BM72" s="100">
        <v>0.14108229999999999</v>
      </c>
      <c r="BN72" s="100">
        <v>0.1470621</v>
      </c>
      <c r="BO72" s="127"/>
      <c r="BP72" s="120">
        <v>1965</v>
      </c>
    </row>
    <row r="73" spans="1:68">
      <c r="A73" s="127"/>
      <c r="B73" s="120">
        <v>1966</v>
      </c>
      <c r="C73" s="100">
        <v>1.0086492</v>
      </c>
      <c r="D73" s="100">
        <v>0</v>
      </c>
      <c r="E73" s="100">
        <v>0</v>
      </c>
      <c r="F73" s="100">
        <v>0</v>
      </c>
      <c r="G73" s="100">
        <v>0.22700290000000001</v>
      </c>
      <c r="H73" s="100">
        <v>0</v>
      </c>
      <c r="I73" s="100">
        <v>0</v>
      </c>
      <c r="J73" s="100">
        <v>0</v>
      </c>
      <c r="K73" s="100">
        <v>0</v>
      </c>
      <c r="L73" s="100">
        <v>0</v>
      </c>
      <c r="M73" s="100">
        <v>0</v>
      </c>
      <c r="N73" s="100">
        <v>0.72342410000000001</v>
      </c>
      <c r="O73" s="100">
        <v>0.46359830000000002</v>
      </c>
      <c r="P73" s="100">
        <v>0</v>
      </c>
      <c r="Q73" s="100">
        <v>0</v>
      </c>
      <c r="R73" s="100">
        <v>0</v>
      </c>
      <c r="S73" s="100">
        <v>2.6004421</v>
      </c>
      <c r="T73" s="100">
        <v>0</v>
      </c>
      <c r="U73" s="100">
        <v>0.188305</v>
      </c>
      <c r="V73" s="100">
        <v>0.18329010000000001</v>
      </c>
      <c r="W73" s="127"/>
      <c r="X73" s="120">
        <v>1966</v>
      </c>
      <c r="Y73" s="100">
        <v>0.53059970000000001</v>
      </c>
      <c r="Z73" s="100">
        <v>0.17521329999999999</v>
      </c>
      <c r="AA73" s="100">
        <v>0</v>
      </c>
      <c r="AB73" s="100">
        <v>0</v>
      </c>
      <c r="AC73" s="100">
        <v>0</v>
      </c>
      <c r="AD73" s="100">
        <v>0</v>
      </c>
      <c r="AE73" s="100">
        <v>0</v>
      </c>
      <c r="AF73" s="100">
        <v>0</v>
      </c>
      <c r="AG73" s="100">
        <v>0</v>
      </c>
      <c r="AH73" s="100">
        <v>0.29799059999999999</v>
      </c>
      <c r="AI73" s="100">
        <v>0.31291659999999999</v>
      </c>
      <c r="AJ73" s="100">
        <v>0</v>
      </c>
      <c r="AK73" s="100">
        <v>0.45666899999999999</v>
      </c>
      <c r="AL73" s="100">
        <v>0</v>
      </c>
      <c r="AM73" s="100">
        <v>0</v>
      </c>
      <c r="AN73" s="100">
        <v>0</v>
      </c>
      <c r="AO73" s="100">
        <v>1.5685536</v>
      </c>
      <c r="AP73" s="100">
        <v>0</v>
      </c>
      <c r="AQ73" s="100">
        <v>0.13893929999999999</v>
      </c>
      <c r="AR73" s="100">
        <v>0.135074</v>
      </c>
      <c r="AS73" s="127"/>
      <c r="AT73" s="120">
        <v>1966</v>
      </c>
      <c r="AU73" s="100">
        <v>0.77569290000000002</v>
      </c>
      <c r="AV73" s="100">
        <v>8.5488400000000006E-2</v>
      </c>
      <c r="AW73" s="100">
        <v>0</v>
      </c>
      <c r="AX73" s="100">
        <v>0</v>
      </c>
      <c r="AY73" s="100">
        <v>0.11639289999999999</v>
      </c>
      <c r="AZ73" s="100">
        <v>0</v>
      </c>
      <c r="BA73" s="100">
        <v>0</v>
      </c>
      <c r="BB73" s="100">
        <v>0</v>
      </c>
      <c r="BC73" s="100">
        <v>0</v>
      </c>
      <c r="BD73" s="100">
        <v>0.1475031</v>
      </c>
      <c r="BE73" s="100">
        <v>0.15517520000000001</v>
      </c>
      <c r="BF73" s="100">
        <v>0.36786950000000002</v>
      </c>
      <c r="BG73" s="100">
        <v>0.4601075</v>
      </c>
      <c r="BH73" s="100">
        <v>0</v>
      </c>
      <c r="BI73" s="100">
        <v>0</v>
      </c>
      <c r="BJ73" s="100">
        <v>0</v>
      </c>
      <c r="BK73" s="100">
        <v>1.9567939999999999</v>
      </c>
      <c r="BL73" s="100">
        <v>0</v>
      </c>
      <c r="BM73" s="100">
        <v>0.16380020000000001</v>
      </c>
      <c r="BN73" s="100">
        <v>0.1575867</v>
      </c>
      <c r="BO73" s="127"/>
      <c r="BP73" s="120">
        <v>1966</v>
      </c>
    </row>
    <row r="74" spans="1:68">
      <c r="A74" s="127"/>
      <c r="B74" s="120">
        <v>1967</v>
      </c>
      <c r="C74" s="100">
        <v>0.50862980000000002</v>
      </c>
      <c r="D74" s="100">
        <v>0.16318009999999999</v>
      </c>
      <c r="E74" s="100">
        <v>0.17636779999999999</v>
      </c>
      <c r="F74" s="100">
        <v>0</v>
      </c>
      <c r="G74" s="100">
        <v>0.42016809999999999</v>
      </c>
      <c r="H74" s="100">
        <v>0</v>
      </c>
      <c r="I74" s="100">
        <v>0</v>
      </c>
      <c r="J74" s="100">
        <v>0</v>
      </c>
      <c r="K74" s="100">
        <v>0.25028660000000003</v>
      </c>
      <c r="L74" s="100">
        <v>0.28159970000000001</v>
      </c>
      <c r="M74" s="100">
        <v>0.30830800000000003</v>
      </c>
      <c r="N74" s="100">
        <v>0</v>
      </c>
      <c r="O74" s="100">
        <v>0.45052959999999997</v>
      </c>
      <c r="P74" s="100">
        <v>0</v>
      </c>
      <c r="Q74" s="100">
        <v>0</v>
      </c>
      <c r="R74" s="100">
        <v>1.2528659</v>
      </c>
      <c r="S74" s="100">
        <v>2.5338265999999998</v>
      </c>
      <c r="T74" s="100">
        <v>0</v>
      </c>
      <c r="U74" s="100">
        <v>0.2188802</v>
      </c>
      <c r="V74" s="100">
        <v>0.24055099999999999</v>
      </c>
      <c r="W74" s="127"/>
      <c r="X74" s="120">
        <v>1967</v>
      </c>
      <c r="Y74" s="100">
        <v>0.89348419999999995</v>
      </c>
      <c r="Z74" s="100">
        <v>0</v>
      </c>
      <c r="AA74" s="100">
        <v>0.1847374</v>
      </c>
      <c r="AB74" s="100">
        <v>0.1950633</v>
      </c>
      <c r="AC74" s="100">
        <v>0.22034970000000001</v>
      </c>
      <c r="AD74" s="100">
        <v>0</v>
      </c>
      <c r="AE74" s="100">
        <v>0</v>
      </c>
      <c r="AF74" s="100">
        <v>0</v>
      </c>
      <c r="AG74" s="100">
        <v>0</v>
      </c>
      <c r="AH74" s="100">
        <v>0.289238</v>
      </c>
      <c r="AI74" s="100">
        <v>0</v>
      </c>
      <c r="AJ74" s="100">
        <v>0</v>
      </c>
      <c r="AK74" s="100">
        <v>0</v>
      </c>
      <c r="AL74" s="100">
        <v>0</v>
      </c>
      <c r="AM74" s="100">
        <v>0.61827620000000005</v>
      </c>
      <c r="AN74" s="100">
        <v>0</v>
      </c>
      <c r="AO74" s="100">
        <v>0</v>
      </c>
      <c r="AP74" s="100">
        <v>0</v>
      </c>
      <c r="AQ74" s="100">
        <v>0.17065549999999999</v>
      </c>
      <c r="AR74" s="100">
        <v>0.140845</v>
      </c>
      <c r="AS74" s="127"/>
      <c r="AT74" s="120">
        <v>1967</v>
      </c>
      <c r="AU74" s="100">
        <v>0.69599900000000003</v>
      </c>
      <c r="AV74" s="100">
        <v>8.3506499999999997E-2</v>
      </c>
      <c r="AW74" s="100">
        <v>0.18045559999999999</v>
      </c>
      <c r="AX74" s="100">
        <v>9.5308199999999996E-2</v>
      </c>
      <c r="AY74" s="100">
        <v>0.32264169999999998</v>
      </c>
      <c r="AZ74" s="100">
        <v>0</v>
      </c>
      <c r="BA74" s="100">
        <v>0</v>
      </c>
      <c r="BB74" s="100">
        <v>0</v>
      </c>
      <c r="BC74" s="100">
        <v>0.12850729999999999</v>
      </c>
      <c r="BD74" s="100">
        <v>0.2853678</v>
      </c>
      <c r="BE74" s="100">
        <v>0.15489539999999999</v>
      </c>
      <c r="BF74" s="100">
        <v>0</v>
      </c>
      <c r="BG74" s="100">
        <v>0.2239361</v>
      </c>
      <c r="BH74" s="100">
        <v>0</v>
      </c>
      <c r="BI74" s="100">
        <v>0.36158390000000001</v>
      </c>
      <c r="BJ74" s="100">
        <v>0.50063080000000004</v>
      </c>
      <c r="BK74" s="100">
        <v>0.94367219999999996</v>
      </c>
      <c r="BL74" s="100">
        <v>0</v>
      </c>
      <c r="BM74" s="100">
        <v>0.19493050000000001</v>
      </c>
      <c r="BN74" s="100">
        <v>0.1836052</v>
      </c>
      <c r="BO74" s="127"/>
      <c r="BP74" s="120">
        <v>1967</v>
      </c>
    </row>
    <row r="75" spans="1:68">
      <c r="A75" s="127"/>
      <c r="B75" s="121">
        <v>1968</v>
      </c>
      <c r="C75" s="100">
        <v>0.34057680000000001</v>
      </c>
      <c r="D75" s="100">
        <v>0</v>
      </c>
      <c r="E75" s="100">
        <v>0.1733343</v>
      </c>
      <c r="F75" s="100">
        <v>0.18380489999999999</v>
      </c>
      <c r="G75" s="100">
        <v>0</v>
      </c>
      <c r="H75" s="100">
        <v>0</v>
      </c>
      <c r="I75" s="100">
        <v>0.26811950000000001</v>
      </c>
      <c r="J75" s="100">
        <v>0.25917279999999998</v>
      </c>
      <c r="K75" s="100">
        <v>0</v>
      </c>
      <c r="L75" s="100">
        <v>0.27037699999999998</v>
      </c>
      <c r="M75" s="100">
        <v>0</v>
      </c>
      <c r="N75" s="100">
        <v>0</v>
      </c>
      <c r="O75" s="100">
        <v>0</v>
      </c>
      <c r="P75" s="100">
        <v>0</v>
      </c>
      <c r="Q75" s="100">
        <v>0.86381149999999995</v>
      </c>
      <c r="R75" s="100">
        <v>1.2606048000000001</v>
      </c>
      <c r="S75" s="100">
        <v>0</v>
      </c>
      <c r="T75" s="100">
        <v>0</v>
      </c>
      <c r="U75" s="100">
        <v>0.1489269</v>
      </c>
      <c r="V75" s="100">
        <v>0.16861570000000001</v>
      </c>
      <c r="W75" s="127"/>
      <c r="X75" s="121">
        <v>1968</v>
      </c>
      <c r="Y75" s="100">
        <v>0.35874889999999998</v>
      </c>
      <c r="Z75" s="100">
        <v>0.33754990000000001</v>
      </c>
      <c r="AA75" s="100">
        <v>0</v>
      </c>
      <c r="AB75" s="100">
        <v>0</v>
      </c>
      <c r="AC75" s="100">
        <v>0</v>
      </c>
      <c r="AD75" s="100">
        <v>0</v>
      </c>
      <c r="AE75" s="100">
        <v>0</v>
      </c>
      <c r="AF75" s="100">
        <v>0</v>
      </c>
      <c r="AG75" s="100">
        <v>0</v>
      </c>
      <c r="AH75" s="100">
        <v>0</v>
      </c>
      <c r="AI75" s="100">
        <v>0</v>
      </c>
      <c r="AJ75" s="100">
        <v>0</v>
      </c>
      <c r="AK75" s="100">
        <v>0</v>
      </c>
      <c r="AL75" s="100">
        <v>0</v>
      </c>
      <c r="AM75" s="100">
        <v>0</v>
      </c>
      <c r="AN75" s="100">
        <v>0.82491919999999996</v>
      </c>
      <c r="AO75" s="100">
        <v>2.8346277999999998</v>
      </c>
      <c r="AP75" s="100">
        <v>0</v>
      </c>
      <c r="AQ75" s="100">
        <v>0.1173433</v>
      </c>
      <c r="AR75" s="100">
        <v>0.1174608</v>
      </c>
      <c r="AS75" s="127"/>
      <c r="AT75" s="121">
        <v>1968</v>
      </c>
      <c r="AU75" s="100">
        <v>0.34942679999999998</v>
      </c>
      <c r="AV75" s="100">
        <v>0.1646676</v>
      </c>
      <c r="AW75" s="100">
        <v>8.8721900000000006E-2</v>
      </c>
      <c r="AX75" s="100">
        <v>9.3804600000000002E-2</v>
      </c>
      <c r="AY75" s="100">
        <v>0</v>
      </c>
      <c r="AZ75" s="100">
        <v>0</v>
      </c>
      <c r="BA75" s="100">
        <v>0.13801269999999999</v>
      </c>
      <c r="BB75" s="100">
        <v>0.13443459999999999</v>
      </c>
      <c r="BC75" s="100">
        <v>0</v>
      </c>
      <c r="BD75" s="100">
        <v>0.13730790000000001</v>
      </c>
      <c r="BE75" s="100">
        <v>0</v>
      </c>
      <c r="BF75" s="100">
        <v>0</v>
      </c>
      <c r="BG75" s="100">
        <v>0</v>
      </c>
      <c r="BH75" s="100">
        <v>0</v>
      </c>
      <c r="BI75" s="100">
        <v>0.35946139999999999</v>
      </c>
      <c r="BJ75" s="100">
        <v>0.99725260000000004</v>
      </c>
      <c r="BK75" s="100">
        <v>1.792918</v>
      </c>
      <c r="BL75" s="100">
        <v>0</v>
      </c>
      <c r="BM75" s="100">
        <v>0.13323750000000001</v>
      </c>
      <c r="BN75" s="100">
        <v>0.146618</v>
      </c>
      <c r="BO75" s="127"/>
      <c r="BP75" s="121">
        <v>1968</v>
      </c>
    </row>
    <row r="76" spans="1:68">
      <c r="A76" s="127"/>
      <c r="B76" s="121">
        <v>1969</v>
      </c>
      <c r="C76" s="100">
        <v>0.3362136</v>
      </c>
      <c r="D76" s="100">
        <v>0</v>
      </c>
      <c r="E76" s="100">
        <v>0.33748040000000001</v>
      </c>
      <c r="F76" s="100">
        <v>0</v>
      </c>
      <c r="G76" s="100">
        <v>0</v>
      </c>
      <c r="H76" s="100">
        <v>0</v>
      </c>
      <c r="I76" s="100">
        <v>0</v>
      </c>
      <c r="J76" s="100">
        <v>0</v>
      </c>
      <c r="K76" s="100">
        <v>0</v>
      </c>
      <c r="L76" s="100">
        <v>0</v>
      </c>
      <c r="M76" s="100">
        <v>0.3167083</v>
      </c>
      <c r="N76" s="100">
        <v>0.67872310000000002</v>
      </c>
      <c r="O76" s="100">
        <v>0</v>
      </c>
      <c r="P76" s="100">
        <v>0</v>
      </c>
      <c r="Q76" s="100">
        <v>0</v>
      </c>
      <c r="R76" s="100">
        <v>1.2901228</v>
      </c>
      <c r="S76" s="100">
        <v>2.3687700999999999</v>
      </c>
      <c r="T76" s="100">
        <v>0</v>
      </c>
      <c r="U76" s="100">
        <v>0.14586260000000001</v>
      </c>
      <c r="V76" s="100">
        <v>0.17700930000000001</v>
      </c>
      <c r="W76" s="127"/>
      <c r="X76" s="121">
        <v>1969</v>
      </c>
      <c r="Y76" s="100">
        <v>0</v>
      </c>
      <c r="Z76" s="100">
        <v>0</v>
      </c>
      <c r="AA76" s="100">
        <v>0</v>
      </c>
      <c r="AB76" s="100">
        <v>0.1877539</v>
      </c>
      <c r="AC76" s="100">
        <v>0</v>
      </c>
      <c r="AD76" s="100">
        <v>0</v>
      </c>
      <c r="AE76" s="100">
        <v>0</v>
      </c>
      <c r="AF76" s="100">
        <v>0</v>
      </c>
      <c r="AG76" s="100">
        <v>0</v>
      </c>
      <c r="AH76" s="100">
        <v>0</v>
      </c>
      <c r="AI76" s="100">
        <v>0.3165038</v>
      </c>
      <c r="AJ76" s="100">
        <v>0</v>
      </c>
      <c r="AK76" s="100">
        <v>0</v>
      </c>
      <c r="AL76" s="100">
        <v>0</v>
      </c>
      <c r="AM76" s="100">
        <v>0</v>
      </c>
      <c r="AN76" s="100">
        <v>0</v>
      </c>
      <c r="AO76" s="100">
        <v>0</v>
      </c>
      <c r="AP76" s="100">
        <v>0</v>
      </c>
      <c r="AQ76" s="100">
        <v>3.2825500000000001E-2</v>
      </c>
      <c r="AR76" s="100">
        <v>3.42902E-2</v>
      </c>
      <c r="AS76" s="127"/>
      <c r="AT76" s="121">
        <v>1969</v>
      </c>
      <c r="AU76" s="100">
        <v>0.17217499999999999</v>
      </c>
      <c r="AV76" s="100">
        <v>0</v>
      </c>
      <c r="AW76" s="100">
        <v>0.17274809999999999</v>
      </c>
      <c r="AX76" s="100">
        <v>9.2042499999999999E-2</v>
      </c>
      <c r="AY76" s="100">
        <v>0</v>
      </c>
      <c r="AZ76" s="100">
        <v>0</v>
      </c>
      <c r="BA76" s="100">
        <v>0</v>
      </c>
      <c r="BB76" s="100">
        <v>0</v>
      </c>
      <c r="BC76" s="100">
        <v>0</v>
      </c>
      <c r="BD76" s="100">
        <v>0</v>
      </c>
      <c r="BE76" s="100">
        <v>0.316606</v>
      </c>
      <c r="BF76" s="100">
        <v>0.33987879999999998</v>
      </c>
      <c r="BG76" s="100">
        <v>0</v>
      </c>
      <c r="BH76" s="100">
        <v>0</v>
      </c>
      <c r="BI76" s="100">
        <v>0</v>
      </c>
      <c r="BJ76" s="100">
        <v>0.50133609999999995</v>
      </c>
      <c r="BK76" s="100">
        <v>0.86692670000000005</v>
      </c>
      <c r="BL76" s="100">
        <v>0</v>
      </c>
      <c r="BM76" s="100">
        <v>8.9700600000000005E-2</v>
      </c>
      <c r="BN76" s="100">
        <v>9.6854700000000002E-2</v>
      </c>
      <c r="BO76" s="127"/>
      <c r="BP76" s="121">
        <v>1969</v>
      </c>
    </row>
    <row r="77" spans="1:68">
      <c r="A77" s="127"/>
      <c r="B77" s="121">
        <v>1970</v>
      </c>
      <c r="C77" s="100">
        <v>0.32911899999999999</v>
      </c>
      <c r="D77" s="100">
        <v>0</v>
      </c>
      <c r="E77" s="100">
        <v>0</v>
      </c>
      <c r="F77" s="100">
        <v>0.17812169999999999</v>
      </c>
      <c r="G77" s="100">
        <v>0</v>
      </c>
      <c r="H77" s="100">
        <v>0.21811340000000001</v>
      </c>
      <c r="I77" s="100">
        <v>0</v>
      </c>
      <c r="J77" s="100">
        <v>0</v>
      </c>
      <c r="K77" s="100">
        <v>0.48953619999999998</v>
      </c>
      <c r="L77" s="100">
        <v>0.50917789999999996</v>
      </c>
      <c r="M77" s="100">
        <v>0</v>
      </c>
      <c r="N77" s="100">
        <v>0</v>
      </c>
      <c r="O77" s="100">
        <v>0</v>
      </c>
      <c r="P77" s="100">
        <v>0</v>
      </c>
      <c r="Q77" s="100">
        <v>0</v>
      </c>
      <c r="R77" s="100">
        <v>0</v>
      </c>
      <c r="S77" s="100">
        <v>0</v>
      </c>
      <c r="T77" s="100">
        <v>0</v>
      </c>
      <c r="U77" s="100">
        <v>0.12714600000000001</v>
      </c>
      <c r="V77" s="100">
        <v>0.12289659999999999</v>
      </c>
      <c r="W77" s="127"/>
      <c r="X77" s="121">
        <v>1970</v>
      </c>
      <c r="Y77" s="100">
        <v>0.17245659999999999</v>
      </c>
      <c r="Z77" s="100">
        <v>0</v>
      </c>
      <c r="AA77" s="100">
        <v>0</v>
      </c>
      <c r="AB77" s="100">
        <v>0.184863</v>
      </c>
      <c r="AC77" s="100">
        <v>0</v>
      </c>
      <c r="AD77" s="100">
        <v>0</v>
      </c>
      <c r="AE77" s="100">
        <v>0</v>
      </c>
      <c r="AF77" s="100">
        <v>0</v>
      </c>
      <c r="AG77" s="100">
        <v>0</v>
      </c>
      <c r="AH77" s="100">
        <v>0</v>
      </c>
      <c r="AI77" s="100">
        <v>0</v>
      </c>
      <c r="AJ77" s="100">
        <v>0</v>
      </c>
      <c r="AK77" s="100">
        <v>0</v>
      </c>
      <c r="AL77" s="100">
        <v>0</v>
      </c>
      <c r="AM77" s="100">
        <v>0.6095294</v>
      </c>
      <c r="AN77" s="100">
        <v>0</v>
      </c>
      <c r="AO77" s="100">
        <v>0</v>
      </c>
      <c r="AP77" s="100">
        <v>0</v>
      </c>
      <c r="AQ77" s="100">
        <v>4.8267400000000002E-2</v>
      </c>
      <c r="AR77" s="100">
        <v>4.4316899999999999E-2</v>
      </c>
      <c r="AS77" s="127"/>
      <c r="AT77" s="121">
        <v>1970</v>
      </c>
      <c r="AU77" s="100">
        <v>0.2526233</v>
      </c>
      <c r="AV77" s="100">
        <v>0</v>
      </c>
      <c r="AW77" s="100">
        <v>0</v>
      </c>
      <c r="AX77" s="100">
        <v>0.1814298</v>
      </c>
      <c r="AY77" s="100">
        <v>0</v>
      </c>
      <c r="AZ77" s="100">
        <v>0.11264639999999999</v>
      </c>
      <c r="BA77" s="100">
        <v>0</v>
      </c>
      <c r="BB77" s="100">
        <v>0</v>
      </c>
      <c r="BC77" s="100">
        <v>0.25396340000000001</v>
      </c>
      <c r="BD77" s="100">
        <v>0.25936199999999998</v>
      </c>
      <c r="BE77" s="100">
        <v>0</v>
      </c>
      <c r="BF77" s="100">
        <v>0</v>
      </c>
      <c r="BG77" s="100">
        <v>0</v>
      </c>
      <c r="BH77" s="100">
        <v>0</v>
      </c>
      <c r="BI77" s="100">
        <v>0.3530413</v>
      </c>
      <c r="BJ77" s="100">
        <v>0</v>
      </c>
      <c r="BK77" s="100">
        <v>0</v>
      </c>
      <c r="BL77" s="100">
        <v>0</v>
      </c>
      <c r="BM77" s="100">
        <v>8.7948299999999993E-2</v>
      </c>
      <c r="BN77" s="100">
        <v>8.6606000000000002E-2</v>
      </c>
      <c r="BO77" s="127"/>
      <c r="BP77" s="121">
        <v>1970</v>
      </c>
    </row>
    <row r="78" spans="1:68">
      <c r="A78" s="127"/>
      <c r="B78" s="121">
        <v>1971</v>
      </c>
      <c r="C78" s="100">
        <v>0.31301790000000002</v>
      </c>
      <c r="D78" s="100">
        <v>0</v>
      </c>
      <c r="E78" s="100">
        <v>0</v>
      </c>
      <c r="F78" s="100">
        <v>0</v>
      </c>
      <c r="G78" s="100">
        <v>0</v>
      </c>
      <c r="H78" s="100">
        <v>0.20099130000000001</v>
      </c>
      <c r="I78" s="100">
        <v>0</v>
      </c>
      <c r="J78" s="100">
        <v>0</v>
      </c>
      <c r="K78" s="100">
        <v>0</v>
      </c>
      <c r="L78" s="100">
        <v>0</v>
      </c>
      <c r="M78" s="100">
        <v>0</v>
      </c>
      <c r="N78" s="100">
        <v>0</v>
      </c>
      <c r="O78" s="100">
        <v>0.40133239999999998</v>
      </c>
      <c r="P78" s="100">
        <v>0</v>
      </c>
      <c r="Q78" s="100">
        <v>0</v>
      </c>
      <c r="R78" s="100">
        <v>0</v>
      </c>
      <c r="S78" s="100">
        <v>0</v>
      </c>
      <c r="T78" s="100">
        <v>0</v>
      </c>
      <c r="U78" s="100">
        <v>6.0901900000000002E-2</v>
      </c>
      <c r="V78" s="100">
        <v>5.2238399999999997E-2</v>
      </c>
      <c r="W78" s="127"/>
      <c r="X78" s="121">
        <v>1971</v>
      </c>
      <c r="Y78" s="100">
        <v>0.16371330000000001</v>
      </c>
      <c r="Z78" s="100">
        <v>0</v>
      </c>
      <c r="AA78" s="100">
        <v>0</v>
      </c>
      <c r="AB78" s="100">
        <v>0</v>
      </c>
      <c r="AC78" s="100">
        <v>0</v>
      </c>
      <c r="AD78" s="100">
        <v>0</v>
      </c>
      <c r="AE78" s="100">
        <v>0</v>
      </c>
      <c r="AF78" s="100">
        <v>0</v>
      </c>
      <c r="AG78" s="100">
        <v>0</v>
      </c>
      <c r="AH78" s="100">
        <v>0</v>
      </c>
      <c r="AI78" s="100">
        <v>0</v>
      </c>
      <c r="AJ78" s="100">
        <v>0</v>
      </c>
      <c r="AK78" s="100">
        <v>0</v>
      </c>
      <c r="AL78" s="100">
        <v>0</v>
      </c>
      <c r="AM78" s="100">
        <v>0</v>
      </c>
      <c r="AN78" s="100">
        <v>0.79546899999999998</v>
      </c>
      <c r="AO78" s="100">
        <v>0</v>
      </c>
      <c r="AP78" s="100">
        <v>2.1799316000000002</v>
      </c>
      <c r="AQ78" s="100">
        <v>4.6158600000000001E-2</v>
      </c>
      <c r="AR78" s="100">
        <v>6.1878599999999999E-2</v>
      </c>
      <c r="AS78" s="127"/>
      <c r="AT78" s="121">
        <v>1971</v>
      </c>
      <c r="AU78" s="100">
        <v>0.24004510000000001</v>
      </c>
      <c r="AV78" s="100">
        <v>0</v>
      </c>
      <c r="AW78" s="100">
        <v>0</v>
      </c>
      <c r="AX78" s="100">
        <v>0</v>
      </c>
      <c r="AY78" s="100">
        <v>0</v>
      </c>
      <c r="AZ78" s="100">
        <v>0.1039075</v>
      </c>
      <c r="BA78" s="100">
        <v>0</v>
      </c>
      <c r="BB78" s="100">
        <v>0</v>
      </c>
      <c r="BC78" s="100">
        <v>0</v>
      </c>
      <c r="BD78" s="100">
        <v>0</v>
      </c>
      <c r="BE78" s="100">
        <v>0</v>
      </c>
      <c r="BF78" s="100">
        <v>0</v>
      </c>
      <c r="BG78" s="100">
        <v>0.19371849999999999</v>
      </c>
      <c r="BH78" s="100">
        <v>0</v>
      </c>
      <c r="BI78" s="100">
        <v>0</v>
      </c>
      <c r="BJ78" s="100">
        <v>0.4913112</v>
      </c>
      <c r="BK78" s="100">
        <v>0</v>
      </c>
      <c r="BL78" s="100">
        <v>1.4940983000000001</v>
      </c>
      <c r="BM78" s="100">
        <v>5.3568999999999999E-2</v>
      </c>
      <c r="BN78" s="100">
        <v>6.5147499999999997E-2</v>
      </c>
      <c r="BO78" s="127"/>
      <c r="BP78" s="121">
        <v>1971</v>
      </c>
    </row>
    <row r="79" spans="1:68">
      <c r="A79" s="127"/>
      <c r="B79" s="121">
        <v>1972</v>
      </c>
      <c r="C79" s="100">
        <v>0.30538029999999999</v>
      </c>
      <c r="D79" s="100">
        <v>0</v>
      </c>
      <c r="E79" s="100">
        <v>0</v>
      </c>
      <c r="F79" s="100">
        <v>0</v>
      </c>
      <c r="G79" s="100">
        <v>0</v>
      </c>
      <c r="H79" s="100">
        <v>0</v>
      </c>
      <c r="I79" s="100">
        <v>0</v>
      </c>
      <c r="J79" s="100">
        <v>0</v>
      </c>
      <c r="K79" s="100">
        <v>0</v>
      </c>
      <c r="L79" s="100">
        <v>0</v>
      </c>
      <c r="M79" s="100">
        <v>0</v>
      </c>
      <c r="N79" s="100">
        <v>0</v>
      </c>
      <c r="O79" s="100">
        <v>0</v>
      </c>
      <c r="P79" s="100">
        <v>0</v>
      </c>
      <c r="Q79" s="100">
        <v>0</v>
      </c>
      <c r="R79" s="100">
        <v>0</v>
      </c>
      <c r="S79" s="100">
        <v>0</v>
      </c>
      <c r="T79" s="100">
        <v>0</v>
      </c>
      <c r="U79" s="100">
        <v>2.9916999999999999E-2</v>
      </c>
      <c r="V79" s="100">
        <v>2.0172099999999998E-2</v>
      </c>
      <c r="W79" s="127"/>
      <c r="X79" s="121">
        <v>1972</v>
      </c>
      <c r="Y79" s="100">
        <v>0</v>
      </c>
      <c r="Z79" s="100">
        <v>0</v>
      </c>
      <c r="AA79" s="100">
        <v>0</v>
      </c>
      <c r="AB79" s="100">
        <v>0.17495579999999999</v>
      </c>
      <c r="AC79" s="100">
        <v>0</v>
      </c>
      <c r="AD79" s="100">
        <v>0</v>
      </c>
      <c r="AE79" s="100">
        <v>0</v>
      </c>
      <c r="AF79" s="100">
        <v>0</v>
      </c>
      <c r="AG79" s="100">
        <v>0</v>
      </c>
      <c r="AH79" s="100">
        <v>0</v>
      </c>
      <c r="AI79" s="100">
        <v>0.28614020000000001</v>
      </c>
      <c r="AJ79" s="100">
        <v>0</v>
      </c>
      <c r="AK79" s="100">
        <v>0</v>
      </c>
      <c r="AL79" s="100">
        <v>0</v>
      </c>
      <c r="AM79" s="100">
        <v>0</v>
      </c>
      <c r="AN79" s="100">
        <v>0</v>
      </c>
      <c r="AO79" s="100">
        <v>0</v>
      </c>
      <c r="AP79" s="100">
        <v>0</v>
      </c>
      <c r="AQ79" s="100">
        <v>3.02183E-2</v>
      </c>
      <c r="AR79" s="100">
        <v>3.13639E-2</v>
      </c>
      <c r="AS79" s="127"/>
      <c r="AT79" s="121">
        <v>1972</v>
      </c>
      <c r="AU79" s="100">
        <v>0.15594230000000001</v>
      </c>
      <c r="AV79" s="100">
        <v>0</v>
      </c>
      <c r="AW79" s="100">
        <v>0</v>
      </c>
      <c r="AX79" s="100">
        <v>8.59259E-2</v>
      </c>
      <c r="AY79" s="100">
        <v>0</v>
      </c>
      <c r="AZ79" s="100">
        <v>0</v>
      </c>
      <c r="BA79" s="100">
        <v>0</v>
      </c>
      <c r="BB79" s="100">
        <v>0</v>
      </c>
      <c r="BC79" s="100">
        <v>0</v>
      </c>
      <c r="BD79" s="100">
        <v>0</v>
      </c>
      <c r="BE79" s="100">
        <v>0.14243700000000001</v>
      </c>
      <c r="BF79" s="100">
        <v>0</v>
      </c>
      <c r="BG79" s="100">
        <v>0</v>
      </c>
      <c r="BH79" s="100">
        <v>0</v>
      </c>
      <c r="BI79" s="100">
        <v>0</v>
      </c>
      <c r="BJ79" s="100">
        <v>0</v>
      </c>
      <c r="BK79" s="100">
        <v>0</v>
      </c>
      <c r="BL79" s="100">
        <v>0</v>
      </c>
      <c r="BM79" s="100">
        <v>3.0066900000000001E-2</v>
      </c>
      <c r="BN79" s="100">
        <v>2.5832299999999999E-2</v>
      </c>
      <c r="BO79" s="127"/>
      <c r="BP79" s="121">
        <v>1972</v>
      </c>
    </row>
    <row r="80" spans="1:68">
      <c r="A80" s="127"/>
      <c r="B80" s="121">
        <v>1973</v>
      </c>
      <c r="C80" s="100">
        <v>0.30203449999999998</v>
      </c>
      <c r="D80" s="100">
        <v>0</v>
      </c>
      <c r="E80" s="100">
        <v>0</v>
      </c>
      <c r="F80" s="100">
        <v>0</v>
      </c>
      <c r="G80" s="100">
        <v>0</v>
      </c>
      <c r="H80" s="100">
        <v>0</v>
      </c>
      <c r="I80" s="100">
        <v>0</v>
      </c>
      <c r="J80" s="100">
        <v>0</v>
      </c>
      <c r="K80" s="100">
        <v>0</v>
      </c>
      <c r="L80" s="100">
        <v>0</v>
      </c>
      <c r="M80" s="100">
        <v>0.27277309999999999</v>
      </c>
      <c r="N80" s="100">
        <v>0</v>
      </c>
      <c r="O80" s="100">
        <v>0.75645249999999997</v>
      </c>
      <c r="P80" s="100">
        <v>0.49859890000000001</v>
      </c>
      <c r="Q80" s="100">
        <v>0</v>
      </c>
      <c r="R80" s="100">
        <v>0</v>
      </c>
      <c r="S80" s="100">
        <v>0</v>
      </c>
      <c r="T80" s="100">
        <v>0</v>
      </c>
      <c r="U80" s="100">
        <v>8.8458400000000006E-2</v>
      </c>
      <c r="V80" s="100">
        <v>8.77883E-2</v>
      </c>
      <c r="W80" s="127"/>
      <c r="X80" s="121">
        <v>1973</v>
      </c>
      <c r="Y80" s="100">
        <v>0.15753510000000001</v>
      </c>
      <c r="Z80" s="100">
        <v>0</v>
      </c>
      <c r="AA80" s="100">
        <v>0</v>
      </c>
      <c r="AB80" s="100">
        <v>0</v>
      </c>
      <c r="AC80" s="100">
        <v>0</v>
      </c>
      <c r="AD80" s="100">
        <v>0</v>
      </c>
      <c r="AE80" s="100">
        <v>0.23738590000000001</v>
      </c>
      <c r="AF80" s="100">
        <v>0</v>
      </c>
      <c r="AG80" s="100">
        <v>0</v>
      </c>
      <c r="AH80" s="100">
        <v>0</v>
      </c>
      <c r="AI80" s="100">
        <v>0</v>
      </c>
      <c r="AJ80" s="100">
        <v>0</v>
      </c>
      <c r="AK80" s="100">
        <v>0</v>
      </c>
      <c r="AL80" s="100">
        <v>0</v>
      </c>
      <c r="AM80" s="100">
        <v>0</v>
      </c>
      <c r="AN80" s="100">
        <v>0</v>
      </c>
      <c r="AO80" s="100">
        <v>0</v>
      </c>
      <c r="AP80" s="100">
        <v>0</v>
      </c>
      <c r="AQ80" s="100">
        <v>2.97544E-2</v>
      </c>
      <c r="AR80" s="100">
        <v>2.8339900000000001E-2</v>
      </c>
      <c r="AS80" s="127"/>
      <c r="AT80" s="121">
        <v>1973</v>
      </c>
      <c r="AU80" s="100">
        <v>0.23131099999999999</v>
      </c>
      <c r="AV80" s="100">
        <v>0</v>
      </c>
      <c r="AW80" s="100">
        <v>0</v>
      </c>
      <c r="AX80" s="100">
        <v>0</v>
      </c>
      <c r="AY80" s="100">
        <v>0</v>
      </c>
      <c r="AZ80" s="100">
        <v>0</v>
      </c>
      <c r="BA80" s="100">
        <v>0.1145298</v>
      </c>
      <c r="BB80" s="100">
        <v>0</v>
      </c>
      <c r="BC80" s="100">
        <v>0</v>
      </c>
      <c r="BD80" s="100">
        <v>0</v>
      </c>
      <c r="BE80" s="100">
        <v>0.13731789999999999</v>
      </c>
      <c r="BF80" s="100">
        <v>0</v>
      </c>
      <c r="BG80" s="100">
        <v>0.36604959999999997</v>
      </c>
      <c r="BH80" s="100">
        <v>0.23469000000000001</v>
      </c>
      <c r="BI80" s="100">
        <v>0</v>
      </c>
      <c r="BJ80" s="100">
        <v>0</v>
      </c>
      <c r="BK80" s="100">
        <v>0</v>
      </c>
      <c r="BL80" s="100">
        <v>0</v>
      </c>
      <c r="BM80" s="100">
        <v>5.9239300000000002E-2</v>
      </c>
      <c r="BN80" s="100">
        <v>5.6883599999999999E-2</v>
      </c>
      <c r="BO80" s="127"/>
      <c r="BP80" s="121">
        <v>1973</v>
      </c>
    </row>
    <row r="81" spans="1:68">
      <c r="A81" s="127"/>
      <c r="B81" s="121">
        <v>1974</v>
      </c>
      <c r="C81" s="100">
        <v>0.45361010000000002</v>
      </c>
      <c r="D81" s="100">
        <v>0</v>
      </c>
      <c r="E81" s="100">
        <v>0</v>
      </c>
      <c r="F81" s="100">
        <v>0</v>
      </c>
      <c r="G81" s="100">
        <v>0</v>
      </c>
      <c r="H81" s="100">
        <v>0.17328589999999999</v>
      </c>
      <c r="I81" s="100">
        <v>0</v>
      </c>
      <c r="J81" s="100">
        <v>0.24292359999999999</v>
      </c>
      <c r="K81" s="100">
        <v>0</v>
      </c>
      <c r="L81" s="100">
        <v>0</v>
      </c>
      <c r="M81" s="100">
        <v>0</v>
      </c>
      <c r="N81" s="100">
        <v>0</v>
      </c>
      <c r="O81" s="100">
        <v>0</v>
      </c>
      <c r="P81" s="100">
        <v>0.48528139999999997</v>
      </c>
      <c r="Q81" s="100">
        <v>0</v>
      </c>
      <c r="R81" s="100">
        <v>0</v>
      </c>
      <c r="S81" s="100">
        <v>0</v>
      </c>
      <c r="T81" s="100">
        <v>0</v>
      </c>
      <c r="U81" s="100">
        <v>8.7086899999999995E-2</v>
      </c>
      <c r="V81" s="100">
        <v>7.8256900000000004E-2</v>
      </c>
      <c r="W81" s="127"/>
      <c r="X81" s="121">
        <v>1974</v>
      </c>
      <c r="Y81" s="100">
        <v>0.15801209999999999</v>
      </c>
      <c r="Z81" s="100">
        <v>0</v>
      </c>
      <c r="AA81" s="100">
        <v>0</v>
      </c>
      <c r="AB81" s="100">
        <v>0</v>
      </c>
      <c r="AC81" s="100">
        <v>0</v>
      </c>
      <c r="AD81" s="100">
        <v>0</v>
      </c>
      <c r="AE81" s="100">
        <v>0</v>
      </c>
      <c r="AF81" s="100">
        <v>0</v>
      </c>
      <c r="AG81" s="100">
        <v>0</v>
      </c>
      <c r="AH81" s="100">
        <v>0.25677899999999998</v>
      </c>
      <c r="AI81" s="100">
        <v>0</v>
      </c>
      <c r="AJ81" s="100">
        <v>0</v>
      </c>
      <c r="AK81" s="100">
        <v>0</v>
      </c>
      <c r="AL81" s="100">
        <v>0</v>
      </c>
      <c r="AM81" s="100">
        <v>0.54285570000000005</v>
      </c>
      <c r="AN81" s="100">
        <v>0</v>
      </c>
      <c r="AO81" s="100">
        <v>1.1710012999999999</v>
      </c>
      <c r="AP81" s="100">
        <v>0</v>
      </c>
      <c r="AQ81" s="100">
        <v>5.8540300000000003E-2</v>
      </c>
      <c r="AR81" s="100">
        <v>6.6167400000000001E-2</v>
      </c>
      <c r="AS81" s="127"/>
      <c r="AT81" s="121">
        <v>1974</v>
      </c>
      <c r="AU81" s="100">
        <v>0.30906549999999999</v>
      </c>
      <c r="AV81" s="100">
        <v>0</v>
      </c>
      <c r="AW81" s="100">
        <v>0</v>
      </c>
      <c r="AX81" s="100">
        <v>0</v>
      </c>
      <c r="AY81" s="100">
        <v>0</v>
      </c>
      <c r="AZ81" s="100">
        <v>8.8898500000000005E-2</v>
      </c>
      <c r="BA81" s="100">
        <v>0</v>
      </c>
      <c r="BB81" s="100">
        <v>0.1247323</v>
      </c>
      <c r="BC81" s="100">
        <v>0</v>
      </c>
      <c r="BD81" s="100">
        <v>0.1244165</v>
      </c>
      <c r="BE81" s="100">
        <v>0</v>
      </c>
      <c r="BF81" s="100">
        <v>0</v>
      </c>
      <c r="BG81" s="100">
        <v>0</v>
      </c>
      <c r="BH81" s="100">
        <v>0.22782939999999999</v>
      </c>
      <c r="BI81" s="100">
        <v>0.30550680000000002</v>
      </c>
      <c r="BJ81" s="100">
        <v>0</v>
      </c>
      <c r="BK81" s="100">
        <v>0.76879310000000001</v>
      </c>
      <c r="BL81" s="100">
        <v>0</v>
      </c>
      <c r="BM81" s="100">
        <v>7.2872599999999996E-2</v>
      </c>
      <c r="BN81" s="100">
        <v>7.6280100000000003E-2</v>
      </c>
      <c r="BO81" s="127"/>
      <c r="BP81" s="121">
        <v>1974</v>
      </c>
    </row>
    <row r="82" spans="1:68">
      <c r="A82" s="127"/>
      <c r="B82" s="121">
        <v>1975</v>
      </c>
      <c r="C82" s="100">
        <v>0</v>
      </c>
      <c r="D82" s="100">
        <v>0</v>
      </c>
      <c r="E82" s="100">
        <v>0</v>
      </c>
      <c r="F82" s="100">
        <v>0</v>
      </c>
      <c r="G82" s="100">
        <v>0</v>
      </c>
      <c r="H82" s="100">
        <v>0</v>
      </c>
      <c r="I82" s="100">
        <v>0</v>
      </c>
      <c r="J82" s="100">
        <v>0.2353008</v>
      </c>
      <c r="K82" s="100">
        <v>0</v>
      </c>
      <c r="L82" s="100">
        <v>0.24050949999999999</v>
      </c>
      <c r="M82" s="100">
        <v>0</v>
      </c>
      <c r="N82" s="100">
        <v>0</v>
      </c>
      <c r="O82" s="100">
        <v>0.71676879999999998</v>
      </c>
      <c r="P82" s="100">
        <v>0</v>
      </c>
      <c r="Q82" s="100">
        <v>0</v>
      </c>
      <c r="R82" s="100">
        <v>0</v>
      </c>
      <c r="S82" s="100">
        <v>0</v>
      </c>
      <c r="T82" s="100">
        <v>4.1795536000000002</v>
      </c>
      <c r="U82" s="100">
        <v>7.17444E-2</v>
      </c>
      <c r="V82" s="100">
        <v>0.12237199999999999</v>
      </c>
      <c r="W82" s="127"/>
      <c r="X82" s="121">
        <v>1975</v>
      </c>
      <c r="Y82" s="100">
        <v>0.31946839999999999</v>
      </c>
      <c r="Z82" s="100">
        <v>0</v>
      </c>
      <c r="AA82" s="100">
        <v>0</v>
      </c>
      <c r="AB82" s="100">
        <v>0.165495</v>
      </c>
      <c r="AC82" s="100">
        <v>0</v>
      </c>
      <c r="AD82" s="100">
        <v>0</v>
      </c>
      <c r="AE82" s="100">
        <v>0</v>
      </c>
      <c r="AF82" s="100">
        <v>0</v>
      </c>
      <c r="AG82" s="100">
        <v>0.27416190000000001</v>
      </c>
      <c r="AH82" s="100">
        <v>0</v>
      </c>
      <c r="AI82" s="100">
        <v>0</v>
      </c>
      <c r="AJ82" s="100">
        <v>0</v>
      </c>
      <c r="AK82" s="100">
        <v>0</v>
      </c>
      <c r="AL82" s="100">
        <v>0</v>
      </c>
      <c r="AM82" s="100">
        <v>0</v>
      </c>
      <c r="AN82" s="100">
        <v>0</v>
      </c>
      <c r="AO82" s="100">
        <v>0</v>
      </c>
      <c r="AP82" s="100">
        <v>0</v>
      </c>
      <c r="AQ82" s="100">
        <v>5.7771599999999999E-2</v>
      </c>
      <c r="AR82" s="100">
        <v>5.3525400000000001E-2</v>
      </c>
      <c r="AS82" s="127"/>
      <c r="AT82" s="121">
        <v>1975</v>
      </c>
      <c r="AU82" s="100">
        <v>0.15617729999999999</v>
      </c>
      <c r="AV82" s="100">
        <v>0</v>
      </c>
      <c r="AW82" s="100">
        <v>0</v>
      </c>
      <c r="AX82" s="100">
        <v>8.1056299999999998E-2</v>
      </c>
      <c r="AY82" s="100">
        <v>0</v>
      </c>
      <c r="AZ82" s="100">
        <v>0</v>
      </c>
      <c r="BA82" s="100">
        <v>0</v>
      </c>
      <c r="BB82" s="100">
        <v>0.1208491</v>
      </c>
      <c r="BC82" s="100">
        <v>0.13273969999999999</v>
      </c>
      <c r="BD82" s="100">
        <v>0.12436560000000001</v>
      </c>
      <c r="BE82" s="100">
        <v>0</v>
      </c>
      <c r="BF82" s="100">
        <v>0</v>
      </c>
      <c r="BG82" s="100">
        <v>0.3454721</v>
      </c>
      <c r="BH82" s="100">
        <v>0</v>
      </c>
      <c r="BI82" s="100">
        <v>0</v>
      </c>
      <c r="BJ82" s="100">
        <v>0</v>
      </c>
      <c r="BK82" s="100">
        <v>0</v>
      </c>
      <c r="BL82" s="100">
        <v>1.2520973</v>
      </c>
      <c r="BM82" s="100">
        <v>6.4780799999999999E-2</v>
      </c>
      <c r="BN82" s="100">
        <v>7.5806999999999999E-2</v>
      </c>
      <c r="BO82" s="127"/>
      <c r="BP82" s="121">
        <v>1975</v>
      </c>
    </row>
    <row r="83" spans="1:68">
      <c r="A83" s="127"/>
      <c r="B83" s="121">
        <v>1976</v>
      </c>
      <c r="C83" s="100">
        <v>0</v>
      </c>
      <c r="D83" s="100">
        <v>0</v>
      </c>
      <c r="E83" s="100">
        <v>0</v>
      </c>
      <c r="F83" s="100">
        <v>0.31070419999999999</v>
      </c>
      <c r="G83" s="100">
        <v>0</v>
      </c>
      <c r="H83" s="100">
        <v>0</v>
      </c>
      <c r="I83" s="100">
        <v>0</v>
      </c>
      <c r="J83" s="100">
        <v>0</v>
      </c>
      <c r="K83" s="100">
        <v>0.25923930000000001</v>
      </c>
      <c r="L83" s="100">
        <v>0</v>
      </c>
      <c r="M83" s="100">
        <v>0</v>
      </c>
      <c r="N83" s="100">
        <v>0.6213959</v>
      </c>
      <c r="O83" s="100">
        <v>0</v>
      </c>
      <c r="P83" s="100">
        <v>0</v>
      </c>
      <c r="Q83" s="100">
        <v>0.66853859999999998</v>
      </c>
      <c r="R83" s="100">
        <v>0</v>
      </c>
      <c r="S83" s="100">
        <v>0</v>
      </c>
      <c r="T83" s="100">
        <v>0</v>
      </c>
      <c r="U83" s="100">
        <v>8.5323800000000005E-2</v>
      </c>
      <c r="V83" s="100">
        <v>9.56785E-2</v>
      </c>
      <c r="W83" s="127"/>
      <c r="X83" s="121">
        <v>1976</v>
      </c>
      <c r="Y83" s="100">
        <v>0</v>
      </c>
      <c r="Z83" s="100">
        <v>0</v>
      </c>
      <c r="AA83" s="100">
        <v>0.16238330000000001</v>
      </c>
      <c r="AB83" s="100">
        <v>0</v>
      </c>
      <c r="AC83" s="100">
        <v>0</v>
      </c>
      <c r="AD83" s="100">
        <v>0</v>
      </c>
      <c r="AE83" s="100">
        <v>0</v>
      </c>
      <c r="AF83" s="100">
        <v>0</v>
      </c>
      <c r="AG83" s="100">
        <v>0</v>
      </c>
      <c r="AH83" s="100">
        <v>0</v>
      </c>
      <c r="AI83" s="100">
        <v>0</v>
      </c>
      <c r="AJ83" s="100">
        <v>0</v>
      </c>
      <c r="AK83" s="100">
        <v>0</v>
      </c>
      <c r="AL83" s="100">
        <v>0</v>
      </c>
      <c r="AM83" s="100">
        <v>0</v>
      </c>
      <c r="AN83" s="100">
        <v>0</v>
      </c>
      <c r="AO83" s="100">
        <v>0</v>
      </c>
      <c r="AP83" s="100">
        <v>0</v>
      </c>
      <c r="AQ83" s="100">
        <v>1.42836E-2</v>
      </c>
      <c r="AR83" s="100">
        <v>1.1318699999999999E-2</v>
      </c>
      <c r="AS83" s="127"/>
      <c r="AT83" s="121">
        <v>1976</v>
      </c>
      <c r="AU83" s="100">
        <v>0</v>
      </c>
      <c r="AV83" s="100">
        <v>0</v>
      </c>
      <c r="AW83" s="100">
        <v>7.8857200000000002E-2</v>
      </c>
      <c r="AX83" s="100">
        <v>0.1586323</v>
      </c>
      <c r="AY83" s="100">
        <v>0</v>
      </c>
      <c r="AZ83" s="100">
        <v>0</v>
      </c>
      <c r="BA83" s="100">
        <v>0</v>
      </c>
      <c r="BB83" s="100">
        <v>0</v>
      </c>
      <c r="BC83" s="100">
        <v>0.13345109999999999</v>
      </c>
      <c r="BD83" s="100">
        <v>0</v>
      </c>
      <c r="BE83" s="100">
        <v>0</v>
      </c>
      <c r="BF83" s="100">
        <v>0.30761280000000002</v>
      </c>
      <c r="BG83" s="100">
        <v>0</v>
      </c>
      <c r="BH83" s="100">
        <v>0</v>
      </c>
      <c r="BI83" s="100">
        <v>0.29546810000000001</v>
      </c>
      <c r="BJ83" s="100">
        <v>0</v>
      </c>
      <c r="BK83" s="100">
        <v>0</v>
      </c>
      <c r="BL83" s="100">
        <v>0</v>
      </c>
      <c r="BM83" s="100">
        <v>4.9882099999999999E-2</v>
      </c>
      <c r="BN83" s="100">
        <v>5.24202E-2</v>
      </c>
      <c r="BO83" s="127"/>
      <c r="BP83" s="121">
        <v>1976</v>
      </c>
    </row>
    <row r="84" spans="1:68">
      <c r="A84" s="127"/>
      <c r="B84" s="121">
        <v>1977</v>
      </c>
      <c r="C84" s="100">
        <v>0.1638385</v>
      </c>
      <c r="D84" s="100">
        <v>0.14870820000000001</v>
      </c>
      <c r="E84" s="100">
        <v>0</v>
      </c>
      <c r="F84" s="100">
        <v>0</v>
      </c>
      <c r="G84" s="100">
        <v>0</v>
      </c>
      <c r="H84" s="100">
        <v>0</v>
      </c>
      <c r="I84" s="100">
        <v>0</v>
      </c>
      <c r="J84" s="100">
        <v>0.22641339999999999</v>
      </c>
      <c r="K84" s="100">
        <v>0.25567400000000001</v>
      </c>
      <c r="L84" s="100">
        <v>0</v>
      </c>
      <c r="M84" s="100">
        <v>0</v>
      </c>
      <c r="N84" s="100">
        <v>0</v>
      </c>
      <c r="O84" s="100">
        <v>0.35311979999999998</v>
      </c>
      <c r="P84" s="100">
        <v>0.44580170000000002</v>
      </c>
      <c r="Q84" s="100">
        <v>0</v>
      </c>
      <c r="R84" s="100">
        <v>0</v>
      </c>
      <c r="S84" s="100">
        <v>0</v>
      </c>
      <c r="T84" s="100">
        <v>0</v>
      </c>
      <c r="U84" s="100">
        <v>8.4451100000000001E-2</v>
      </c>
      <c r="V84" s="100">
        <v>8.8687100000000005E-2</v>
      </c>
      <c r="W84" s="127"/>
      <c r="X84" s="121">
        <v>1977</v>
      </c>
      <c r="Y84" s="100">
        <v>0.17144980000000001</v>
      </c>
      <c r="Z84" s="100">
        <v>0</v>
      </c>
      <c r="AA84" s="100">
        <v>0</v>
      </c>
      <c r="AB84" s="100">
        <v>0.1585442</v>
      </c>
      <c r="AC84" s="100">
        <v>0</v>
      </c>
      <c r="AD84" s="100">
        <v>0</v>
      </c>
      <c r="AE84" s="100">
        <v>0</v>
      </c>
      <c r="AF84" s="100">
        <v>0</v>
      </c>
      <c r="AG84" s="100">
        <v>0</v>
      </c>
      <c r="AH84" s="100">
        <v>0</v>
      </c>
      <c r="AI84" s="100">
        <v>0</v>
      </c>
      <c r="AJ84" s="100">
        <v>0</v>
      </c>
      <c r="AK84" s="100">
        <v>0.32659670000000002</v>
      </c>
      <c r="AL84" s="100">
        <v>0</v>
      </c>
      <c r="AM84" s="100">
        <v>0</v>
      </c>
      <c r="AN84" s="100">
        <v>0</v>
      </c>
      <c r="AO84" s="100">
        <v>0</v>
      </c>
      <c r="AP84" s="100">
        <v>0</v>
      </c>
      <c r="AQ84" s="100">
        <v>4.2327900000000002E-2</v>
      </c>
      <c r="AR84" s="100">
        <v>3.6202100000000001E-2</v>
      </c>
      <c r="AS84" s="127"/>
      <c r="AT84" s="121">
        <v>1977</v>
      </c>
      <c r="AU84" s="100">
        <v>0.16755780000000001</v>
      </c>
      <c r="AV84" s="100">
        <v>7.5983499999999995E-2</v>
      </c>
      <c r="AW84" s="100">
        <v>0</v>
      </c>
      <c r="AX84" s="100">
        <v>7.7548199999999998E-2</v>
      </c>
      <c r="AY84" s="100">
        <v>0</v>
      </c>
      <c r="AZ84" s="100">
        <v>0</v>
      </c>
      <c r="BA84" s="100">
        <v>0</v>
      </c>
      <c r="BB84" s="100">
        <v>0.1162338</v>
      </c>
      <c r="BC84" s="100">
        <v>0.1313474</v>
      </c>
      <c r="BD84" s="100">
        <v>0</v>
      </c>
      <c r="BE84" s="100">
        <v>0</v>
      </c>
      <c r="BF84" s="100">
        <v>0</v>
      </c>
      <c r="BG84" s="100">
        <v>0.3393408</v>
      </c>
      <c r="BH84" s="100">
        <v>0.20762520000000001</v>
      </c>
      <c r="BI84" s="100">
        <v>0</v>
      </c>
      <c r="BJ84" s="100">
        <v>0</v>
      </c>
      <c r="BK84" s="100">
        <v>0</v>
      </c>
      <c r="BL84" s="100">
        <v>0</v>
      </c>
      <c r="BM84" s="100">
        <v>6.3414999999999999E-2</v>
      </c>
      <c r="BN84" s="100">
        <v>6.2373400000000002E-2</v>
      </c>
      <c r="BO84" s="127"/>
      <c r="BP84" s="121">
        <v>1977</v>
      </c>
    </row>
    <row r="85" spans="1:68">
      <c r="A85" s="127"/>
      <c r="B85" s="121">
        <v>1978</v>
      </c>
      <c r="C85" s="100">
        <v>0.16764850000000001</v>
      </c>
      <c r="D85" s="100">
        <v>0.29437180000000002</v>
      </c>
      <c r="E85" s="100">
        <v>0</v>
      </c>
      <c r="F85" s="100">
        <v>0</v>
      </c>
      <c r="G85" s="100">
        <v>0</v>
      </c>
      <c r="H85" s="100">
        <v>0</v>
      </c>
      <c r="I85" s="100">
        <v>0</v>
      </c>
      <c r="J85" s="100">
        <v>0</v>
      </c>
      <c r="K85" s="100">
        <v>0</v>
      </c>
      <c r="L85" s="100">
        <v>0</v>
      </c>
      <c r="M85" s="100">
        <v>0</v>
      </c>
      <c r="N85" s="100">
        <v>0</v>
      </c>
      <c r="O85" s="100">
        <v>0</v>
      </c>
      <c r="P85" s="100">
        <v>0</v>
      </c>
      <c r="Q85" s="100">
        <v>0.62438729999999998</v>
      </c>
      <c r="R85" s="100">
        <v>0</v>
      </c>
      <c r="S85" s="100">
        <v>0</v>
      </c>
      <c r="T85" s="100">
        <v>0</v>
      </c>
      <c r="U85" s="100">
        <v>5.5700300000000001E-2</v>
      </c>
      <c r="V85" s="100">
        <v>5.2102200000000001E-2</v>
      </c>
      <c r="W85" s="127"/>
      <c r="X85" s="121">
        <v>1978</v>
      </c>
      <c r="Y85" s="100">
        <v>0</v>
      </c>
      <c r="Z85" s="100">
        <v>0</v>
      </c>
      <c r="AA85" s="100">
        <v>0</v>
      </c>
      <c r="AB85" s="100">
        <v>0</v>
      </c>
      <c r="AC85" s="100">
        <v>0</v>
      </c>
      <c r="AD85" s="100">
        <v>0</v>
      </c>
      <c r="AE85" s="100">
        <v>0.18451000000000001</v>
      </c>
      <c r="AF85" s="100">
        <v>0</v>
      </c>
      <c r="AG85" s="100">
        <v>0</v>
      </c>
      <c r="AH85" s="100">
        <v>0.26990550000000002</v>
      </c>
      <c r="AI85" s="100">
        <v>0</v>
      </c>
      <c r="AJ85" s="100">
        <v>0</v>
      </c>
      <c r="AK85" s="100">
        <v>0</v>
      </c>
      <c r="AL85" s="100">
        <v>0</v>
      </c>
      <c r="AM85" s="100">
        <v>0</v>
      </c>
      <c r="AN85" s="100">
        <v>0.68492679999999995</v>
      </c>
      <c r="AO85" s="100">
        <v>0</v>
      </c>
      <c r="AP85" s="100">
        <v>1.5273705</v>
      </c>
      <c r="AQ85" s="100">
        <v>5.5726100000000001E-2</v>
      </c>
      <c r="AR85" s="100">
        <v>7.2019399999999997E-2</v>
      </c>
      <c r="AS85" s="127"/>
      <c r="AT85" s="121">
        <v>1978</v>
      </c>
      <c r="AU85" s="100">
        <v>8.58685E-2</v>
      </c>
      <c r="AV85" s="100">
        <v>0.15014189999999999</v>
      </c>
      <c r="AW85" s="100">
        <v>0</v>
      </c>
      <c r="AX85" s="100">
        <v>0</v>
      </c>
      <c r="AY85" s="100">
        <v>0</v>
      </c>
      <c r="AZ85" s="100">
        <v>0</v>
      </c>
      <c r="BA85" s="100">
        <v>9.0254699999999993E-2</v>
      </c>
      <c r="BB85" s="100">
        <v>0</v>
      </c>
      <c r="BC85" s="100">
        <v>0</v>
      </c>
      <c r="BD85" s="100">
        <v>0.13081110000000001</v>
      </c>
      <c r="BE85" s="100">
        <v>0</v>
      </c>
      <c r="BF85" s="100">
        <v>0</v>
      </c>
      <c r="BG85" s="100">
        <v>0</v>
      </c>
      <c r="BH85" s="100">
        <v>0</v>
      </c>
      <c r="BI85" s="100">
        <v>0.2767867</v>
      </c>
      <c r="BJ85" s="100">
        <v>0.41409750000000001</v>
      </c>
      <c r="BK85" s="100">
        <v>0</v>
      </c>
      <c r="BL85" s="100">
        <v>1.0912265000000001</v>
      </c>
      <c r="BM85" s="100">
        <v>5.5713199999999997E-2</v>
      </c>
      <c r="BN85" s="100">
        <v>6.7187899999999995E-2</v>
      </c>
      <c r="BO85" s="127"/>
      <c r="BP85" s="121">
        <v>1978</v>
      </c>
    </row>
    <row r="86" spans="1:68">
      <c r="A86" s="127"/>
      <c r="B86" s="122">
        <v>1979</v>
      </c>
      <c r="C86" s="100">
        <v>0.1710999</v>
      </c>
      <c r="D86" s="100">
        <v>0</v>
      </c>
      <c r="E86" s="100">
        <v>0</v>
      </c>
      <c r="F86" s="100">
        <v>0</v>
      </c>
      <c r="G86" s="100">
        <v>0</v>
      </c>
      <c r="H86" s="100">
        <v>0</v>
      </c>
      <c r="I86" s="100">
        <v>0.17157900000000001</v>
      </c>
      <c r="J86" s="100">
        <v>0</v>
      </c>
      <c r="K86" s="100">
        <v>0.24722920000000001</v>
      </c>
      <c r="L86" s="100">
        <v>0</v>
      </c>
      <c r="M86" s="100">
        <v>0</v>
      </c>
      <c r="N86" s="100">
        <v>0.27938030000000003</v>
      </c>
      <c r="O86" s="100">
        <v>0</v>
      </c>
      <c r="P86" s="100">
        <v>0</v>
      </c>
      <c r="Q86" s="100">
        <v>0</v>
      </c>
      <c r="R86" s="100">
        <v>0</v>
      </c>
      <c r="S86" s="100">
        <v>0</v>
      </c>
      <c r="T86" s="100">
        <v>0</v>
      </c>
      <c r="U86" s="100">
        <v>5.51438E-2</v>
      </c>
      <c r="V86" s="100">
        <v>5.76208E-2</v>
      </c>
      <c r="W86" s="127"/>
      <c r="X86" s="122">
        <v>1979</v>
      </c>
      <c r="Y86" s="100">
        <v>0</v>
      </c>
      <c r="Z86" s="100">
        <v>0</v>
      </c>
      <c r="AA86" s="100">
        <v>0</v>
      </c>
      <c r="AB86" s="100">
        <v>0</v>
      </c>
      <c r="AC86" s="100">
        <v>0</v>
      </c>
      <c r="AD86" s="100">
        <v>0</v>
      </c>
      <c r="AE86" s="100">
        <v>0.1780649</v>
      </c>
      <c r="AF86" s="100">
        <v>0</v>
      </c>
      <c r="AG86" s="100">
        <v>0</v>
      </c>
      <c r="AH86" s="100">
        <v>0</v>
      </c>
      <c r="AI86" s="100">
        <v>0</v>
      </c>
      <c r="AJ86" s="100">
        <v>0</v>
      </c>
      <c r="AK86" s="100">
        <v>0</v>
      </c>
      <c r="AL86" s="100">
        <v>0</v>
      </c>
      <c r="AM86" s="100">
        <v>0.48136400000000001</v>
      </c>
      <c r="AN86" s="100">
        <v>0</v>
      </c>
      <c r="AO86" s="100">
        <v>0</v>
      </c>
      <c r="AP86" s="100">
        <v>0</v>
      </c>
      <c r="AQ86" s="100">
        <v>2.7540700000000001E-2</v>
      </c>
      <c r="AR86" s="100">
        <v>2.92813E-2</v>
      </c>
      <c r="AS86" s="127"/>
      <c r="AT86" s="122">
        <v>1979</v>
      </c>
      <c r="AU86" s="100">
        <v>8.7560200000000005E-2</v>
      </c>
      <c r="AV86" s="100">
        <v>0</v>
      </c>
      <c r="AW86" s="100">
        <v>0</v>
      </c>
      <c r="AX86" s="100">
        <v>0</v>
      </c>
      <c r="AY86" s="100">
        <v>0</v>
      </c>
      <c r="AZ86" s="100">
        <v>0</v>
      </c>
      <c r="BA86" s="100">
        <v>0.17476179999999999</v>
      </c>
      <c r="BB86" s="100">
        <v>0</v>
      </c>
      <c r="BC86" s="100">
        <v>0.12642590000000001</v>
      </c>
      <c r="BD86" s="100">
        <v>0</v>
      </c>
      <c r="BE86" s="100">
        <v>0</v>
      </c>
      <c r="BF86" s="100">
        <v>0.13853660000000001</v>
      </c>
      <c r="BG86" s="100">
        <v>0</v>
      </c>
      <c r="BH86" s="100">
        <v>0</v>
      </c>
      <c r="BI86" s="100">
        <v>0.26827489999999998</v>
      </c>
      <c r="BJ86" s="100">
        <v>0</v>
      </c>
      <c r="BK86" s="100">
        <v>0</v>
      </c>
      <c r="BL86" s="100">
        <v>0</v>
      </c>
      <c r="BM86" s="100">
        <v>4.1334500000000003E-2</v>
      </c>
      <c r="BN86" s="100">
        <v>4.4640899999999997E-2</v>
      </c>
      <c r="BO86" s="127"/>
      <c r="BP86" s="122">
        <v>1979</v>
      </c>
    </row>
    <row r="87" spans="1:68">
      <c r="A87" s="127"/>
      <c r="B87" s="122">
        <v>1980</v>
      </c>
      <c r="C87" s="100">
        <v>0</v>
      </c>
      <c r="D87" s="100">
        <v>0</v>
      </c>
      <c r="E87" s="100">
        <v>0</v>
      </c>
      <c r="F87" s="100">
        <v>0</v>
      </c>
      <c r="G87" s="100">
        <v>0</v>
      </c>
      <c r="H87" s="100">
        <v>0</v>
      </c>
      <c r="I87" s="100">
        <v>0</v>
      </c>
      <c r="J87" s="100">
        <v>0</v>
      </c>
      <c r="K87" s="100">
        <v>0</v>
      </c>
      <c r="L87" s="100">
        <v>0.26308310000000001</v>
      </c>
      <c r="M87" s="100">
        <v>0</v>
      </c>
      <c r="N87" s="100">
        <v>0</v>
      </c>
      <c r="O87" s="100">
        <v>0</v>
      </c>
      <c r="P87" s="100">
        <v>0</v>
      </c>
      <c r="Q87" s="100">
        <v>0</v>
      </c>
      <c r="R87" s="100">
        <v>0</v>
      </c>
      <c r="S87" s="100">
        <v>0</v>
      </c>
      <c r="T87" s="100">
        <v>0</v>
      </c>
      <c r="U87" s="100">
        <v>1.36276E-2</v>
      </c>
      <c r="V87" s="100">
        <v>1.8411299999999999E-2</v>
      </c>
      <c r="W87" s="127"/>
      <c r="X87" s="122">
        <v>1980</v>
      </c>
      <c r="Y87" s="100">
        <v>0</v>
      </c>
      <c r="Z87" s="100">
        <v>0</v>
      </c>
      <c r="AA87" s="100">
        <v>0</v>
      </c>
      <c r="AB87" s="100">
        <v>0</v>
      </c>
      <c r="AC87" s="100">
        <v>0</v>
      </c>
      <c r="AD87" s="100">
        <v>0</v>
      </c>
      <c r="AE87" s="100">
        <v>0</v>
      </c>
      <c r="AF87" s="100">
        <v>0</v>
      </c>
      <c r="AG87" s="100">
        <v>0</v>
      </c>
      <c r="AH87" s="100">
        <v>0.2766864</v>
      </c>
      <c r="AI87" s="100">
        <v>0</v>
      </c>
      <c r="AJ87" s="100">
        <v>0</v>
      </c>
      <c r="AK87" s="100">
        <v>0</v>
      </c>
      <c r="AL87" s="100">
        <v>0</v>
      </c>
      <c r="AM87" s="100">
        <v>0</v>
      </c>
      <c r="AN87" s="100">
        <v>0.65933920000000001</v>
      </c>
      <c r="AO87" s="100">
        <v>0</v>
      </c>
      <c r="AP87" s="100">
        <v>0</v>
      </c>
      <c r="AQ87" s="100">
        <v>2.71839E-2</v>
      </c>
      <c r="AR87" s="100">
        <v>3.7002399999999998E-2</v>
      </c>
      <c r="AS87" s="127"/>
      <c r="AT87" s="122">
        <v>1980</v>
      </c>
      <c r="AU87" s="100">
        <v>0</v>
      </c>
      <c r="AV87" s="100">
        <v>0</v>
      </c>
      <c r="AW87" s="100">
        <v>0</v>
      </c>
      <c r="AX87" s="100">
        <v>0</v>
      </c>
      <c r="AY87" s="100">
        <v>0</v>
      </c>
      <c r="AZ87" s="100">
        <v>0</v>
      </c>
      <c r="BA87" s="100">
        <v>0</v>
      </c>
      <c r="BB87" s="100">
        <v>0</v>
      </c>
      <c r="BC87" s="100">
        <v>0</v>
      </c>
      <c r="BD87" s="100">
        <v>0.26971329999999999</v>
      </c>
      <c r="BE87" s="100">
        <v>0</v>
      </c>
      <c r="BF87" s="100">
        <v>0</v>
      </c>
      <c r="BG87" s="100">
        <v>0</v>
      </c>
      <c r="BH87" s="100">
        <v>0</v>
      </c>
      <c r="BI87" s="100">
        <v>0</v>
      </c>
      <c r="BJ87" s="100">
        <v>0.39364339999999998</v>
      </c>
      <c r="BK87" s="100">
        <v>0</v>
      </c>
      <c r="BL87" s="100">
        <v>0</v>
      </c>
      <c r="BM87" s="100">
        <v>2.0414600000000001E-2</v>
      </c>
      <c r="BN87" s="100">
        <v>2.94063E-2</v>
      </c>
      <c r="BO87" s="127"/>
      <c r="BP87" s="122">
        <v>1980</v>
      </c>
    </row>
    <row r="88" spans="1:68">
      <c r="A88" s="127"/>
      <c r="B88" s="122">
        <v>1981</v>
      </c>
      <c r="C88" s="100">
        <v>0</v>
      </c>
      <c r="D88" s="100">
        <v>0</v>
      </c>
      <c r="E88" s="100">
        <v>0</v>
      </c>
      <c r="F88" s="100">
        <v>0</v>
      </c>
      <c r="G88" s="100">
        <v>0.1515521</v>
      </c>
      <c r="H88" s="100">
        <v>0</v>
      </c>
      <c r="I88" s="100">
        <v>0</v>
      </c>
      <c r="J88" s="100">
        <v>0</v>
      </c>
      <c r="K88" s="100">
        <v>0</v>
      </c>
      <c r="L88" s="100">
        <v>0</v>
      </c>
      <c r="M88" s="100">
        <v>0</v>
      </c>
      <c r="N88" s="100">
        <v>0.27017020000000003</v>
      </c>
      <c r="O88" s="100">
        <v>0</v>
      </c>
      <c r="P88" s="100">
        <v>0</v>
      </c>
      <c r="Q88" s="100">
        <v>0</v>
      </c>
      <c r="R88" s="100">
        <v>0</v>
      </c>
      <c r="S88" s="100">
        <v>0</v>
      </c>
      <c r="T88" s="100">
        <v>0</v>
      </c>
      <c r="U88" s="100">
        <v>2.6851900000000001E-2</v>
      </c>
      <c r="V88" s="100">
        <v>2.4206700000000001E-2</v>
      </c>
      <c r="W88" s="127"/>
      <c r="X88" s="122">
        <v>1981</v>
      </c>
      <c r="Y88" s="100">
        <v>0</v>
      </c>
      <c r="Z88" s="100">
        <v>0</v>
      </c>
      <c r="AA88" s="100">
        <v>0</v>
      </c>
      <c r="AB88" s="100">
        <v>0</v>
      </c>
      <c r="AC88" s="100">
        <v>0</v>
      </c>
      <c r="AD88" s="100">
        <v>0</v>
      </c>
      <c r="AE88" s="100">
        <v>0</v>
      </c>
      <c r="AF88" s="100">
        <v>0.20623059999999999</v>
      </c>
      <c r="AG88" s="100">
        <v>0</v>
      </c>
      <c r="AH88" s="100">
        <v>0</v>
      </c>
      <c r="AI88" s="100">
        <v>0</v>
      </c>
      <c r="AJ88" s="100">
        <v>0</v>
      </c>
      <c r="AK88" s="100">
        <v>0</v>
      </c>
      <c r="AL88" s="100">
        <v>0</v>
      </c>
      <c r="AM88" s="100">
        <v>0</v>
      </c>
      <c r="AN88" s="100">
        <v>0</v>
      </c>
      <c r="AO88" s="100">
        <v>0</v>
      </c>
      <c r="AP88" s="100">
        <v>1.3368089999999999</v>
      </c>
      <c r="AQ88" s="100">
        <v>2.6755899999999999E-2</v>
      </c>
      <c r="AR88" s="100">
        <v>3.4116199999999999E-2</v>
      </c>
      <c r="AS88" s="127"/>
      <c r="AT88" s="122">
        <v>1981</v>
      </c>
      <c r="AU88" s="100">
        <v>0</v>
      </c>
      <c r="AV88" s="100">
        <v>0</v>
      </c>
      <c r="AW88" s="100">
        <v>0</v>
      </c>
      <c r="AX88" s="100">
        <v>0</v>
      </c>
      <c r="AY88" s="100">
        <v>7.6812800000000001E-2</v>
      </c>
      <c r="AZ88" s="100">
        <v>0</v>
      </c>
      <c r="BA88" s="100">
        <v>0</v>
      </c>
      <c r="BB88" s="100">
        <v>0.1011049</v>
      </c>
      <c r="BC88" s="100">
        <v>0</v>
      </c>
      <c r="BD88" s="100">
        <v>0</v>
      </c>
      <c r="BE88" s="100">
        <v>0</v>
      </c>
      <c r="BF88" s="100">
        <v>0.13502690000000001</v>
      </c>
      <c r="BG88" s="100">
        <v>0</v>
      </c>
      <c r="BH88" s="100">
        <v>0</v>
      </c>
      <c r="BI88" s="100">
        <v>0</v>
      </c>
      <c r="BJ88" s="100">
        <v>0</v>
      </c>
      <c r="BK88" s="100">
        <v>0</v>
      </c>
      <c r="BL88" s="100">
        <v>0.97476339999999995</v>
      </c>
      <c r="BM88" s="100">
        <v>2.6803799999999999E-2</v>
      </c>
      <c r="BN88" s="100">
        <v>3.32591E-2</v>
      </c>
      <c r="BO88" s="127"/>
      <c r="BP88" s="122">
        <v>1981</v>
      </c>
    </row>
    <row r="89" spans="1:68">
      <c r="A89" s="127"/>
      <c r="B89" s="122">
        <v>1982</v>
      </c>
      <c r="C89" s="100">
        <v>0</v>
      </c>
      <c r="D89" s="100">
        <v>0</v>
      </c>
      <c r="E89" s="100">
        <v>0</v>
      </c>
      <c r="F89" s="100">
        <v>0</v>
      </c>
      <c r="G89" s="100">
        <v>0.1479375</v>
      </c>
      <c r="H89" s="100">
        <v>0</v>
      </c>
      <c r="I89" s="100">
        <v>0</v>
      </c>
      <c r="J89" s="100">
        <v>0</v>
      </c>
      <c r="K89" s="100">
        <v>0</v>
      </c>
      <c r="L89" s="100">
        <v>0</v>
      </c>
      <c r="M89" s="100">
        <v>0</v>
      </c>
      <c r="N89" s="100">
        <v>0</v>
      </c>
      <c r="O89" s="100">
        <v>0</v>
      </c>
      <c r="P89" s="100">
        <v>0</v>
      </c>
      <c r="Q89" s="100">
        <v>0</v>
      </c>
      <c r="R89" s="100">
        <v>0</v>
      </c>
      <c r="S89" s="100">
        <v>0</v>
      </c>
      <c r="T89" s="100">
        <v>0</v>
      </c>
      <c r="U89" s="100">
        <v>1.3191E-2</v>
      </c>
      <c r="V89" s="100">
        <v>9.9249999999999998E-3</v>
      </c>
      <c r="W89" s="127"/>
      <c r="X89" s="122">
        <v>1982</v>
      </c>
      <c r="Y89" s="100">
        <v>0</v>
      </c>
      <c r="Z89" s="100">
        <v>0</v>
      </c>
      <c r="AA89" s="100">
        <v>0</v>
      </c>
      <c r="AB89" s="100">
        <v>0</v>
      </c>
      <c r="AC89" s="100">
        <v>0</v>
      </c>
      <c r="AD89" s="100">
        <v>0</v>
      </c>
      <c r="AE89" s="100">
        <v>0</v>
      </c>
      <c r="AF89" s="100">
        <v>0</v>
      </c>
      <c r="AG89" s="100">
        <v>0</v>
      </c>
      <c r="AH89" s="100">
        <v>0</v>
      </c>
      <c r="AI89" s="100">
        <v>0</v>
      </c>
      <c r="AJ89" s="100">
        <v>0</v>
      </c>
      <c r="AK89" s="100">
        <v>0</v>
      </c>
      <c r="AL89" s="100">
        <v>0.34445110000000001</v>
      </c>
      <c r="AM89" s="100">
        <v>0</v>
      </c>
      <c r="AN89" s="100">
        <v>0.62097530000000001</v>
      </c>
      <c r="AO89" s="100">
        <v>0</v>
      </c>
      <c r="AP89" s="100">
        <v>0</v>
      </c>
      <c r="AQ89" s="100">
        <v>2.6304299999999999E-2</v>
      </c>
      <c r="AR89" s="100">
        <v>2.8722600000000001E-2</v>
      </c>
      <c r="AS89" s="127"/>
      <c r="AT89" s="122">
        <v>1982</v>
      </c>
      <c r="AU89" s="100">
        <v>0</v>
      </c>
      <c r="AV89" s="100">
        <v>0</v>
      </c>
      <c r="AW89" s="100">
        <v>0</v>
      </c>
      <c r="AX89" s="100">
        <v>0</v>
      </c>
      <c r="AY89" s="100">
        <v>7.4996199999999999E-2</v>
      </c>
      <c r="AZ89" s="100">
        <v>0</v>
      </c>
      <c r="BA89" s="100">
        <v>0</v>
      </c>
      <c r="BB89" s="100">
        <v>0</v>
      </c>
      <c r="BC89" s="100">
        <v>0</v>
      </c>
      <c r="BD89" s="100">
        <v>0</v>
      </c>
      <c r="BE89" s="100">
        <v>0</v>
      </c>
      <c r="BF89" s="100">
        <v>0</v>
      </c>
      <c r="BG89" s="100">
        <v>0</v>
      </c>
      <c r="BH89" s="100">
        <v>0.1842174</v>
      </c>
      <c r="BI89" s="100">
        <v>0</v>
      </c>
      <c r="BJ89" s="100">
        <v>0.36786210000000003</v>
      </c>
      <c r="BK89" s="100">
        <v>0</v>
      </c>
      <c r="BL89" s="100">
        <v>0</v>
      </c>
      <c r="BM89" s="100">
        <v>1.9757299999999998E-2</v>
      </c>
      <c r="BN89" s="100">
        <v>2.1349199999999999E-2</v>
      </c>
      <c r="BO89" s="127"/>
      <c r="BP89" s="122">
        <v>1982</v>
      </c>
    </row>
    <row r="90" spans="1:68">
      <c r="A90" s="127"/>
      <c r="B90" s="122">
        <v>1983</v>
      </c>
      <c r="C90" s="100">
        <v>0</v>
      </c>
      <c r="D90" s="100">
        <v>0</v>
      </c>
      <c r="E90" s="100">
        <v>0</v>
      </c>
      <c r="F90" s="100">
        <v>0</v>
      </c>
      <c r="G90" s="100">
        <v>0</v>
      </c>
      <c r="H90" s="100">
        <v>0</v>
      </c>
      <c r="I90" s="100">
        <v>0</v>
      </c>
      <c r="J90" s="100">
        <v>0</v>
      </c>
      <c r="K90" s="100">
        <v>0</v>
      </c>
      <c r="L90" s="100">
        <v>0.25438240000000001</v>
      </c>
      <c r="M90" s="100">
        <v>0.25950430000000002</v>
      </c>
      <c r="N90" s="100">
        <v>0</v>
      </c>
      <c r="O90" s="100">
        <v>0</v>
      </c>
      <c r="P90" s="100">
        <v>0</v>
      </c>
      <c r="Q90" s="100">
        <v>0</v>
      </c>
      <c r="R90" s="100">
        <v>0</v>
      </c>
      <c r="S90" s="100">
        <v>0</v>
      </c>
      <c r="T90" s="100">
        <v>3.4460180999999999</v>
      </c>
      <c r="U90" s="100">
        <v>3.9030200000000001E-2</v>
      </c>
      <c r="V90" s="100">
        <v>8.2271899999999995E-2</v>
      </c>
      <c r="W90" s="127"/>
      <c r="X90" s="122">
        <v>1983</v>
      </c>
      <c r="Y90" s="100">
        <v>0.17541799999999999</v>
      </c>
      <c r="Z90" s="100">
        <v>0</v>
      </c>
      <c r="AA90" s="100">
        <v>0</v>
      </c>
      <c r="AB90" s="100">
        <v>0</v>
      </c>
      <c r="AC90" s="100">
        <v>0</v>
      </c>
      <c r="AD90" s="100">
        <v>0</v>
      </c>
      <c r="AE90" s="100">
        <v>0</v>
      </c>
      <c r="AF90" s="100">
        <v>0</v>
      </c>
      <c r="AG90" s="100">
        <v>0</v>
      </c>
      <c r="AH90" s="100">
        <v>0</v>
      </c>
      <c r="AI90" s="100">
        <v>0</v>
      </c>
      <c r="AJ90" s="100">
        <v>0.26725110000000002</v>
      </c>
      <c r="AK90" s="100">
        <v>0</v>
      </c>
      <c r="AL90" s="100">
        <v>0</v>
      </c>
      <c r="AM90" s="100">
        <v>0</v>
      </c>
      <c r="AN90" s="100">
        <v>0</v>
      </c>
      <c r="AO90" s="100">
        <v>0</v>
      </c>
      <c r="AP90" s="100">
        <v>1.2458886</v>
      </c>
      <c r="AQ90" s="100">
        <v>3.8925000000000001E-2</v>
      </c>
      <c r="AR90" s="100">
        <v>4.2497E-2</v>
      </c>
      <c r="AS90" s="127"/>
      <c r="AT90" s="122">
        <v>1983</v>
      </c>
      <c r="AU90" s="100">
        <v>8.5452899999999998E-2</v>
      </c>
      <c r="AV90" s="100">
        <v>0</v>
      </c>
      <c r="AW90" s="100">
        <v>0</v>
      </c>
      <c r="AX90" s="100">
        <v>0</v>
      </c>
      <c r="AY90" s="100">
        <v>0</v>
      </c>
      <c r="AZ90" s="100">
        <v>0</v>
      </c>
      <c r="BA90" s="100">
        <v>0</v>
      </c>
      <c r="BB90" s="100">
        <v>0</v>
      </c>
      <c r="BC90" s="100">
        <v>0</v>
      </c>
      <c r="BD90" s="100">
        <v>0.1303657</v>
      </c>
      <c r="BE90" s="100">
        <v>0.13287080000000001</v>
      </c>
      <c r="BF90" s="100">
        <v>0.13268579999999999</v>
      </c>
      <c r="BG90" s="100">
        <v>0</v>
      </c>
      <c r="BH90" s="100">
        <v>0</v>
      </c>
      <c r="BI90" s="100">
        <v>0</v>
      </c>
      <c r="BJ90" s="100">
        <v>0</v>
      </c>
      <c r="BK90" s="100">
        <v>0</v>
      </c>
      <c r="BL90" s="100">
        <v>1.8301107999999999</v>
      </c>
      <c r="BM90" s="100">
        <v>3.8977600000000001E-2</v>
      </c>
      <c r="BN90" s="100">
        <v>5.5570000000000001E-2</v>
      </c>
      <c r="BO90" s="127"/>
      <c r="BP90" s="122">
        <v>1983</v>
      </c>
    </row>
    <row r="91" spans="1:68">
      <c r="A91" s="127"/>
      <c r="B91" s="122">
        <v>1984</v>
      </c>
      <c r="C91" s="100">
        <v>0.16476850000000001</v>
      </c>
      <c r="D91" s="100">
        <v>0</v>
      </c>
      <c r="E91" s="100">
        <v>0</v>
      </c>
      <c r="F91" s="100">
        <v>0</v>
      </c>
      <c r="G91" s="100">
        <v>0</v>
      </c>
      <c r="H91" s="100">
        <v>0</v>
      </c>
      <c r="I91" s="100">
        <v>0.15952830000000001</v>
      </c>
      <c r="J91" s="100">
        <v>0</v>
      </c>
      <c r="K91" s="100">
        <v>0</v>
      </c>
      <c r="L91" s="100">
        <v>0</v>
      </c>
      <c r="M91" s="100">
        <v>0</v>
      </c>
      <c r="N91" s="100">
        <v>0</v>
      </c>
      <c r="O91" s="100">
        <v>0</v>
      </c>
      <c r="P91" s="100">
        <v>0</v>
      </c>
      <c r="Q91" s="100">
        <v>0</v>
      </c>
      <c r="R91" s="100">
        <v>0</v>
      </c>
      <c r="S91" s="100">
        <v>1.6362595</v>
      </c>
      <c r="T91" s="100">
        <v>0</v>
      </c>
      <c r="U91" s="100">
        <v>3.8569300000000001E-2</v>
      </c>
      <c r="V91" s="100">
        <v>5.0754300000000002E-2</v>
      </c>
      <c r="W91" s="127"/>
      <c r="X91" s="122">
        <v>1984</v>
      </c>
      <c r="Y91" s="100">
        <v>0</v>
      </c>
      <c r="Z91" s="100">
        <v>0</v>
      </c>
      <c r="AA91" s="100">
        <v>0</v>
      </c>
      <c r="AB91" s="100">
        <v>0</v>
      </c>
      <c r="AC91" s="100">
        <v>0</v>
      </c>
      <c r="AD91" s="100">
        <v>0</v>
      </c>
      <c r="AE91" s="100">
        <v>0</v>
      </c>
      <c r="AF91" s="100">
        <v>0</v>
      </c>
      <c r="AG91" s="100">
        <v>0</v>
      </c>
      <c r="AH91" s="100">
        <v>0</v>
      </c>
      <c r="AI91" s="100">
        <v>0.2762172</v>
      </c>
      <c r="AJ91" s="100">
        <v>0</v>
      </c>
      <c r="AK91" s="100">
        <v>0</v>
      </c>
      <c r="AL91" s="100">
        <v>0</v>
      </c>
      <c r="AM91" s="100">
        <v>0</v>
      </c>
      <c r="AN91" s="100">
        <v>0</v>
      </c>
      <c r="AO91" s="100">
        <v>0.88555919999999999</v>
      </c>
      <c r="AP91" s="100">
        <v>0</v>
      </c>
      <c r="AQ91" s="100">
        <v>2.5637199999999999E-2</v>
      </c>
      <c r="AR91" s="100">
        <v>3.3563500000000003E-2</v>
      </c>
      <c r="AS91" s="127"/>
      <c r="AT91" s="122">
        <v>1984</v>
      </c>
      <c r="AU91" s="100">
        <v>8.4471400000000002E-2</v>
      </c>
      <c r="AV91" s="100">
        <v>0</v>
      </c>
      <c r="AW91" s="100">
        <v>0</v>
      </c>
      <c r="AX91" s="100">
        <v>0</v>
      </c>
      <c r="AY91" s="100">
        <v>0</v>
      </c>
      <c r="AZ91" s="100">
        <v>0</v>
      </c>
      <c r="BA91" s="100">
        <v>8.0208000000000002E-2</v>
      </c>
      <c r="BB91" s="100">
        <v>0</v>
      </c>
      <c r="BC91" s="100">
        <v>0</v>
      </c>
      <c r="BD91" s="100">
        <v>0</v>
      </c>
      <c r="BE91" s="100">
        <v>0.1347787</v>
      </c>
      <c r="BF91" s="100">
        <v>0</v>
      </c>
      <c r="BG91" s="100">
        <v>0</v>
      </c>
      <c r="BH91" s="100">
        <v>0</v>
      </c>
      <c r="BI91" s="100">
        <v>0</v>
      </c>
      <c r="BJ91" s="100">
        <v>0</v>
      </c>
      <c r="BK91" s="100">
        <v>1.1491743000000001</v>
      </c>
      <c r="BL91" s="100">
        <v>0</v>
      </c>
      <c r="BM91" s="100">
        <v>3.2093700000000003E-2</v>
      </c>
      <c r="BN91" s="100">
        <v>4.02075E-2</v>
      </c>
      <c r="BO91" s="127"/>
      <c r="BP91" s="122">
        <v>1984</v>
      </c>
    </row>
    <row r="92" spans="1:68">
      <c r="A92" s="127"/>
      <c r="B92" s="122">
        <v>1985</v>
      </c>
      <c r="C92" s="100">
        <v>0</v>
      </c>
      <c r="D92" s="100">
        <v>0</v>
      </c>
      <c r="E92" s="100">
        <v>0</v>
      </c>
      <c r="F92" s="100">
        <v>0</v>
      </c>
      <c r="G92" s="100">
        <v>0</v>
      </c>
      <c r="H92" s="100">
        <v>0.14991180000000001</v>
      </c>
      <c r="I92" s="100">
        <v>0</v>
      </c>
      <c r="J92" s="100">
        <v>0</v>
      </c>
      <c r="K92" s="100">
        <v>0</v>
      </c>
      <c r="L92" s="100">
        <v>0</v>
      </c>
      <c r="M92" s="100">
        <v>0</v>
      </c>
      <c r="N92" s="100">
        <v>0</v>
      </c>
      <c r="O92" s="100">
        <v>0</v>
      </c>
      <c r="P92" s="100">
        <v>0.39384340000000001</v>
      </c>
      <c r="Q92" s="100">
        <v>0</v>
      </c>
      <c r="R92" s="100">
        <v>0</v>
      </c>
      <c r="S92" s="100">
        <v>0</v>
      </c>
      <c r="T92" s="100">
        <v>0</v>
      </c>
      <c r="U92" s="100">
        <v>2.5371899999999999E-2</v>
      </c>
      <c r="V92" s="100">
        <v>2.4712100000000001E-2</v>
      </c>
      <c r="W92" s="127"/>
      <c r="X92" s="122">
        <v>1985</v>
      </c>
      <c r="Y92" s="100">
        <v>0</v>
      </c>
      <c r="Z92" s="100">
        <v>0.174652</v>
      </c>
      <c r="AA92" s="100">
        <v>0</v>
      </c>
      <c r="AB92" s="100">
        <v>0</v>
      </c>
      <c r="AC92" s="100">
        <v>0</v>
      </c>
      <c r="AD92" s="100">
        <v>0</v>
      </c>
      <c r="AE92" s="100">
        <v>0</v>
      </c>
      <c r="AF92" s="100">
        <v>0.16583310000000001</v>
      </c>
      <c r="AG92" s="100">
        <v>0</v>
      </c>
      <c r="AH92" s="100">
        <v>0</v>
      </c>
      <c r="AI92" s="100">
        <v>0</v>
      </c>
      <c r="AJ92" s="100">
        <v>0</v>
      </c>
      <c r="AK92" s="100">
        <v>0</v>
      </c>
      <c r="AL92" s="100">
        <v>0</v>
      </c>
      <c r="AM92" s="100">
        <v>0</v>
      </c>
      <c r="AN92" s="100">
        <v>0</v>
      </c>
      <c r="AO92" s="100">
        <v>0.86649109999999996</v>
      </c>
      <c r="AP92" s="100">
        <v>0</v>
      </c>
      <c r="AQ92" s="100">
        <v>3.79479E-2</v>
      </c>
      <c r="AR92" s="100">
        <v>3.9638600000000003E-2</v>
      </c>
      <c r="AS92" s="127"/>
      <c r="AT92" s="122">
        <v>1985</v>
      </c>
      <c r="AU92" s="100">
        <v>0</v>
      </c>
      <c r="AV92" s="100">
        <v>8.5096900000000003E-2</v>
      </c>
      <c r="AW92" s="100">
        <v>0</v>
      </c>
      <c r="AX92" s="100">
        <v>0</v>
      </c>
      <c r="AY92" s="100">
        <v>0</v>
      </c>
      <c r="AZ92" s="100">
        <v>7.5785900000000003E-2</v>
      </c>
      <c r="BA92" s="100">
        <v>0</v>
      </c>
      <c r="BB92" s="100">
        <v>8.1457399999999999E-2</v>
      </c>
      <c r="BC92" s="100">
        <v>0</v>
      </c>
      <c r="BD92" s="100">
        <v>0</v>
      </c>
      <c r="BE92" s="100">
        <v>0</v>
      </c>
      <c r="BF92" s="100">
        <v>0</v>
      </c>
      <c r="BG92" s="100">
        <v>0</v>
      </c>
      <c r="BH92" s="100">
        <v>0.18303649999999999</v>
      </c>
      <c r="BI92" s="100">
        <v>0</v>
      </c>
      <c r="BJ92" s="100">
        <v>0</v>
      </c>
      <c r="BK92" s="100">
        <v>0.55921220000000005</v>
      </c>
      <c r="BL92" s="100">
        <v>0</v>
      </c>
      <c r="BM92" s="100">
        <v>3.1669000000000003E-2</v>
      </c>
      <c r="BN92" s="100">
        <v>3.3621499999999999E-2</v>
      </c>
      <c r="BO92" s="127"/>
      <c r="BP92" s="122">
        <v>1985</v>
      </c>
    </row>
    <row r="93" spans="1:68">
      <c r="A93" s="127"/>
      <c r="B93" s="122">
        <v>1986</v>
      </c>
      <c r="C93" s="100">
        <v>0</v>
      </c>
      <c r="D93" s="100">
        <v>0</v>
      </c>
      <c r="E93" s="100">
        <v>0</v>
      </c>
      <c r="F93" s="100">
        <v>0</v>
      </c>
      <c r="G93" s="100">
        <v>0</v>
      </c>
      <c r="H93" s="100">
        <v>0</v>
      </c>
      <c r="I93" s="100">
        <v>0</v>
      </c>
      <c r="J93" s="100">
        <v>0</v>
      </c>
      <c r="K93" s="100">
        <v>0</v>
      </c>
      <c r="L93" s="100">
        <v>0</v>
      </c>
      <c r="M93" s="100">
        <v>0</v>
      </c>
      <c r="N93" s="100">
        <v>0</v>
      </c>
      <c r="O93" s="100">
        <v>0</v>
      </c>
      <c r="P93" s="100">
        <v>0</v>
      </c>
      <c r="Q93" s="100">
        <v>0</v>
      </c>
      <c r="R93" s="100">
        <v>0</v>
      </c>
      <c r="S93" s="100">
        <v>1.5073635000000001</v>
      </c>
      <c r="T93" s="100">
        <v>0</v>
      </c>
      <c r="U93" s="100">
        <v>1.2499700000000001E-2</v>
      </c>
      <c r="V93" s="100">
        <v>2.56271E-2</v>
      </c>
      <c r="W93" s="127"/>
      <c r="X93" s="122">
        <v>1986</v>
      </c>
      <c r="Y93" s="100">
        <v>0</v>
      </c>
      <c r="Z93" s="100">
        <v>0</v>
      </c>
      <c r="AA93" s="100">
        <v>0</v>
      </c>
      <c r="AB93" s="100">
        <v>0</v>
      </c>
      <c r="AC93" s="100">
        <v>0</v>
      </c>
      <c r="AD93" s="100">
        <v>0</v>
      </c>
      <c r="AE93" s="100">
        <v>0</v>
      </c>
      <c r="AF93" s="100">
        <v>0.16001380000000001</v>
      </c>
      <c r="AG93" s="100">
        <v>0</v>
      </c>
      <c r="AH93" s="100">
        <v>0</v>
      </c>
      <c r="AI93" s="100">
        <v>0</v>
      </c>
      <c r="AJ93" s="100">
        <v>0</v>
      </c>
      <c r="AK93" s="100">
        <v>0</v>
      </c>
      <c r="AL93" s="100">
        <v>0</v>
      </c>
      <c r="AM93" s="100">
        <v>0</v>
      </c>
      <c r="AN93" s="100">
        <v>0</v>
      </c>
      <c r="AO93" s="100">
        <v>0</v>
      </c>
      <c r="AP93" s="100">
        <v>0</v>
      </c>
      <c r="AQ93" s="100">
        <v>1.24717E-2</v>
      </c>
      <c r="AR93" s="100">
        <v>1.22995E-2</v>
      </c>
      <c r="AS93" s="127"/>
      <c r="AT93" s="122">
        <v>1986</v>
      </c>
      <c r="AU93" s="100">
        <v>0</v>
      </c>
      <c r="AV93" s="100">
        <v>0</v>
      </c>
      <c r="AW93" s="100">
        <v>0</v>
      </c>
      <c r="AX93" s="100">
        <v>0</v>
      </c>
      <c r="AY93" s="100">
        <v>0</v>
      </c>
      <c r="AZ93" s="100">
        <v>0</v>
      </c>
      <c r="BA93" s="100">
        <v>0</v>
      </c>
      <c r="BB93" s="100">
        <v>7.8945799999999997E-2</v>
      </c>
      <c r="BC93" s="100">
        <v>0</v>
      </c>
      <c r="BD93" s="100">
        <v>0</v>
      </c>
      <c r="BE93" s="100">
        <v>0</v>
      </c>
      <c r="BF93" s="100">
        <v>0</v>
      </c>
      <c r="BG93" s="100">
        <v>0</v>
      </c>
      <c r="BH93" s="100">
        <v>0</v>
      </c>
      <c r="BI93" s="100">
        <v>0</v>
      </c>
      <c r="BJ93" s="100">
        <v>0</v>
      </c>
      <c r="BK93" s="100">
        <v>0.54046749999999999</v>
      </c>
      <c r="BL93" s="100">
        <v>0</v>
      </c>
      <c r="BM93" s="100">
        <v>1.2485700000000001E-2</v>
      </c>
      <c r="BN93" s="100">
        <v>1.5256799999999999E-2</v>
      </c>
      <c r="BO93" s="127"/>
      <c r="BP93" s="122">
        <v>1986</v>
      </c>
    </row>
    <row r="94" spans="1:68">
      <c r="A94" s="127"/>
      <c r="B94" s="122">
        <v>1987</v>
      </c>
      <c r="C94" s="100">
        <v>0</v>
      </c>
      <c r="D94" s="100">
        <v>0</v>
      </c>
      <c r="E94" s="100">
        <v>0</v>
      </c>
      <c r="F94" s="100">
        <v>0</v>
      </c>
      <c r="G94" s="100">
        <v>0</v>
      </c>
      <c r="H94" s="100">
        <v>0</v>
      </c>
      <c r="I94" s="100">
        <v>0</v>
      </c>
      <c r="J94" s="100">
        <v>0</v>
      </c>
      <c r="K94" s="100">
        <v>0</v>
      </c>
      <c r="L94" s="100">
        <v>0</v>
      </c>
      <c r="M94" s="100">
        <v>0</v>
      </c>
      <c r="N94" s="100">
        <v>0</v>
      </c>
      <c r="O94" s="100">
        <v>0</v>
      </c>
      <c r="P94" s="100">
        <v>0.358545</v>
      </c>
      <c r="Q94" s="100">
        <v>0</v>
      </c>
      <c r="R94" s="100">
        <v>0</v>
      </c>
      <c r="S94" s="100">
        <v>0</v>
      </c>
      <c r="T94" s="100">
        <v>0</v>
      </c>
      <c r="U94" s="100">
        <v>1.23179E-2</v>
      </c>
      <c r="V94" s="100">
        <v>1.2605399999999999E-2</v>
      </c>
      <c r="W94" s="127"/>
      <c r="X94" s="122">
        <v>1987</v>
      </c>
      <c r="Y94" s="100">
        <v>0</v>
      </c>
      <c r="Z94" s="100">
        <v>0</v>
      </c>
      <c r="AA94" s="100">
        <v>0</v>
      </c>
      <c r="AB94" s="100">
        <v>0</v>
      </c>
      <c r="AC94" s="100">
        <v>0</v>
      </c>
      <c r="AD94" s="100">
        <v>0</v>
      </c>
      <c r="AE94" s="100">
        <v>0.15468960000000001</v>
      </c>
      <c r="AF94" s="100">
        <v>0</v>
      </c>
      <c r="AG94" s="100">
        <v>0</v>
      </c>
      <c r="AH94" s="100">
        <v>0</v>
      </c>
      <c r="AI94" s="100">
        <v>0</v>
      </c>
      <c r="AJ94" s="100">
        <v>0.2723237</v>
      </c>
      <c r="AK94" s="100">
        <v>0</v>
      </c>
      <c r="AL94" s="100">
        <v>0</v>
      </c>
      <c r="AM94" s="100">
        <v>0</v>
      </c>
      <c r="AN94" s="100">
        <v>0</v>
      </c>
      <c r="AO94" s="100">
        <v>0</v>
      </c>
      <c r="AP94" s="100">
        <v>0</v>
      </c>
      <c r="AQ94" s="100">
        <v>2.4553100000000001E-2</v>
      </c>
      <c r="AR94" s="100">
        <v>2.5837499999999999E-2</v>
      </c>
      <c r="AS94" s="127"/>
      <c r="AT94" s="122">
        <v>1987</v>
      </c>
      <c r="AU94" s="100">
        <v>0</v>
      </c>
      <c r="AV94" s="100">
        <v>0</v>
      </c>
      <c r="AW94" s="100">
        <v>0</v>
      </c>
      <c r="AX94" s="100">
        <v>0</v>
      </c>
      <c r="AY94" s="100">
        <v>0</v>
      </c>
      <c r="AZ94" s="100">
        <v>0</v>
      </c>
      <c r="BA94" s="100">
        <v>7.7206899999999995E-2</v>
      </c>
      <c r="BB94" s="100">
        <v>0</v>
      </c>
      <c r="BC94" s="100">
        <v>0</v>
      </c>
      <c r="BD94" s="100">
        <v>0</v>
      </c>
      <c r="BE94" s="100">
        <v>0</v>
      </c>
      <c r="BF94" s="100">
        <v>0.13376479999999999</v>
      </c>
      <c r="BG94" s="100">
        <v>0</v>
      </c>
      <c r="BH94" s="100">
        <v>0.1680545</v>
      </c>
      <c r="BI94" s="100">
        <v>0</v>
      </c>
      <c r="BJ94" s="100">
        <v>0</v>
      </c>
      <c r="BK94" s="100">
        <v>0</v>
      </c>
      <c r="BL94" s="100">
        <v>0</v>
      </c>
      <c r="BM94" s="100">
        <v>1.8445799999999998E-2</v>
      </c>
      <c r="BN94" s="100">
        <v>1.86921E-2</v>
      </c>
      <c r="BO94" s="127"/>
      <c r="BP94" s="122">
        <v>1987</v>
      </c>
    </row>
    <row r="95" spans="1:68">
      <c r="A95" s="127"/>
      <c r="B95" s="122">
        <v>1988</v>
      </c>
      <c r="C95" s="100">
        <v>0</v>
      </c>
      <c r="D95" s="100">
        <v>0</v>
      </c>
      <c r="E95" s="100">
        <v>0</v>
      </c>
      <c r="F95" s="100">
        <v>0</v>
      </c>
      <c r="G95" s="100">
        <v>0.1485591</v>
      </c>
      <c r="H95" s="100">
        <v>0</v>
      </c>
      <c r="I95" s="100">
        <v>0</v>
      </c>
      <c r="J95" s="100">
        <v>0</v>
      </c>
      <c r="K95" s="100">
        <v>0.16774410000000001</v>
      </c>
      <c r="L95" s="100">
        <v>0</v>
      </c>
      <c r="M95" s="100">
        <v>0</v>
      </c>
      <c r="N95" s="100">
        <v>0</v>
      </c>
      <c r="O95" s="100">
        <v>0</v>
      </c>
      <c r="P95" s="100">
        <v>0</v>
      </c>
      <c r="Q95" s="100">
        <v>0</v>
      </c>
      <c r="R95" s="100">
        <v>0.6984264</v>
      </c>
      <c r="S95" s="100">
        <v>0</v>
      </c>
      <c r="T95" s="100">
        <v>0</v>
      </c>
      <c r="U95" s="100">
        <v>3.6368299999999999E-2</v>
      </c>
      <c r="V95" s="100">
        <v>4.1433299999999999E-2</v>
      </c>
      <c r="W95" s="127"/>
      <c r="X95" s="122">
        <v>1988</v>
      </c>
      <c r="Y95" s="100">
        <v>0</v>
      </c>
      <c r="Z95" s="100">
        <v>0</v>
      </c>
      <c r="AA95" s="100">
        <v>0</v>
      </c>
      <c r="AB95" s="100">
        <v>0</v>
      </c>
      <c r="AC95" s="100">
        <v>0</v>
      </c>
      <c r="AD95" s="100">
        <v>0</v>
      </c>
      <c r="AE95" s="100">
        <v>0</v>
      </c>
      <c r="AF95" s="100">
        <v>0</v>
      </c>
      <c r="AG95" s="100">
        <v>0</v>
      </c>
      <c r="AH95" s="100">
        <v>0</v>
      </c>
      <c r="AI95" s="100">
        <v>0</v>
      </c>
      <c r="AJ95" s="100">
        <v>0</v>
      </c>
      <c r="AK95" s="100">
        <v>0</v>
      </c>
      <c r="AL95" s="100">
        <v>0.30365599999999998</v>
      </c>
      <c r="AM95" s="100">
        <v>0</v>
      </c>
      <c r="AN95" s="100">
        <v>0</v>
      </c>
      <c r="AO95" s="100">
        <v>0.77484540000000002</v>
      </c>
      <c r="AP95" s="100">
        <v>0</v>
      </c>
      <c r="AQ95" s="100">
        <v>2.4145199999999999E-2</v>
      </c>
      <c r="AR95" s="100">
        <v>2.3848999999999999E-2</v>
      </c>
      <c r="AS95" s="127"/>
      <c r="AT95" s="122">
        <v>1988</v>
      </c>
      <c r="AU95" s="100">
        <v>0</v>
      </c>
      <c r="AV95" s="100">
        <v>0</v>
      </c>
      <c r="AW95" s="100">
        <v>0</v>
      </c>
      <c r="AX95" s="100">
        <v>0</v>
      </c>
      <c r="AY95" s="100">
        <v>7.5425099999999995E-2</v>
      </c>
      <c r="AZ95" s="100">
        <v>0</v>
      </c>
      <c r="BA95" s="100">
        <v>0</v>
      </c>
      <c r="BB95" s="100">
        <v>0</v>
      </c>
      <c r="BC95" s="100">
        <v>8.5751499999999994E-2</v>
      </c>
      <c r="BD95" s="100">
        <v>0</v>
      </c>
      <c r="BE95" s="100">
        <v>0</v>
      </c>
      <c r="BF95" s="100">
        <v>0</v>
      </c>
      <c r="BG95" s="100">
        <v>0</v>
      </c>
      <c r="BH95" s="100">
        <v>0.1608726</v>
      </c>
      <c r="BI95" s="100">
        <v>0</v>
      </c>
      <c r="BJ95" s="100">
        <v>0.28649930000000001</v>
      </c>
      <c r="BK95" s="100">
        <v>0.49298969999999998</v>
      </c>
      <c r="BL95" s="100">
        <v>0</v>
      </c>
      <c r="BM95" s="100">
        <v>3.0244099999999999E-2</v>
      </c>
      <c r="BN95" s="100">
        <v>3.3296199999999998E-2</v>
      </c>
      <c r="BO95" s="127"/>
      <c r="BP95" s="122">
        <v>1988</v>
      </c>
    </row>
    <row r="96" spans="1:68">
      <c r="A96" s="127"/>
      <c r="B96" s="122">
        <v>1989</v>
      </c>
      <c r="C96" s="100">
        <v>0.15697800000000001</v>
      </c>
      <c r="D96" s="100">
        <v>0</v>
      </c>
      <c r="E96" s="100">
        <v>0</v>
      </c>
      <c r="F96" s="100">
        <v>0.13847580000000001</v>
      </c>
      <c r="G96" s="100">
        <v>0</v>
      </c>
      <c r="H96" s="100">
        <v>0</v>
      </c>
      <c r="I96" s="100">
        <v>0</v>
      </c>
      <c r="J96" s="100">
        <v>0.15407470000000001</v>
      </c>
      <c r="K96" s="100">
        <v>0</v>
      </c>
      <c r="L96" s="100">
        <v>0</v>
      </c>
      <c r="M96" s="100">
        <v>0</v>
      </c>
      <c r="N96" s="100">
        <v>0</v>
      </c>
      <c r="O96" s="100">
        <v>0</v>
      </c>
      <c r="P96" s="100">
        <v>0</v>
      </c>
      <c r="Q96" s="100">
        <v>0.47125129999999998</v>
      </c>
      <c r="R96" s="100">
        <v>0.66757010000000006</v>
      </c>
      <c r="S96" s="100">
        <v>0</v>
      </c>
      <c r="T96" s="100">
        <v>0</v>
      </c>
      <c r="U96" s="100">
        <v>5.9611900000000002E-2</v>
      </c>
      <c r="V96" s="100">
        <v>6.5217300000000006E-2</v>
      </c>
      <c r="W96" s="127"/>
      <c r="X96" s="122">
        <v>1989</v>
      </c>
      <c r="Y96" s="100">
        <v>0</v>
      </c>
      <c r="Z96" s="100">
        <v>0</v>
      </c>
      <c r="AA96" s="100">
        <v>0</v>
      </c>
      <c r="AB96" s="100">
        <v>0</v>
      </c>
      <c r="AC96" s="100">
        <v>0</v>
      </c>
      <c r="AD96" s="100">
        <v>0</v>
      </c>
      <c r="AE96" s="100">
        <v>0</v>
      </c>
      <c r="AF96" s="100">
        <v>0</v>
      </c>
      <c r="AG96" s="100">
        <v>0.16780829999999999</v>
      </c>
      <c r="AH96" s="100">
        <v>0</v>
      </c>
      <c r="AI96" s="100">
        <v>0.25695249999999997</v>
      </c>
      <c r="AJ96" s="100">
        <v>0</v>
      </c>
      <c r="AK96" s="100">
        <v>0</v>
      </c>
      <c r="AL96" s="100">
        <v>0</v>
      </c>
      <c r="AM96" s="100">
        <v>0</v>
      </c>
      <c r="AN96" s="100">
        <v>0</v>
      </c>
      <c r="AO96" s="100">
        <v>0</v>
      </c>
      <c r="AP96" s="100">
        <v>0</v>
      </c>
      <c r="AQ96" s="100">
        <v>2.37337E-2</v>
      </c>
      <c r="AR96" s="100">
        <v>3.0003700000000001E-2</v>
      </c>
      <c r="AS96" s="127"/>
      <c r="AT96" s="122">
        <v>1989</v>
      </c>
      <c r="AU96" s="100">
        <v>8.0395499999999995E-2</v>
      </c>
      <c r="AV96" s="100">
        <v>0</v>
      </c>
      <c r="AW96" s="100">
        <v>0</v>
      </c>
      <c r="AX96" s="100">
        <v>7.0762800000000001E-2</v>
      </c>
      <c r="AY96" s="100">
        <v>0</v>
      </c>
      <c r="AZ96" s="100">
        <v>0</v>
      </c>
      <c r="BA96" s="100">
        <v>0</v>
      </c>
      <c r="BB96" s="100">
        <v>7.7234999999999998E-2</v>
      </c>
      <c r="BC96" s="100">
        <v>8.2262399999999999E-2</v>
      </c>
      <c r="BD96" s="100">
        <v>0</v>
      </c>
      <c r="BE96" s="100">
        <v>0.1257692</v>
      </c>
      <c r="BF96" s="100">
        <v>0</v>
      </c>
      <c r="BG96" s="100">
        <v>0</v>
      </c>
      <c r="BH96" s="100">
        <v>0</v>
      </c>
      <c r="BI96" s="100">
        <v>0.20919979999999999</v>
      </c>
      <c r="BJ96" s="100">
        <v>0.27428970000000003</v>
      </c>
      <c r="BK96" s="100">
        <v>0</v>
      </c>
      <c r="BL96" s="100">
        <v>0</v>
      </c>
      <c r="BM96" s="100">
        <v>4.1630899999999998E-2</v>
      </c>
      <c r="BN96" s="100">
        <v>4.50908E-2</v>
      </c>
      <c r="BO96" s="127"/>
      <c r="BP96" s="122">
        <v>1989</v>
      </c>
    </row>
    <row r="97" spans="1:68">
      <c r="A97" s="127"/>
      <c r="B97" s="122">
        <v>1990</v>
      </c>
      <c r="C97" s="100">
        <v>0.15498329999999999</v>
      </c>
      <c r="D97" s="100">
        <v>0</v>
      </c>
      <c r="E97" s="100">
        <v>0</v>
      </c>
      <c r="F97" s="100">
        <v>0</v>
      </c>
      <c r="G97" s="100">
        <v>0</v>
      </c>
      <c r="H97" s="100">
        <v>0</v>
      </c>
      <c r="I97" s="100">
        <v>0</v>
      </c>
      <c r="J97" s="100">
        <v>0</v>
      </c>
      <c r="K97" s="100">
        <v>0</v>
      </c>
      <c r="L97" s="100">
        <v>0</v>
      </c>
      <c r="M97" s="100">
        <v>0.23794680000000001</v>
      </c>
      <c r="N97" s="100">
        <v>0</v>
      </c>
      <c r="O97" s="100">
        <v>0</v>
      </c>
      <c r="P97" s="100">
        <v>0</v>
      </c>
      <c r="Q97" s="100">
        <v>0.45895140000000001</v>
      </c>
      <c r="R97" s="100">
        <v>1.2941883999999999</v>
      </c>
      <c r="S97" s="100">
        <v>0</v>
      </c>
      <c r="T97" s="100">
        <v>0</v>
      </c>
      <c r="U97" s="100">
        <v>5.8745600000000002E-2</v>
      </c>
      <c r="V97" s="100">
        <v>7.5896099999999994E-2</v>
      </c>
      <c r="W97" s="127"/>
      <c r="X97" s="122">
        <v>1990</v>
      </c>
      <c r="Y97" s="100">
        <v>0</v>
      </c>
      <c r="Z97" s="100">
        <v>0</v>
      </c>
      <c r="AA97" s="100">
        <v>0</v>
      </c>
      <c r="AB97" s="100">
        <v>0</v>
      </c>
      <c r="AC97" s="100">
        <v>0</v>
      </c>
      <c r="AD97" s="100">
        <v>0</v>
      </c>
      <c r="AE97" s="100">
        <v>0</v>
      </c>
      <c r="AF97" s="100">
        <v>0</v>
      </c>
      <c r="AG97" s="100">
        <v>0</v>
      </c>
      <c r="AH97" s="100">
        <v>0</v>
      </c>
      <c r="AI97" s="100">
        <v>0</v>
      </c>
      <c r="AJ97" s="100">
        <v>0</v>
      </c>
      <c r="AK97" s="100">
        <v>0</v>
      </c>
      <c r="AL97" s="100">
        <v>0</v>
      </c>
      <c r="AM97" s="100">
        <v>0</v>
      </c>
      <c r="AN97" s="100">
        <v>0</v>
      </c>
      <c r="AO97" s="100">
        <v>0.71774629999999995</v>
      </c>
      <c r="AP97" s="100">
        <v>0</v>
      </c>
      <c r="AQ97" s="100">
        <v>1.1690600000000001E-2</v>
      </c>
      <c r="AR97" s="100">
        <v>1.2202599999999999E-2</v>
      </c>
      <c r="AS97" s="127"/>
      <c r="AT97" s="122">
        <v>1990</v>
      </c>
      <c r="AU97" s="100">
        <v>7.9481700000000002E-2</v>
      </c>
      <c r="AV97" s="100">
        <v>0</v>
      </c>
      <c r="AW97" s="100">
        <v>0</v>
      </c>
      <c r="AX97" s="100">
        <v>0</v>
      </c>
      <c r="AY97" s="100">
        <v>0</v>
      </c>
      <c r="AZ97" s="100">
        <v>0</v>
      </c>
      <c r="BA97" s="100">
        <v>0</v>
      </c>
      <c r="BB97" s="100">
        <v>0</v>
      </c>
      <c r="BC97" s="100">
        <v>0</v>
      </c>
      <c r="BD97" s="100">
        <v>0</v>
      </c>
      <c r="BE97" s="100">
        <v>0.1217816</v>
      </c>
      <c r="BF97" s="100">
        <v>0</v>
      </c>
      <c r="BG97" s="100">
        <v>0</v>
      </c>
      <c r="BH97" s="100">
        <v>0</v>
      </c>
      <c r="BI97" s="100">
        <v>0.2046974</v>
      </c>
      <c r="BJ97" s="100">
        <v>0.53300930000000002</v>
      </c>
      <c r="BK97" s="100">
        <v>0.45433689999999999</v>
      </c>
      <c r="BL97" s="100">
        <v>0</v>
      </c>
      <c r="BM97" s="100">
        <v>3.51594E-2</v>
      </c>
      <c r="BN97" s="100">
        <v>4.2125099999999999E-2</v>
      </c>
      <c r="BO97" s="127"/>
      <c r="BP97" s="122">
        <v>1990</v>
      </c>
    </row>
    <row r="98" spans="1:68">
      <c r="A98" s="127"/>
      <c r="B98" s="122">
        <v>1991</v>
      </c>
      <c r="C98" s="100">
        <v>0</v>
      </c>
      <c r="D98" s="100">
        <v>0</v>
      </c>
      <c r="E98" s="100">
        <v>0.15666340000000001</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1.16071E-2</v>
      </c>
      <c r="V98" s="100">
        <v>1.0919999999999999E-2</v>
      </c>
      <c r="W98" s="127"/>
      <c r="X98" s="122">
        <v>1991</v>
      </c>
      <c r="Y98" s="100">
        <v>0</v>
      </c>
      <c r="Z98" s="100">
        <v>0</v>
      </c>
      <c r="AA98" s="100">
        <v>0</v>
      </c>
      <c r="AB98" s="100">
        <v>0</v>
      </c>
      <c r="AC98" s="100">
        <v>0</v>
      </c>
      <c r="AD98" s="100">
        <v>0</v>
      </c>
      <c r="AE98" s="100">
        <v>0</v>
      </c>
      <c r="AF98" s="100">
        <v>0</v>
      </c>
      <c r="AG98" s="100">
        <v>0</v>
      </c>
      <c r="AH98" s="100">
        <v>0</v>
      </c>
      <c r="AI98" s="100">
        <v>0</v>
      </c>
      <c r="AJ98" s="100">
        <v>0</v>
      </c>
      <c r="AK98" s="100">
        <v>0</v>
      </c>
      <c r="AL98" s="100">
        <v>0.28469909999999998</v>
      </c>
      <c r="AM98" s="100">
        <v>0</v>
      </c>
      <c r="AN98" s="100">
        <v>0.44345499999999999</v>
      </c>
      <c r="AO98" s="100">
        <v>0</v>
      </c>
      <c r="AP98" s="100">
        <v>0</v>
      </c>
      <c r="AQ98" s="100">
        <v>2.3071700000000001E-2</v>
      </c>
      <c r="AR98" s="100">
        <v>2.1872800000000001E-2</v>
      </c>
      <c r="AS98" s="127"/>
      <c r="AT98" s="122">
        <v>1991</v>
      </c>
      <c r="AU98" s="100">
        <v>0</v>
      </c>
      <c r="AV98" s="100">
        <v>0</v>
      </c>
      <c r="AW98" s="100">
        <v>8.054E-2</v>
      </c>
      <c r="AX98" s="100">
        <v>0</v>
      </c>
      <c r="AY98" s="100">
        <v>0</v>
      </c>
      <c r="AZ98" s="100">
        <v>0</v>
      </c>
      <c r="BA98" s="100">
        <v>0</v>
      </c>
      <c r="BB98" s="100">
        <v>0</v>
      </c>
      <c r="BC98" s="100">
        <v>0</v>
      </c>
      <c r="BD98" s="100">
        <v>0</v>
      </c>
      <c r="BE98" s="100">
        <v>0</v>
      </c>
      <c r="BF98" s="100">
        <v>0</v>
      </c>
      <c r="BG98" s="100">
        <v>0</v>
      </c>
      <c r="BH98" s="100">
        <v>0.14894470000000001</v>
      </c>
      <c r="BI98" s="100">
        <v>0</v>
      </c>
      <c r="BJ98" s="100">
        <v>0.26008140000000002</v>
      </c>
      <c r="BK98" s="100">
        <v>0</v>
      </c>
      <c r="BL98" s="100">
        <v>0</v>
      </c>
      <c r="BM98" s="100">
        <v>1.73571E-2</v>
      </c>
      <c r="BN98" s="100">
        <v>1.7808299999999999E-2</v>
      </c>
      <c r="BO98" s="127"/>
      <c r="BP98" s="122">
        <v>1991</v>
      </c>
    </row>
    <row r="99" spans="1:68">
      <c r="A99" s="127"/>
      <c r="B99" s="122">
        <v>1992</v>
      </c>
      <c r="C99" s="100">
        <v>0.15187990000000001</v>
      </c>
      <c r="D99" s="100">
        <v>0</v>
      </c>
      <c r="E99" s="100">
        <v>0</v>
      </c>
      <c r="F99" s="100">
        <v>0</v>
      </c>
      <c r="G99" s="100">
        <v>0</v>
      </c>
      <c r="H99" s="100">
        <v>0</v>
      </c>
      <c r="I99" s="100">
        <v>0</v>
      </c>
      <c r="J99" s="100">
        <v>0</v>
      </c>
      <c r="K99" s="100">
        <v>0</v>
      </c>
      <c r="L99" s="100">
        <v>0</v>
      </c>
      <c r="M99" s="100">
        <v>0</v>
      </c>
      <c r="N99" s="100">
        <v>0</v>
      </c>
      <c r="O99" s="100">
        <v>0</v>
      </c>
      <c r="P99" s="100">
        <v>0</v>
      </c>
      <c r="Q99" s="100">
        <v>0</v>
      </c>
      <c r="R99" s="100">
        <v>0</v>
      </c>
      <c r="S99" s="100">
        <v>1.1323745999999999</v>
      </c>
      <c r="T99" s="100">
        <v>0</v>
      </c>
      <c r="U99" s="100">
        <v>2.29667E-2</v>
      </c>
      <c r="V99" s="100">
        <v>2.9284399999999999E-2</v>
      </c>
      <c r="W99" s="127"/>
      <c r="X99" s="122">
        <v>1992</v>
      </c>
      <c r="Y99" s="100">
        <v>0</v>
      </c>
      <c r="Z99" s="100">
        <v>0</v>
      </c>
      <c r="AA99" s="100">
        <v>0</v>
      </c>
      <c r="AB99" s="100">
        <v>0</v>
      </c>
      <c r="AC99" s="100">
        <v>0</v>
      </c>
      <c r="AD99" s="100">
        <v>0</v>
      </c>
      <c r="AE99" s="100">
        <v>0</v>
      </c>
      <c r="AF99" s="100">
        <v>0</v>
      </c>
      <c r="AG99" s="100">
        <v>0</v>
      </c>
      <c r="AH99" s="100">
        <v>0</v>
      </c>
      <c r="AI99" s="100">
        <v>0</v>
      </c>
      <c r="AJ99" s="100">
        <v>0</v>
      </c>
      <c r="AK99" s="100">
        <v>0</v>
      </c>
      <c r="AL99" s="100">
        <v>0</v>
      </c>
      <c r="AM99" s="100">
        <v>0</v>
      </c>
      <c r="AN99" s="100">
        <v>0</v>
      </c>
      <c r="AO99" s="100">
        <v>0</v>
      </c>
      <c r="AP99" s="100">
        <v>0</v>
      </c>
      <c r="AQ99" s="100">
        <v>0</v>
      </c>
      <c r="AR99" s="100" t="s">
        <v>208</v>
      </c>
      <c r="AS99" s="127"/>
      <c r="AT99" s="122">
        <v>1992</v>
      </c>
      <c r="AU99" s="100">
        <v>7.7884800000000004E-2</v>
      </c>
      <c r="AV99" s="100">
        <v>0</v>
      </c>
      <c r="AW99" s="100">
        <v>0</v>
      </c>
      <c r="AX99" s="100">
        <v>0</v>
      </c>
      <c r="AY99" s="100">
        <v>0</v>
      </c>
      <c r="AZ99" s="100">
        <v>0</v>
      </c>
      <c r="BA99" s="100">
        <v>0</v>
      </c>
      <c r="BB99" s="100">
        <v>0</v>
      </c>
      <c r="BC99" s="100">
        <v>0</v>
      </c>
      <c r="BD99" s="100">
        <v>0</v>
      </c>
      <c r="BE99" s="100">
        <v>0</v>
      </c>
      <c r="BF99" s="100">
        <v>0</v>
      </c>
      <c r="BG99" s="100">
        <v>0</v>
      </c>
      <c r="BH99" s="100">
        <v>0</v>
      </c>
      <c r="BI99" s="100">
        <v>0</v>
      </c>
      <c r="BJ99" s="100">
        <v>0</v>
      </c>
      <c r="BK99" s="100">
        <v>0.41728389999999999</v>
      </c>
      <c r="BL99" s="100">
        <v>0</v>
      </c>
      <c r="BM99" s="100">
        <v>1.14425E-2</v>
      </c>
      <c r="BN99" s="100">
        <v>1.2239099999999999E-2</v>
      </c>
      <c r="BO99" s="127"/>
      <c r="BP99" s="122">
        <v>1992</v>
      </c>
    </row>
    <row r="100" spans="1:68">
      <c r="A100" s="127"/>
      <c r="B100" s="122">
        <v>1993</v>
      </c>
      <c r="C100" s="100">
        <v>0</v>
      </c>
      <c r="D100" s="100">
        <v>0</v>
      </c>
      <c r="E100" s="100">
        <v>0</v>
      </c>
      <c r="F100" s="100">
        <v>0</v>
      </c>
      <c r="G100" s="100">
        <v>0</v>
      </c>
      <c r="H100" s="100">
        <v>0</v>
      </c>
      <c r="I100" s="100">
        <v>0</v>
      </c>
      <c r="J100" s="100">
        <v>0</v>
      </c>
      <c r="K100" s="100">
        <v>0</v>
      </c>
      <c r="L100" s="100">
        <v>0</v>
      </c>
      <c r="M100" s="100">
        <v>0</v>
      </c>
      <c r="N100" s="100">
        <v>0</v>
      </c>
      <c r="O100" s="100">
        <v>0</v>
      </c>
      <c r="P100" s="100">
        <v>0</v>
      </c>
      <c r="Q100" s="100">
        <v>0</v>
      </c>
      <c r="R100" s="100">
        <v>0</v>
      </c>
      <c r="S100" s="100">
        <v>0</v>
      </c>
      <c r="T100" s="100">
        <v>0</v>
      </c>
      <c r="U100" s="100">
        <v>0</v>
      </c>
      <c r="V100" s="100" t="s">
        <v>208</v>
      </c>
      <c r="W100" s="127"/>
      <c r="X100" s="122">
        <v>1993</v>
      </c>
      <c r="Y100" s="100">
        <v>0</v>
      </c>
      <c r="Z100" s="100">
        <v>0</v>
      </c>
      <c r="AA100" s="100">
        <v>0</v>
      </c>
      <c r="AB100" s="100">
        <v>0</v>
      </c>
      <c r="AC100" s="100">
        <v>0</v>
      </c>
      <c r="AD100" s="100">
        <v>0</v>
      </c>
      <c r="AE100" s="100">
        <v>0</v>
      </c>
      <c r="AF100" s="100">
        <v>0</v>
      </c>
      <c r="AG100" s="100">
        <v>0</v>
      </c>
      <c r="AH100" s="100">
        <v>0</v>
      </c>
      <c r="AI100" s="100">
        <v>0</v>
      </c>
      <c r="AJ100" s="100">
        <v>0</v>
      </c>
      <c r="AK100" s="100">
        <v>0</v>
      </c>
      <c r="AL100" s="100">
        <v>0</v>
      </c>
      <c r="AM100" s="100">
        <v>0</v>
      </c>
      <c r="AN100" s="100">
        <v>0.43546610000000002</v>
      </c>
      <c r="AO100" s="100">
        <v>0</v>
      </c>
      <c r="AP100" s="100">
        <v>0.82284889999999999</v>
      </c>
      <c r="AQ100" s="100">
        <v>2.2591699999999999E-2</v>
      </c>
      <c r="AR100" s="100">
        <v>2.2892099999999999E-2</v>
      </c>
      <c r="AS100" s="127"/>
      <c r="AT100" s="122">
        <v>1993</v>
      </c>
      <c r="AU100" s="100">
        <v>0</v>
      </c>
      <c r="AV100" s="100">
        <v>0</v>
      </c>
      <c r="AW100" s="100">
        <v>0</v>
      </c>
      <c r="AX100" s="100">
        <v>0</v>
      </c>
      <c r="AY100" s="100">
        <v>0</v>
      </c>
      <c r="AZ100" s="100">
        <v>0</v>
      </c>
      <c r="BA100" s="100">
        <v>0</v>
      </c>
      <c r="BB100" s="100">
        <v>0</v>
      </c>
      <c r="BC100" s="100">
        <v>0</v>
      </c>
      <c r="BD100" s="100">
        <v>0</v>
      </c>
      <c r="BE100" s="100">
        <v>0</v>
      </c>
      <c r="BF100" s="100">
        <v>0</v>
      </c>
      <c r="BG100" s="100">
        <v>0</v>
      </c>
      <c r="BH100" s="100">
        <v>0</v>
      </c>
      <c r="BI100" s="100">
        <v>0</v>
      </c>
      <c r="BJ100" s="100">
        <v>0.25465769999999999</v>
      </c>
      <c r="BK100" s="100">
        <v>0</v>
      </c>
      <c r="BL100" s="100">
        <v>0.58207560000000003</v>
      </c>
      <c r="BM100" s="100">
        <v>1.1341199999999999E-2</v>
      </c>
      <c r="BN100" s="100">
        <v>1.47654E-2</v>
      </c>
      <c r="BO100" s="127"/>
      <c r="BP100" s="122">
        <v>1993</v>
      </c>
    </row>
    <row r="101" spans="1:68">
      <c r="A101" s="127"/>
      <c r="B101" s="122">
        <v>1994</v>
      </c>
      <c r="C101" s="100">
        <v>0.60170460000000003</v>
      </c>
      <c r="D101" s="100">
        <v>0</v>
      </c>
      <c r="E101" s="100">
        <v>0</v>
      </c>
      <c r="F101" s="100">
        <v>0</v>
      </c>
      <c r="G101" s="100">
        <v>0</v>
      </c>
      <c r="H101" s="100">
        <v>0</v>
      </c>
      <c r="I101" s="100">
        <v>0</v>
      </c>
      <c r="J101" s="100">
        <v>0</v>
      </c>
      <c r="K101" s="100">
        <v>0.15212639999999999</v>
      </c>
      <c r="L101" s="100">
        <v>0</v>
      </c>
      <c r="M101" s="100">
        <v>0</v>
      </c>
      <c r="N101" s="100">
        <v>0</v>
      </c>
      <c r="O101" s="100">
        <v>0.28231600000000001</v>
      </c>
      <c r="P101" s="100">
        <v>0</v>
      </c>
      <c r="Q101" s="100">
        <v>0</v>
      </c>
      <c r="R101" s="100">
        <v>0</v>
      </c>
      <c r="S101" s="100">
        <v>0</v>
      </c>
      <c r="T101" s="100">
        <v>0</v>
      </c>
      <c r="U101" s="100">
        <v>6.7692000000000002E-2</v>
      </c>
      <c r="V101" s="100">
        <v>6.3292100000000004E-2</v>
      </c>
      <c r="W101" s="127"/>
      <c r="X101" s="122">
        <v>1994</v>
      </c>
      <c r="Y101" s="100">
        <v>0.1584517</v>
      </c>
      <c r="Z101" s="100">
        <v>0</v>
      </c>
      <c r="AA101" s="100">
        <v>0</v>
      </c>
      <c r="AB101" s="100">
        <v>0</v>
      </c>
      <c r="AC101" s="100">
        <v>0</v>
      </c>
      <c r="AD101" s="100">
        <v>0</v>
      </c>
      <c r="AE101" s="100">
        <v>0</v>
      </c>
      <c r="AF101" s="100">
        <v>0.14364640000000001</v>
      </c>
      <c r="AG101" s="100">
        <v>0</v>
      </c>
      <c r="AH101" s="100">
        <v>0</v>
      </c>
      <c r="AI101" s="100">
        <v>0</v>
      </c>
      <c r="AJ101" s="100">
        <v>0</v>
      </c>
      <c r="AK101" s="100">
        <v>0</v>
      </c>
      <c r="AL101" s="100">
        <v>0</v>
      </c>
      <c r="AM101" s="100">
        <v>0</v>
      </c>
      <c r="AN101" s="100">
        <v>0</v>
      </c>
      <c r="AO101" s="100">
        <v>0</v>
      </c>
      <c r="AP101" s="100">
        <v>0</v>
      </c>
      <c r="AQ101" s="100">
        <v>2.2366899999999999E-2</v>
      </c>
      <c r="AR101" s="100">
        <v>2.1508099999999999E-2</v>
      </c>
      <c r="AS101" s="127"/>
      <c r="AT101" s="122">
        <v>1994</v>
      </c>
      <c r="AU101" s="100">
        <v>0.38583669999999998</v>
      </c>
      <c r="AV101" s="100">
        <v>0</v>
      </c>
      <c r="AW101" s="100">
        <v>0</v>
      </c>
      <c r="AX101" s="100">
        <v>0</v>
      </c>
      <c r="AY101" s="100">
        <v>0</v>
      </c>
      <c r="AZ101" s="100">
        <v>0</v>
      </c>
      <c r="BA101" s="100">
        <v>0</v>
      </c>
      <c r="BB101" s="100">
        <v>7.1951299999999996E-2</v>
      </c>
      <c r="BC101" s="100">
        <v>7.6172000000000004E-2</v>
      </c>
      <c r="BD101" s="100">
        <v>0</v>
      </c>
      <c r="BE101" s="100">
        <v>0</v>
      </c>
      <c r="BF101" s="100">
        <v>0</v>
      </c>
      <c r="BG101" s="100">
        <v>0.14082739999999999</v>
      </c>
      <c r="BH101" s="100">
        <v>0</v>
      </c>
      <c r="BI101" s="100">
        <v>0</v>
      </c>
      <c r="BJ101" s="100">
        <v>0</v>
      </c>
      <c r="BK101" s="100">
        <v>0</v>
      </c>
      <c r="BL101" s="100">
        <v>0</v>
      </c>
      <c r="BM101" s="100">
        <v>4.4929999999999998E-2</v>
      </c>
      <c r="BN101" s="100">
        <v>4.2784599999999999E-2</v>
      </c>
      <c r="BO101" s="127"/>
      <c r="BP101" s="122">
        <v>1994</v>
      </c>
    </row>
    <row r="102" spans="1:68">
      <c r="A102" s="127"/>
      <c r="B102" s="122">
        <v>1995</v>
      </c>
      <c r="C102" s="100">
        <v>0.60153270000000003</v>
      </c>
      <c r="D102" s="100">
        <v>0</v>
      </c>
      <c r="E102" s="100">
        <v>0</v>
      </c>
      <c r="F102" s="100">
        <v>0.1543639</v>
      </c>
      <c r="G102" s="100">
        <v>0</v>
      </c>
      <c r="H102" s="100">
        <v>0</v>
      </c>
      <c r="I102" s="100">
        <v>0</v>
      </c>
      <c r="J102" s="100">
        <v>0</v>
      </c>
      <c r="K102" s="100">
        <v>0</v>
      </c>
      <c r="L102" s="100">
        <v>0</v>
      </c>
      <c r="M102" s="100">
        <v>0</v>
      </c>
      <c r="N102" s="100">
        <v>0</v>
      </c>
      <c r="O102" s="100">
        <v>0</v>
      </c>
      <c r="P102" s="100">
        <v>0</v>
      </c>
      <c r="Q102" s="100">
        <v>0</v>
      </c>
      <c r="R102" s="100">
        <v>0.59209440000000002</v>
      </c>
      <c r="S102" s="100">
        <v>0</v>
      </c>
      <c r="T102" s="100">
        <v>1.7670030000000001</v>
      </c>
      <c r="U102" s="100">
        <v>7.8121300000000005E-2</v>
      </c>
      <c r="V102" s="100">
        <v>9.0472999999999998E-2</v>
      </c>
      <c r="W102" s="127"/>
      <c r="X102" s="122">
        <v>1995</v>
      </c>
      <c r="Y102" s="100">
        <v>0.15842010000000001</v>
      </c>
      <c r="Z102" s="100">
        <v>0</v>
      </c>
      <c r="AA102" s="100">
        <v>0</v>
      </c>
      <c r="AB102" s="100">
        <v>0</v>
      </c>
      <c r="AC102" s="100">
        <v>0</v>
      </c>
      <c r="AD102" s="100">
        <v>0</v>
      </c>
      <c r="AE102" s="100">
        <v>0.1372275</v>
      </c>
      <c r="AF102" s="100">
        <v>0</v>
      </c>
      <c r="AG102" s="100">
        <v>0</v>
      </c>
      <c r="AH102" s="100">
        <v>0</v>
      </c>
      <c r="AI102" s="100">
        <v>0</v>
      </c>
      <c r="AJ102" s="100">
        <v>0</v>
      </c>
      <c r="AK102" s="100">
        <v>0</v>
      </c>
      <c r="AL102" s="100">
        <v>0</v>
      </c>
      <c r="AM102" s="100">
        <v>0</v>
      </c>
      <c r="AN102" s="100">
        <v>0</v>
      </c>
      <c r="AO102" s="100">
        <v>0</v>
      </c>
      <c r="AP102" s="100">
        <v>1.4947235999999999</v>
      </c>
      <c r="AQ102" s="100">
        <v>4.4226000000000001E-2</v>
      </c>
      <c r="AR102" s="100">
        <v>4.1253499999999999E-2</v>
      </c>
      <c r="AS102" s="127"/>
      <c r="AT102" s="122">
        <v>1995</v>
      </c>
      <c r="AU102" s="100">
        <v>0.38574259999999999</v>
      </c>
      <c r="AV102" s="100">
        <v>0</v>
      </c>
      <c r="AW102" s="100">
        <v>0</v>
      </c>
      <c r="AX102" s="100">
        <v>7.9159400000000005E-2</v>
      </c>
      <c r="AY102" s="100">
        <v>0</v>
      </c>
      <c r="AZ102" s="100">
        <v>0</v>
      </c>
      <c r="BA102" s="100">
        <v>6.8639199999999997E-2</v>
      </c>
      <c r="BB102" s="100">
        <v>0</v>
      </c>
      <c r="BC102" s="100">
        <v>0</v>
      </c>
      <c r="BD102" s="100">
        <v>0</v>
      </c>
      <c r="BE102" s="100">
        <v>0</v>
      </c>
      <c r="BF102" s="100">
        <v>0</v>
      </c>
      <c r="BG102" s="100">
        <v>0</v>
      </c>
      <c r="BH102" s="100">
        <v>0</v>
      </c>
      <c r="BI102" s="100">
        <v>0</v>
      </c>
      <c r="BJ102" s="100">
        <v>0.24911630000000001</v>
      </c>
      <c r="BK102" s="100">
        <v>0</v>
      </c>
      <c r="BL102" s="100">
        <v>1.5756551000000001</v>
      </c>
      <c r="BM102" s="100">
        <v>6.1094500000000003E-2</v>
      </c>
      <c r="BN102" s="100">
        <v>6.4374000000000001E-2</v>
      </c>
      <c r="BO102" s="127"/>
      <c r="BP102" s="122">
        <v>1995</v>
      </c>
    </row>
    <row r="103" spans="1:68">
      <c r="A103" s="127"/>
      <c r="B103" s="122">
        <v>1996</v>
      </c>
      <c r="C103" s="100">
        <v>0.45264910000000003</v>
      </c>
      <c r="D103" s="100">
        <v>0</v>
      </c>
      <c r="E103" s="100">
        <v>0</v>
      </c>
      <c r="F103" s="100">
        <v>0</v>
      </c>
      <c r="G103" s="100">
        <v>0</v>
      </c>
      <c r="H103" s="100">
        <v>0</v>
      </c>
      <c r="I103" s="100">
        <v>0</v>
      </c>
      <c r="J103" s="100">
        <v>0.13816600000000001</v>
      </c>
      <c r="K103" s="100">
        <v>0</v>
      </c>
      <c r="L103" s="100">
        <v>0</v>
      </c>
      <c r="M103" s="100">
        <v>0</v>
      </c>
      <c r="N103" s="100">
        <v>0</v>
      </c>
      <c r="O103" s="100">
        <v>0</v>
      </c>
      <c r="P103" s="100">
        <v>0</v>
      </c>
      <c r="Q103" s="100">
        <v>0</v>
      </c>
      <c r="R103" s="100">
        <v>0.55956260000000002</v>
      </c>
      <c r="S103" s="100">
        <v>0.9493431</v>
      </c>
      <c r="T103" s="100">
        <v>3.3331667</v>
      </c>
      <c r="U103" s="100">
        <v>8.8248400000000005E-2</v>
      </c>
      <c r="V103" s="100">
        <v>0.1171698</v>
      </c>
      <c r="W103" s="127"/>
      <c r="X103" s="122">
        <v>1996</v>
      </c>
      <c r="Y103" s="100">
        <v>0.159049</v>
      </c>
      <c r="Z103" s="100">
        <v>0</v>
      </c>
      <c r="AA103" s="100">
        <v>0</v>
      </c>
      <c r="AB103" s="100">
        <v>0.1612508</v>
      </c>
      <c r="AC103" s="100">
        <v>0</v>
      </c>
      <c r="AD103" s="100">
        <v>0</v>
      </c>
      <c r="AE103" s="100">
        <v>0</v>
      </c>
      <c r="AF103" s="100">
        <v>0</v>
      </c>
      <c r="AG103" s="100">
        <v>0</v>
      </c>
      <c r="AH103" s="100">
        <v>0</v>
      </c>
      <c r="AI103" s="100">
        <v>0</v>
      </c>
      <c r="AJ103" s="100">
        <v>0</v>
      </c>
      <c r="AK103" s="100">
        <v>0</v>
      </c>
      <c r="AL103" s="100">
        <v>0</v>
      </c>
      <c r="AM103" s="100">
        <v>0.30730370000000001</v>
      </c>
      <c r="AN103" s="100">
        <v>0.41219610000000001</v>
      </c>
      <c r="AO103" s="100">
        <v>0.56903539999999997</v>
      </c>
      <c r="AP103" s="100">
        <v>1.4194263</v>
      </c>
      <c r="AQ103" s="100">
        <v>7.6423900000000003E-2</v>
      </c>
      <c r="AR103" s="100">
        <v>7.1942300000000001E-2</v>
      </c>
      <c r="AS103" s="127"/>
      <c r="AT103" s="122">
        <v>1996</v>
      </c>
      <c r="AU103" s="100">
        <v>0.30971690000000002</v>
      </c>
      <c r="AV103" s="100">
        <v>0</v>
      </c>
      <c r="AW103" s="100">
        <v>0</v>
      </c>
      <c r="AX103" s="100">
        <v>7.8635399999999994E-2</v>
      </c>
      <c r="AY103" s="100">
        <v>0</v>
      </c>
      <c r="AZ103" s="100">
        <v>0</v>
      </c>
      <c r="BA103" s="100">
        <v>0</v>
      </c>
      <c r="BB103" s="100">
        <v>6.8956500000000004E-2</v>
      </c>
      <c r="BC103" s="100">
        <v>0</v>
      </c>
      <c r="BD103" s="100">
        <v>0</v>
      </c>
      <c r="BE103" s="100">
        <v>0</v>
      </c>
      <c r="BF103" s="100">
        <v>0</v>
      </c>
      <c r="BG103" s="100">
        <v>0</v>
      </c>
      <c r="BH103" s="100">
        <v>0</v>
      </c>
      <c r="BI103" s="100">
        <v>0.16662199999999999</v>
      </c>
      <c r="BJ103" s="100">
        <v>0.4747053</v>
      </c>
      <c r="BK103" s="100">
        <v>0.71156149999999996</v>
      </c>
      <c r="BL103" s="100">
        <v>1.9909908000000001</v>
      </c>
      <c r="BM103" s="100">
        <v>8.2305600000000007E-2</v>
      </c>
      <c r="BN103" s="100">
        <v>8.8716699999999996E-2</v>
      </c>
      <c r="BO103" s="127"/>
      <c r="BP103" s="122">
        <v>1996</v>
      </c>
    </row>
    <row r="104" spans="1:68">
      <c r="A104" s="127"/>
      <c r="B104" s="123">
        <v>1997</v>
      </c>
      <c r="C104" s="100">
        <v>0</v>
      </c>
      <c r="D104" s="100">
        <v>0</v>
      </c>
      <c r="E104" s="100">
        <v>0</v>
      </c>
      <c r="F104" s="100">
        <v>0</v>
      </c>
      <c r="G104" s="100">
        <v>0</v>
      </c>
      <c r="H104" s="100">
        <v>0.13856540000000001</v>
      </c>
      <c r="I104" s="100">
        <v>0</v>
      </c>
      <c r="J104" s="100">
        <v>0</v>
      </c>
      <c r="K104" s="100">
        <v>0</v>
      </c>
      <c r="L104" s="100">
        <v>0</v>
      </c>
      <c r="M104" s="100">
        <v>0</v>
      </c>
      <c r="N104" s="100">
        <v>0</v>
      </c>
      <c r="O104" s="100">
        <v>0</v>
      </c>
      <c r="P104" s="100">
        <v>0</v>
      </c>
      <c r="Q104" s="100">
        <v>0.35651769999999999</v>
      </c>
      <c r="R104" s="100">
        <v>0.52901379999999998</v>
      </c>
      <c r="S104" s="100">
        <v>0</v>
      </c>
      <c r="T104" s="100">
        <v>0</v>
      </c>
      <c r="U104" s="100">
        <v>3.2764799999999997E-2</v>
      </c>
      <c r="V104" s="100">
        <v>3.59195E-2</v>
      </c>
      <c r="W104" s="127"/>
      <c r="X104" s="123">
        <v>1997</v>
      </c>
      <c r="Y104" s="100">
        <v>0</v>
      </c>
      <c r="Z104" s="100">
        <v>0</v>
      </c>
      <c r="AA104" s="100">
        <v>0</v>
      </c>
      <c r="AB104" s="100">
        <v>0</v>
      </c>
      <c r="AC104" s="100">
        <v>0</v>
      </c>
      <c r="AD104" s="100">
        <v>0.13861509999999999</v>
      </c>
      <c r="AE104" s="100">
        <v>0</v>
      </c>
      <c r="AF104" s="100">
        <v>0</v>
      </c>
      <c r="AG104" s="100">
        <v>0</v>
      </c>
      <c r="AH104" s="100">
        <v>0</v>
      </c>
      <c r="AI104" s="100">
        <v>0</v>
      </c>
      <c r="AJ104" s="100">
        <v>0</v>
      </c>
      <c r="AK104" s="100">
        <v>0</v>
      </c>
      <c r="AL104" s="100">
        <v>0</v>
      </c>
      <c r="AM104" s="100">
        <v>0</v>
      </c>
      <c r="AN104" s="100">
        <v>0</v>
      </c>
      <c r="AO104" s="100">
        <v>0.55888709999999997</v>
      </c>
      <c r="AP104" s="100">
        <v>1.3455600000000001</v>
      </c>
      <c r="AQ104" s="100">
        <v>4.3164599999999997E-2</v>
      </c>
      <c r="AR104" s="100">
        <v>3.7932500000000001E-2</v>
      </c>
      <c r="AS104" s="127"/>
      <c r="AT104" s="123">
        <v>1997</v>
      </c>
      <c r="AU104" s="100">
        <v>0</v>
      </c>
      <c r="AV104" s="100">
        <v>0</v>
      </c>
      <c r="AW104" s="100">
        <v>0</v>
      </c>
      <c r="AX104" s="100">
        <v>0</v>
      </c>
      <c r="AY104" s="100">
        <v>0</v>
      </c>
      <c r="AZ104" s="100">
        <v>0.1385902</v>
      </c>
      <c r="BA104" s="100">
        <v>0</v>
      </c>
      <c r="BB104" s="100">
        <v>0</v>
      </c>
      <c r="BC104" s="100">
        <v>0</v>
      </c>
      <c r="BD104" s="100">
        <v>0</v>
      </c>
      <c r="BE104" s="100">
        <v>0</v>
      </c>
      <c r="BF104" s="100">
        <v>0</v>
      </c>
      <c r="BG104" s="100">
        <v>0</v>
      </c>
      <c r="BH104" s="100">
        <v>0</v>
      </c>
      <c r="BI104" s="100">
        <v>0.16463559999999999</v>
      </c>
      <c r="BJ104" s="100">
        <v>0.2251466</v>
      </c>
      <c r="BK104" s="100">
        <v>0.34832039999999997</v>
      </c>
      <c r="BL104" s="100">
        <v>0.94236050000000005</v>
      </c>
      <c r="BM104" s="100">
        <v>3.7995899999999999E-2</v>
      </c>
      <c r="BN104" s="100">
        <v>4.0279200000000001E-2</v>
      </c>
      <c r="BO104" s="127"/>
      <c r="BP104" s="123">
        <v>1997</v>
      </c>
    </row>
    <row r="105" spans="1:68">
      <c r="A105" s="127"/>
      <c r="B105" s="123">
        <v>1998</v>
      </c>
      <c r="C105" s="100">
        <v>0.1515505</v>
      </c>
      <c r="D105" s="100">
        <v>0</v>
      </c>
      <c r="E105" s="100">
        <v>0</v>
      </c>
      <c r="F105" s="100">
        <v>0</v>
      </c>
      <c r="G105" s="100">
        <v>0</v>
      </c>
      <c r="H105" s="100">
        <v>0</v>
      </c>
      <c r="I105" s="100">
        <v>0</v>
      </c>
      <c r="J105" s="100">
        <v>0</v>
      </c>
      <c r="K105" s="100">
        <v>0</v>
      </c>
      <c r="L105" s="100">
        <v>0</v>
      </c>
      <c r="M105" s="100">
        <v>0</v>
      </c>
      <c r="N105" s="100">
        <v>0</v>
      </c>
      <c r="O105" s="100">
        <v>0</v>
      </c>
      <c r="P105" s="100">
        <v>0.29977999999999999</v>
      </c>
      <c r="Q105" s="100">
        <v>0.34878330000000002</v>
      </c>
      <c r="R105" s="100">
        <v>0.50097939999999996</v>
      </c>
      <c r="S105" s="100">
        <v>0</v>
      </c>
      <c r="T105" s="100">
        <v>1.4738610999999999</v>
      </c>
      <c r="U105" s="100">
        <v>5.4094200000000002E-2</v>
      </c>
      <c r="V105" s="100">
        <v>6.55588E-2</v>
      </c>
      <c r="W105" s="127"/>
      <c r="X105" s="123">
        <v>1998</v>
      </c>
      <c r="Y105" s="100">
        <v>0</v>
      </c>
      <c r="Z105" s="100">
        <v>0</v>
      </c>
      <c r="AA105" s="100">
        <v>0</v>
      </c>
      <c r="AB105" s="100">
        <v>0</v>
      </c>
      <c r="AC105" s="100">
        <v>0</v>
      </c>
      <c r="AD105" s="100">
        <v>0</v>
      </c>
      <c r="AE105" s="100">
        <v>0</v>
      </c>
      <c r="AF105" s="100">
        <v>0.13355359999999999</v>
      </c>
      <c r="AG105" s="100">
        <v>0</v>
      </c>
      <c r="AH105" s="100">
        <v>0</v>
      </c>
      <c r="AI105" s="100">
        <v>0</v>
      </c>
      <c r="AJ105" s="100">
        <v>0</v>
      </c>
      <c r="AK105" s="100">
        <v>0.27000540000000001</v>
      </c>
      <c r="AL105" s="100">
        <v>0</v>
      </c>
      <c r="AM105" s="100">
        <v>0</v>
      </c>
      <c r="AN105" s="100">
        <v>0</v>
      </c>
      <c r="AO105" s="100">
        <v>1.1046488999999999</v>
      </c>
      <c r="AP105" s="100">
        <v>0.64134219999999997</v>
      </c>
      <c r="AQ105" s="100">
        <v>5.3393500000000003E-2</v>
      </c>
      <c r="AR105" s="100">
        <v>4.9241399999999998E-2</v>
      </c>
      <c r="AS105" s="127"/>
      <c r="AT105" s="123">
        <v>1998</v>
      </c>
      <c r="AU105" s="100">
        <v>7.7815800000000004E-2</v>
      </c>
      <c r="AV105" s="100">
        <v>0</v>
      </c>
      <c r="AW105" s="100">
        <v>0</v>
      </c>
      <c r="AX105" s="100">
        <v>0</v>
      </c>
      <c r="AY105" s="100">
        <v>0</v>
      </c>
      <c r="AZ105" s="100">
        <v>0</v>
      </c>
      <c r="BA105" s="100">
        <v>0</v>
      </c>
      <c r="BB105" s="100">
        <v>6.7053100000000004E-2</v>
      </c>
      <c r="BC105" s="100">
        <v>0</v>
      </c>
      <c r="BD105" s="100">
        <v>0</v>
      </c>
      <c r="BE105" s="100">
        <v>0</v>
      </c>
      <c r="BF105" s="100">
        <v>0</v>
      </c>
      <c r="BG105" s="100">
        <v>0.1350855</v>
      </c>
      <c r="BH105" s="100">
        <v>0.1469154</v>
      </c>
      <c r="BI105" s="100">
        <v>0.1623551</v>
      </c>
      <c r="BJ105" s="100">
        <v>0.21416950000000001</v>
      </c>
      <c r="BK105" s="100">
        <v>0.68678019999999995</v>
      </c>
      <c r="BL105" s="100">
        <v>0.89376690000000003</v>
      </c>
      <c r="BM105" s="100">
        <v>5.3741499999999998E-2</v>
      </c>
      <c r="BN105" s="100">
        <v>5.61351E-2</v>
      </c>
      <c r="BO105" s="127"/>
      <c r="BP105" s="123">
        <v>1998</v>
      </c>
    </row>
    <row r="106" spans="1:68">
      <c r="A106" s="127"/>
      <c r="B106" s="123">
        <v>1999</v>
      </c>
      <c r="C106" s="100">
        <v>0</v>
      </c>
      <c r="D106" s="100">
        <v>0</v>
      </c>
      <c r="E106" s="100">
        <v>0</v>
      </c>
      <c r="F106" s="100">
        <v>0</v>
      </c>
      <c r="G106" s="100">
        <v>0</v>
      </c>
      <c r="H106" s="100">
        <v>0</v>
      </c>
      <c r="I106" s="100">
        <v>0</v>
      </c>
      <c r="J106" s="100">
        <v>0</v>
      </c>
      <c r="K106" s="100">
        <v>0</v>
      </c>
      <c r="L106" s="100">
        <v>0</v>
      </c>
      <c r="M106" s="100">
        <v>0</v>
      </c>
      <c r="N106" s="100">
        <v>0</v>
      </c>
      <c r="O106" s="100">
        <v>0</v>
      </c>
      <c r="P106" s="100">
        <v>0</v>
      </c>
      <c r="Q106" s="100">
        <v>0</v>
      </c>
      <c r="R106" s="100">
        <v>0</v>
      </c>
      <c r="S106" s="100">
        <v>0</v>
      </c>
      <c r="T106" s="100">
        <v>0</v>
      </c>
      <c r="U106" s="100">
        <v>0</v>
      </c>
      <c r="V106" s="100" t="s">
        <v>208</v>
      </c>
      <c r="W106" s="127"/>
      <c r="X106" s="123">
        <v>1999</v>
      </c>
      <c r="Y106" s="100">
        <v>0.32097059999999999</v>
      </c>
      <c r="Z106" s="100">
        <v>0</v>
      </c>
      <c r="AA106" s="100">
        <v>0</v>
      </c>
      <c r="AB106" s="100">
        <v>0</v>
      </c>
      <c r="AC106" s="100">
        <v>0</v>
      </c>
      <c r="AD106" s="100">
        <v>0</v>
      </c>
      <c r="AE106" s="100">
        <v>0</v>
      </c>
      <c r="AF106" s="100">
        <v>0</v>
      </c>
      <c r="AG106" s="100">
        <v>0</v>
      </c>
      <c r="AH106" s="100">
        <v>0</v>
      </c>
      <c r="AI106" s="100">
        <v>0</v>
      </c>
      <c r="AJ106" s="100">
        <v>0</v>
      </c>
      <c r="AK106" s="100">
        <v>0</v>
      </c>
      <c r="AL106" s="100">
        <v>0</v>
      </c>
      <c r="AM106" s="100">
        <v>0.30179660000000003</v>
      </c>
      <c r="AN106" s="100">
        <v>0</v>
      </c>
      <c r="AO106" s="100">
        <v>1.0989131999999999</v>
      </c>
      <c r="AP106" s="100">
        <v>0.60545519999999997</v>
      </c>
      <c r="AQ106" s="100">
        <v>6.33436E-2</v>
      </c>
      <c r="AR106" s="100">
        <v>5.8081199999999999E-2</v>
      </c>
      <c r="AS106" s="127"/>
      <c r="AT106" s="123">
        <v>1999</v>
      </c>
      <c r="AU106" s="100">
        <v>0.1562887</v>
      </c>
      <c r="AV106" s="100">
        <v>0</v>
      </c>
      <c r="AW106" s="100">
        <v>0</v>
      </c>
      <c r="AX106" s="100">
        <v>0</v>
      </c>
      <c r="AY106" s="100">
        <v>0</v>
      </c>
      <c r="AZ106" s="100">
        <v>0</v>
      </c>
      <c r="BA106" s="100">
        <v>0</v>
      </c>
      <c r="BB106" s="100">
        <v>0</v>
      </c>
      <c r="BC106" s="100">
        <v>0</v>
      </c>
      <c r="BD106" s="100">
        <v>0</v>
      </c>
      <c r="BE106" s="100">
        <v>0</v>
      </c>
      <c r="BF106" s="100">
        <v>0</v>
      </c>
      <c r="BG106" s="100">
        <v>0</v>
      </c>
      <c r="BH106" s="100">
        <v>0</v>
      </c>
      <c r="BI106" s="100">
        <v>0.16021460000000001</v>
      </c>
      <c r="BJ106" s="100">
        <v>0</v>
      </c>
      <c r="BK106" s="100">
        <v>0.6804017</v>
      </c>
      <c r="BL106" s="100">
        <v>0.42098530000000001</v>
      </c>
      <c r="BM106" s="100">
        <v>3.1894100000000002E-2</v>
      </c>
      <c r="BN106" s="100">
        <v>3.2911700000000002E-2</v>
      </c>
      <c r="BO106" s="127"/>
      <c r="BP106" s="123">
        <v>1999</v>
      </c>
    </row>
    <row r="107" spans="1:68" s="91" customFormat="1">
      <c r="A107" s="125"/>
      <c r="B107" s="124">
        <v>2000</v>
      </c>
      <c r="C107" s="100">
        <v>0</v>
      </c>
      <c r="D107" s="100">
        <v>0</v>
      </c>
      <c r="E107" s="100">
        <v>0</v>
      </c>
      <c r="F107" s="100">
        <v>0.1488197</v>
      </c>
      <c r="G107" s="100">
        <v>0</v>
      </c>
      <c r="H107" s="100">
        <v>0</v>
      </c>
      <c r="I107" s="100">
        <v>0</v>
      </c>
      <c r="J107" s="100">
        <v>0</v>
      </c>
      <c r="K107" s="100">
        <v>0</v>
      </c>
      <c r="L107" s="100">
        <v>0</v>
      </c>
      <c r="M107" s="100">
        <v>0</v>
      </c>
      <c r="N107" s="100">
        <v>0</v>
      </c>
      <c r="O107" s="100">
        <v>0</v>
      </c>
      <c r="P107" s="100">
        <v>0</v>
      </c>
      <c r="Q107" s="100">
        <v>0</v>
      </c>
      <c r="R107" s="100">
        <v>0.458314</v>
      </c>
      <c r="S107" s="100">
        <v>0</v>
      </c>
      <c r="T107" s="100">
        <v>2.5961213999999999</v>
      </c>
      <c r="U107" s="100">
        <v>4.2357300000000001E-2</v>
      </c>
      <c r="V107" s="100">
        <v>5.8100800000000001E-2</v>
      </c>
      <c r="W107" s="125"/>
      <c r="X107" s="124">
        <v>2000</v>
      </c>
      <c r="Y107" s="100">
        <v>0</v>
      </c>
      <c r="Z107" s="100">
        <v>0</v>
      </c>
      <c r="AA107" s="100">
        <v>0</v>
      </c>
      <c r="AB107" s="100">
        <v>0</v>
      </c>
      <c r="AC107" s="100">
        <v>0</v>
      </c>
      <c r="AD107" s="100">
        <v>0.1386809</v>
      </c>
      <c r="AE107" s="100">
        <v>0.14005519999999999</v>
      </c>
      <c r="AF107" s="100">
        <v>0</v>
      </c>
      <c r="AG107" s="100">
        <v>0</v>
      </c>
      <c r="AH107" s="100">
        <v>0.1492076</v>
      </c>
      <c r="AI107" s="100">
        <v>0</v>
      </c>
      <c r="AJ107" s="100">
        <v>0.2125543</v>
      </c>
      <c r="AK107" s="100">
        <v>0</v>
      </c>
      <c r="AL107" s="100">
        <v>0</v>
      </c>
      <c r="AM107" s="100">
        <v>0.30163459999999997</v>
      </c>
      <c r="AN107" s="100">
        <v>0</v>
      </c>
      <c r="AO107" s="100">
        <v>0</v>
      </c>
      <c r="AP107" s="100">
        <v>0</v>
      </c>
      <c r="AQ107" s="100">
        <v>5.2163000000000001E-2</v>
      </c>
      <c r="AR107" s="100">
        <v>5.2038599999999997E-2</v>
      </c>
      <c r="AS107" s="125"/>
      <c r="AT107" s="124">
        <v>2000</v>
      </c>
      <c r="AU107" s="100">
        <v>0</v>
      </c>
      <c r="AV107" s="100">
        <v>0</v>
      </c>
      <c r="AW107" s="100">
        <v>0</v>
      </c>
      <c r="AX107" s="100">
        <v>7.6000100000000001E-2</v>
      </c>
      <c r="AY107" s="100">
        <v>0</v>
      </c>
      <c r="AZ107" s="100">
        <v>6.9569099999999995E-2</v>
      </c>
      <c r="BA107" s="100">
        <v>7.0511199999999996E-2</v>
      </c>
      <c r="BB107" s="100">
        <v>0</v>
      </c>
      <c r="BC107" s="100">
        <v>0</v>
      </c>
      <c r="BD107" s="100">
        <v>7.4993699999999996E-2</v>
      </c>
      <c r="BE107" s="100">
        <v>0</v>
      </c>
      <c r="BF107" s="100">
        <v>0.104434</v>
      </c>
      <c r="BG107" s="100">
        <v>0</v>
      </c>
      <c r="BH107" s="100">
        <v>0</v>
      </c>
      <c r="BI107" s="100">
        <v>0.15892890000000001</v>
      </c>
      <c r="BJ107" s="100">
        <v>0.1983663</v>
      </c>
      <c r="BK107" s="100">
        <v>0</v>
      </c>
      <c r="BL107" s="100">
        <v>0.79642559999999996</v>
      </c>
      <c r="BM107" s="100">
        <v>4.7296699999999997E-2</v>
      </c>
      <c r="BN107" s="100">
        <v>4.7754499999999998E-2</v>
      </c>
      <c r="BO107" s="125"/>
      <c r="BP107" s="124">
        <v>2000</v>
      </c>
    </row>
    <row r="108" spans="1:68">
      <c r="A108" s="127"/>
      <c r="B108" s="123">
        <v>2001</v>
      </c>
      <c r="C108" s="100">
        <v>0</v>
      </c>
      <c r="D108" s="100">
        <v>0</v>
      </c>
      <c r="E108" s="100">
        <v>0</v>
      </c>
      <c r="F108" s="100">
        <v>0</v>
      </c>
      <c r="G108" s="100">
        <v>0</v>
      </c>
      <c r="H108" s="100">
        <v>0</v>
      </c>
      <c r="I108" s="100">
        <v>0</v>
      </c>
      <c r="J108" s="100">
        <v>0</v>
      </c>
      <c r="K108" s="100">
        <v>0</v>
      </c>
      <c r="L108" s="100">
        <v>0.14905199999999999</v>
      </c>
      <c r="M108" s="100">
        <v>0</v>
      </c>
      <c r="N108" s="100">
        <v>0</v>
      </c>
      <c r="O108" s="100">
        <v>0</v>
      </c>
      <c r="P108" s="100">
        <v>0</v>
      </c>
      <c r="Q108" s="100">
        <v>0.33167390000000002</v>
      </c>
      <c r="R108" s="100">
        <v>0</v>
      </c>
      <c r="S108" s="100">
        <v>0.78503409999999996</v>
      </c>
      <c r="T108" s="100">
        <v>0</v>
      </c>
      <c r="U108" s="100">
        <v>3.1374800000000001E-2</v>
      </c>
      <c r="V108" s="100">
        <v>3.4684300000000001E-2</v>
      </c>
      <c r="W108" s="127"/>
      <c r="X108" s="123">
        <v>2001</v>
      </c>
      <c r="Y108" s="100">
        <v>0</v>
      </c>
      <c r="Z108" s="100">
        <v>0</v>
      </c>
      <c r="AA108" s="100">
        <v>0</v>
      </c>
      <c r="AB108" s="100">
        <v>0</v>
      </c>
      <c r="AC108" s="100">
        <v>0</v>
      </c>
      <c r="AD108" s="100">
        <v>0</v>
      </c>
      <c r="AE108" s="100">
        <v>0</v>
      </c>
      <c r="AF108" s="100">
        <v>0</v>
      </c>
      <c r="AG108" s="100">
        <v>0.13509080000000001</v>
      </c>
      <c r="AH108" s="100">
        <v>0</v>
      </c>
      <c r="AI108" s="100">
        <v>0</v>
      </c>
      <c r="AJ108" s="100">
        <v>0</v>
      </c>
      <c r="AK108" s="100">
        <v>0</v>
      </c>
      <c r="AL108" s="100">
        <v>0</v>
      </c>
      <c r="AM108" s="100">
        <v>0</v>
      </c>
      <c r="AN108" s="100">
        <v>0</v>
      </c>
      <c r="AO108" s="100">
        <v>0.49891239999999998</v>
      </c>
      <c r="AP108" s="100">
        <v>1.0984484000000001</v>
      </c>
      <c r="AQ108" s="100">
        <v>4.1182499999999997E-2</v>
      </c>
      <c r="AR108" s="100">
        <v>3.3783500000000001E-2</v>
      </c>
      <c r="AS108" s="127"/>
      <c r="AT108" s="123">
        <v>2001</v>
      </c>
      <c r="AU108" s="100">
        <v>0</v>
      </c>
      <c r="AV108" s="100">
        <v>0</v>
      </c>
      <c r="AW108" s="100">
        <v>0</v>
      </c>
      <c r="AX108" s="100">
        <v>0</v>
      </c>
      <c r="AY108" s="100">
        <v>0</v>
      </c>
      <c r="AZ108" s="100">
        <v>0</v>
      </c>
      <c r="BA108" s="100">
        <v>0</v>
      </c>
      <c r="BB108" s="100">
        <v>0</v>
      </c>
      <c r="BC108" s="100">
        <v>6.80196E-2</v>
      </c>
      <c r="BD108" s="100">
        <v>7.4060600000000004E-2</v>
      </c>
      <c r="BE108" s="100">
        <v>0</v>
      </c>
      <c r="BF108" s="100">
        <v>0</v>
      </c>
      <c r="BG108" s="100">
        <v>0</v>
      </c>
      <c r="BH108" s="100">
        <v>0</v>
      </c>
      <c r="BI108" s="100">
        <v>0.15771299999999999</v>
      </c>
      <c r="BJ108" s="100">
        <v>0</v>
      </c>
      <c r="BK108" s="100">
        <v>0.61009279999999999</v>
      </c>
      <c r="BL108" s="100">
        <v>0.75918039999999998</v>
      </c>
      <c r="BM108" s="100">
        <v>3.6317000000000002E-2</v>
      </c>
      <c r="BN108" s="100">
        <v>3.62969E-2</v>
      </c>
      <c r="BO108" s="127"/>
      <c r="BP108" s="123">
        <v>2001</v>
      </c>
    </row>
    <row r="109" spans="1:68">
      <c r="A109" s="127"/>
      <c r="B109" s="124">
        <v>2002</v>
      </c>
      <c r="C109" s="100">
        <v>0.15371299999999999</v>
      </c>
      <c r="D109" s="100">
        <v>0</v>
      </c>
      <c r="E109" s="100">
        <v>0</v>
      </c>
      <c r="F109" s="100">
        <v>0</v>
      </c>
      <c r="G109" s="100">
        <v>0</v>
      </c>
      <c r="H109" s="100">
        <v>0</v>
      </c>
      <c r="I109" s="100">
        <v>0</v>
      </c>
      <c r="J109" s="100">
        <v>0</v>
      </c>
      <c r="K109" s="100">
        <v>0</v>
      </c>
      <c r="L109" s="100">
        <v>0</v>
      </c>
      <c r="M109" s="100">
        <v>0</v>
      </c>
      <c r="N109" s="100">
        <v>0</v>
      </c>
      <c r="O109" s="100">
        <v>0</v>
      </c>
      <c r="P109" s="100">
        <v>0</v>
      </c>
      <c r="Q109" s="100">
        <v>0</v>
      </c>
      <c r="R109" s="100">
        <v>0.43233149999999998</v>
      </c>
      <c r="S109" s="100">
        <v>0.73674589999999995</v>
      </c>
      <c r="T109" s="100">
        <v>0</v>
      </c>
      <c r="U109" s="100">
        <v>3.1006200000000001E-2</v>
      </c>
      <c r="V109" s="100">
        <v>3.4245299999999999E-2</v>
      </c>
      <c r="W109" s="127"/>
      <c r="X109" s="124">
        <v>2002</v>
      </c>
      <c r="Y109" s="100">
        <v>0</v>
      </c>
      <c r="Z109" s="100">
        <v>0</v>
      </c>
      <c r="AA109" s="100">
        <v>0</v>
      </c>
      <c r="AB109" s="100">
        <v>0</v>
      </c>
      <c r="AC109" s="100">
        <v>0</v>
      </c>
      <c r="AD109" s="100">
        <v>0</v>
      </c>
      <c r="AE109" s="100">
        <v>0.13301830000000001</v>
      </c>
      <c r="AF109" s="100">
        <v>0</v>
      </c>
      <c r="AG109" s="100">
        <v>0</v>
      </c>
      <c r="AH109" s="100">
        <v>0</v>
      </c>
      <c r="AI109" s="100">
        <v>0</v>
      </c>
      <c r="AJ109" s="100">
        <v>0</v>
      </c>
      <c r="AK109" s="100">
        <v>0</v>
      </c>
      <c r="AL109" s="100">
        <v>0</v>
      </c>
      <c r="AM109" s="100">
        <v>0</v>
      </c>
      <c r="AN109" s="100">
        <v>0</v>
      </c>
      <c r="AO109" s="100">
        <v>0</v>
      </c>
      <c r="AP109" s="100">
        <v>1.0642373999999999</v>
      </c>
      <c r="AQ109" s="100">
        <v>3.05507E-2</v>
      </c>
      <c r="AR109" s="100">
        <v>2.4589400000000001E-2</v>
      </c>
      <c r="AS109" s="127"/>
      <c r="AT109" s="124">
        <v>2002</v>
      </c>
      <c r="AU109" s="100">
        <v>7.8799599999999997E-2</v>
      </c>
      <c r="AV109" s="100">
        <v>0</v>
      </c>
      <c r="AW109" s="100">
        <v>0</v>
      </c>
      <c r="AX109" s="100">
        <v>0</v>
      </c>
      <c r="AY109" s="100">
        <v>0</v>
      </c>
      <c r="AZ109" s="100">
        <v>0</v>
      </c>
      <c r="BA109" s="100">
        <v>6.7083000000000004E-2</v>
      </c>
      <c r="BB109" s="100">
        <v>0</v>
      </c>
      <c r="BC109" s="100">
        <v>0</v>
      </c>
      <c r="BD109" s="100">
        <v>0</v>
      </c>
      <c r="BE109" s="100">
        <v>0</v>
      </c>
      <c r="BF109" s="100">
        <v>0</v>
      </c>
      <c r="BG109" s="100">
        <v>0</v>
      </c>
      <c r="BH109" s="100">
        <v>0</v>
      </c>
      <c r="BI109" s="100">
        <v>0</v>
      </c>
      <c r="BJ109" s="100">
        <v>0.19107489999999999</v>
      </c>
      <c r="BK109" s="100">
        <v>0.28972320000000001</v>
      </c>
      <c r="BL109" s="100">
        <v>0.73380489999999998</v>
      </c>
      <c r="BM109" s="100">
        <v>3.07768E-2</v>
      </c>
      <c r="BN109" s="100">
        <v>3.0336200000000001E-2</v>
      </c>
      <c r="BO109" s="127"/>
      <c r="BP109" s="124">
        <v>2002</v>
      </c>
    </row>
    <row r="110" spans="1:68">
      <c r="A110" s="127"/>
      <c r="B110" s="123">
        <v>2003</v>
      </c>
      <c r="C110" s="100">
        <v>0.30740099999999998</v>
      </c>
      <c r="D110" s="100">
        <v>0</v>
      </c>
      <c r="E110" s="100">
        <v>0</v>
      </c>
      <c r="F110" s="100">
        <v>0</v>
      </c>
      <c r="G110" s="100">
        <v>0</v>
      </c>
      <c r="H110" s="100">
        <v>0</v>
      </c>
      <c r="I110" s="100">
        <v>0</v>
      </c>
      <c r="J110" s="100">
        <v>0</v>
      </c>
      <c r="K110" s="100">
        <v>0</v>
      </c>
      <c r="L110" s="100">
        <v>0</v>
      </c>
      <c r="M110" s="100">
        <v>0.15449959999999999</v>
      </c>
      <c r="N110" s="100">
        <v>0</v>
      </c>
      <c r="O110" s="100">
        <v>0</v>
      </c>
      <c r="P110" s="100">
        <v>0</v>
      </c>
      <c r="Q110" s="100">
        <v>0</v>
      </c>
      <c r="R110" s="100">
        <v>0</v>
      </c>
      <c r="S110" s="100">
        <v>0</v>
      </c>
      <c r="T110" s="100">
        <v>1.1474864</v>
      </c>
      <c r="U110" s="100">
        <v>4.0868000000000002E-2</v>
      </c>
      <c r="V110" s="100">
        <v>4.6335399999999999E-2</v>
      </c>
      <c r="W110" s="127"/>
      <c r="X110" s="123">
        <v>2003</v>
      </c>
      <c r="Y110" s="100">
        <v>0</v>
      </c>
      <c r="Z110" s="100">
        <v>0</v>
      </c>
      <c r="AA110" s="100">
        <v>0</v>
      </c>
      <c r="AB110" s="100">
        <v>0</v>
      </c>
      <c r="AC110" s="100">
        <v>0</v>
      </c>
      <c r="AD110" s="100">
        <v>0</v>
      </c>
      <c r="AE110" s="100">
        <v>0</v>
      </c>
      <c r="AF110" s="100">
        <v>0</v>
      </c>
      <c r="AG110" s="100">
        <v>0</v>
      </c>
      <c r="AH110" s="100">
        <v>0</v>
      </c>
      <c r="AI110" s="100">
        <v>0.15381610000000001</v>
      </c>
      <c r="AJ110" s="100">
        <v>0</v>
      </c>
      <c r="AK110" s="100">
        <v>0</v>
      </c>
      <c r="AL110" s="100">
        <v>0</v>
      </c>
      <c r="AM110" s="100">
        <v>0</v>
      </c>
      <c r="AN110" s="100">
        <v>0</v>
      </c>
      <c r="AO110" s="100">
        <v>0</v>
      </c>
      <c r="AP110" s="100">
        <v>1.0399551</v>
      </c>
      <c r="AQ110" s="100">
        <v>3.02019E-2</v>
      </c>
      <c r="AR110" s="100">
        <v>2.4514899999999999E-2</v>
      </c>
      <c r="AS110" s="127"/>
      <c r="AT110" s="123">
        <v>2003</v>
      </c>
      <c r="AU110" s="100">
        <v>0.15758749999999999</v>
      </c>
      <c r="AV110" s="100">
        <v>0</v>
      </c>
      <c r="AW110" s="100">
        <v>0</v>
      </c>
      <c r="AX110" s="100">
        <v>0</v>
      </c>
      <c r="AY110" s="100">
        <v>0</v>
      </c>
      <c r="AZ110" s="100">
        <v>0</v>
      </c>
      <c r="BA110" s="100">
        <v>0</v>
      </c>
      <c r="BB110" s="100">
        <v>0</v>
      </c>
      <c r="BC110" s="100">
        <v>0</v>
      </c>
      <c r="BD110" s="100">
        <v>0</v>
      </c>
      <c r="BE110" s="100">
        <v>0.15415709999999999</v>
      </c>
      <c r="BF110" s="100">
        <v>0</v>
      </c>
      <c r="BG110" s="100">
        <v>0</v>
      </c>
      <c r="BH110" s="100">
        <v>0</v>
      </c>
      <c r="BI110" s="100">
        <v>0</v>
      </c>
      <c r="BJ110" s="100">
        <v>0</v>
      </c>
      <c r="BK110" s="100">
        <v>0</v>
      </c>
      <c r="BL110" s="100">
        <v>1.0734874000000001</v>
      </c>
      <c r="BM110" s="100">
        <v>3.5495600000000002E-2</v>
      </c>
      <c r="BN110" s="100">
        <v>3.5405399999999997E-2</v>
      </c>
      <c r="BO110" s="127"/>
      <c r="BP110" s="123">
        <v>2003</v>
      </c>
    </row>
    <row r="111" spans="1:68">
      <c r="A111" s="127"/>
      <c r="B111" s="124">
        <v>2004</v>
      </c>
      <c r="C111" s="100">
        <v>0.3069829</v>
      </c>
      <c r="D111" s="100">
        <v>0</v>
      </c>
      <c r="E111" s="100">
        <v>0.14116580000000001</v>
      </c>
      <c r="F111" s="100">
        <v>0</v>
      </c>
      <c r="G111" s="100">
        <v>0</v>
      </c>
      <c r="H111" s="100">
        <v>0</v>
      </c>
      <c r="I111" s="100">
        <v>0</v>
      </c>
      <c r="J111" s="100">
        <v>0</v>
      </c>
      <c r="K111" s="100">
        <v>0</v>
      </c>
      <c r="L111" s="100">
        <v>0.14144570000000001</v>
      </c>
      <c r="M111" s="100">
        <v>0</v>
      </c>
      <c r="N111" s="100">
        <v>0.16727810000000001</v>
      </c>
      <c r="O111" s="100">
        <v>0</v>
      </c>
      <c r="P111" s="100">
        <v>0.27691320000000003</v>
      </c>
      <c r="Q111" s="100">
        <v>0</v>
      </c>
      <c r="R111" s="100">
        <v>0</v>
      </c>
      <c r="S111" s="100">
        <v>0</v>
      </c>
      <c r="T111" s="100">
        <v>0</v>
      </c>
      <c r="U111" s="100">
        <v>6.0630900000000001E-2</v>
      </c>
      <c r="V111" s="100">
        <v>5.8444599999999999E-2</v>
      </c>
      <c r="W111" s="127"/>
      <c r="X111" s="124">
        <v>2004</v>
      </c>
      <c r="Y111" s="100">
        <v>0</v>
      </c>
      <c r="Z111" s="100">
        <v>0</v>
      </c>
      <c r="AA111" s="100">
        <v>0</v>
      </c>
      <c r="AB111" s="100">
        <v>0</v>
      </c>
      <c r="AC111" s="100">
        <v>0</v>
      </c>
      <c r="AD111" s="100">
        <v>0.14955979999999999</v>
      </c>
      <c r="AE111" s="100">
        <v>0</v>
      </c>
      <c r="AF111" s="100">
        <v>0</v>
      </c>
      <c r="AG111" s="100">
        <v>0</v>
      </c>
      <c r="AH111" s="100">
        <v>0</v>
      </c>
      <c r="AI111" s="100">
        <v>0</v>
      </c>
      <c r="AJ111" s="100">
        <v>0</v>
      </c>
      <c r="AK111" s="100">
        <v>0</v>
      </c>
      <c r="AL111" s="100">
        <v>0.26914280000000002</v>
      </c>
      <c r="AM111" s="100">
        <v>0.30960710000000002</v>
      </c>
      <c r="AN111" s="100">
        <v>0</v>
      </c>
      <c r="AO111" s="100">
        <v>0</v>
      </c>
      <c r="AP111" s="100">
        <v>0.50894470000000003</v>
      </c>
      <c r="AQ111" s="100">
        <v>3.98535E-2</v>
      </c>
      <c r="AR111" s="100">
        <v>3.7436999999999998E-2</v>
      </c>
      <c r="AS111" s="127"/>
      <c r="AT111" s="124">
        <v>2004</v>
      </c>
      <c r="AU111" s="100">
        <v>0.1574585</v>
      </c>
      <c r="AV111" s="100">
        <v>0</v>
      </c>
      <c r="AW111" s="100">
        <v>7.2488200000000003E-2</v>
      </c>
      <c r="AX111" s="100">
        <v>0</v>
      </c>
      <c r="AY111" s="100">
        <v>0</v>
      </c>
      <c r="AZ111" s="100">
        <v>7.4420399999999998E-2</v>
      </c>
      <c r="BA111" s="100">
        <v>0</v>
      </c>
      <c r="BB111" s="100">
        <v>0</v>
      </c>
      <c r="BC111" s="100">
        <v>0</v>
      </c>
      <c r="BD111" s="100">
        <v>7.0209099999999997E-2</v>
      </c>
      <c r="BE111" s="100">
        <v>0</v>
      </c>
      <c r="BF111" s="100">
        <v>8.4250699999999998E-2</v>
      </c>
      <c r="BG111" s="100">
        <v>0</v>
      </c>
      <c r="BH111" s="100">
        <v>0.27297270000000001</v>
      </c>
      <c r="BI111" s="100">
        <v>0.16110060000000001</v>
      </c>
      <c r="BJ111" s="100">
        <v>0</v>
      </c>
      <c r="BK111" s="100">
        <v>0</v>
      </c>
      <c r="BL111" s="100">
        <v>0.34931079999999998</v>
      </c>
      <c r="BM111" s="100">
        <v>5.01688E-2</v>
      </c>
      <c r="BN111" s="100">
        <v>4.9806299999999998E-2</v>
      </c>
      <c r="BO111" s="127"/>
      <c r="BP111" s="124">
        <v>2004</v>
      </c>
    </row>
    <row r="112" spans="1:68">
      <c r="A112" s="127"/>
      <c r="B112" s="123">
        <v>2005</v>
      </c>
      <c r="C112" s="100">
        <v>0.15242900000000001</v>
      </c>
      <c r="D112" s="100">
        <v>0</v>
      </c>
      <c r="E112" s="100">
        <v>0</v>
      </c>
      <c r="F112" s="100">
        <v>0</v>
      </c>
      <c r="G112" s="100">
        <v>0</v>
      </c>
      <c r="H112" s="100">
        <v>0</v>
      </c>
      <c r="I112" s="100">
        <v>0</v>
      </c>
      <c r="J112" s="100">
        <v>0</v>
      </c>
      <c r="K112" s="100">
        <v>0</v>
      </c>
      <c r="L112" s="100">
        <v>0</v>
      </c>
      <c r="M112" s="100">
        <v>0</v>
      </c>
      <c r="N112" s="100">
        <v>0</v>
      </c>
      <c r="O112" s="100">
        <v>0</v>
      </c>
      <c r="P112" s="100">
        <v>0</v>
      </c>
      <c r="Q112" s="100">
        <v>0</v>
      </c>
      <c r="R112" s="100">
        <v>0</v>
      </c>
      <c r="S112" s="100">
        <v>0.63170400000000004</v>
      </c>
      <c r="T112" s="100">
        <v>1.0361513</v>
      </c>
      <c r="U112" s="100">
        <v>2.9941200000000001E-2</v>
      </c>
      <c r="V112" s="100">
        <v>3.4965099999999999E-2</v>
      </c>
      <c r="W112" s="127"/>
      <c r="X112" s="123">
        <v>2005</v>
      </c>
      <c r="Y112" s="100">
        <v>0</v>
      </c>
      <c r="Z112" s="100">
        <v>0</v>
      </c>
      <c r="AA112" s="100">
        <v>0</v>
      </c>
      <c r="AB112" s="100">
        <v>0</v>
      </c>
      <c r="AC112" s="100">
        <v>0</v>
      </c>
      <c r="AD112" s="100">
        <v>0</v>
      </c>
      <c r="AE112" s="100">
        <v>0</v>
      </c>
      <c r="AF112" s="100">
        <v>0</v>
      </c>
      <c r="AG112" s="100">
        <v>0.1299717</v>
      </c>
      <c r="AH112" s="100">
        <v>0.13668559999999999</v>
      </c>
      <c r="AI112" s="100">
        <v>0.1500312</v>
      </c>
      <c r="AJ112" s="100">
        <v>0</v>
      </c>
      <c r="AK112" s="100">
        <v>0</v>
      </c>
      <c r="AL112" s="100">
        <v>0</v>
      </c>
      <c r="AM112" s="100">
        <v>0</v>
      </c>
      <c r="AN112" s="100">
        <v>0</v>
      </c>
      <c r="AO112" s="100">
        <v>0</v>
      </c>
      <c r="AP112" s="100">
        <v>0</v>
      </c>
      <c r="AQ112" s="100">
        <v>2.9535700000000002E-2</v>
      </c>
      <c r="AR112" s="100">
        <v>2.9522099999999999E-2</v>
      </c>
      <c r="AS112" s="127"/>
      <c r="AT112" s="123">
        <v>2005</v>
      </c>
      <c r="AU112" s="100">
        <v>7.8275499999999998E-2</v>
      </c>
      <c r="AV112" s="100">
        <v>0</v>
      </c>
      <c r="AW112" s="100">
        <v>0</v>
      </c>
      <c r="AX112" s="100">
        <v>0</v>
      </c>
      <c r="AY112" s="100">
        <v>0</v>
      </c>
      <c r="AZ112" s="100">
        <v>0</v>
      </c>
      <c r="BA112" s="100">
        <v>0</v>
      </c>
      <c r="BB112" s="100">
        <v>0</v>
      </c>
      <c r="BC112" s="100">
        <v>6.5460199999999996E-2</v>
      </c>
      <c r="BD112" s="100">
        <v>6.8913600000000005E-2</v>
      </c>
      <c r="BE112" s="100">
        <v>7.5445700000000004E-2</v>
      </c>
      <c r="BF112" s="100">
        <v>0</v>
      </c>
      <c r="BG112" s="100">
        <v>0</v>
      </c>
      <c r="BH112" s="100">
        <v>0</v>
      </c>
      <c r="BI112" s="100">
        <v>0</v>
      </c>
      <c r="BJ112" s="100">
        <v>0</v>
      </c>
      <c r="BK112" s="100">
        <v>0.25517489999999998</v>
      </c>
      <c r="BL112" s="100">
        <v>0.3309165</v>
      </c>
      <c r="BM112" s="100">
        <v>2.9737099999999999E-2</v>
      </c>
      <c r="BN112" s="100">
        <v>2.8896000000000002E-2</v>
      </c>
      <c r="BO112" s="127"/>
      <c r="BP112" s="123">
        <v>2005</v>
      </c>
    </row>
    <row r="113" spans="2:68">
      <c r="B113" s="123">
        <v>2006</v>
      </c>
      <c r="C113" s="100">
        <v>0.1504991</v>
      </c>
      <c r="D113" s="100">
        <v>0</v>
      </c>
      <c r="E113" s="100">
        <v>0</v>
      </c>
      <c r="F113" s="100">
        <v>0</v>
      </c>
      <c r="G113" s="100">
        <v>0</v>
      </c>
      <c r="H113" s="100">
        <v>0</v>
      </c>
      <c r="I113" s="100">
        <v>0</v>
      </c>
      <c r="J113" s="100">
        <v>0</v>
      </c>
      <c r="K113" s="100">
        <v>0</v>
      </c>
      <c r="L113" s="100">
        <v>0</v>
      </c>
      <c r="M113" s="100">
        <v>0</v>
      </c>
      <c r="N113" s="100">
        <v>0</v>
      </c>
      <c r="O113" s="100">
        <v>0.20370460000000001</v>
      </c>
      <c r="P113" s="100">
        <v>0</v>
      </c>
      <c r="Q113" s="100">
        <v>0</v>
      </c>
      <c r="R113" s="100">
        <v>0</v>
      </c>
      <c r="S113" s="100">
        <v>0</v>
      </c>
      <c r="T113" s="100">
        <v>0.96837289999999998</v>
      </c>
      <c r="U113" s="100">
        <v>2.9529199999999999E-2</v>
      </c>
      <c r="V113" s="100">
        <v>3.1797400000000003E-2</v>
      </c>
      <c r="X113" s="123">
        <v>2006</v>
      </c>
      <c r="Y113" s="100">
        <v>0.1587095</v>
      </c>
      <c r="Z113" s="100">
        <v>0</v>
      </c>
      <c r="AA113" s="100">
        <v>0</v>
      </c>
      <c r="AB113" s="100">
        <v>0</v>
      </c>
      <c r="AC113" s="100">
        <v>0</v>
      </c>
      <c r="AD113" s="100">
        <v>0</v>
      </c>
      <c r="AE113" s="100">
        <v>0</v>
      </c>
      <c r="AF113" s="100">
        <v>0</v>
      </c>
      <c r="AG113" s="100">
        <v>0</v>
      </c>
      <c r="AH113" s="100">
        <v>0</v>
      </c>
      <c r="AI113" s="100">
        <v>0</v>
      </c>
      <c r="AJ113" s="100">
        <v>0</v>
      </c>
      <c r="AK113" s="100">
        <v>0</v>
      </c>
      <c r="AL113" s="100">
        <v>0</v>
      </c>
      <c r="AM113" s="100">
        <v>0.30884309999999998</v>
      </c>
      <c r="AN113" s="100">
        <v>0.33705669999999999</v>
      </c>
      <c r="AO113" s="100">
        <v>0</v>
      </c>
      <c r="AP113" s="100">
        <v>0.92839300000000002</v>
      </c>
      <c r="AQ113" s="100">
        <v>4.8583599999999998E-2</v>
      </c>
      <c r="AR113" s="100">
        <v>4.2340999999999997E-2</v>
      </c>
      <c r="AT113" s="123">
        <v>2006</v>
      </c>
      <c r="AU113" s="100">
        <v>0.1544953</v>
      </c>
      <c r="AV113" s="100">
        <v>0</v>
      </c>
      <c r="AW113" s="100">
        <v>0</v>
      </c>
      <c r="AX113" s="100">
        <v>0</v>
      </c>
      <c r="AY113" s="100">
        <v>0</v>
      </c>
      <c r="AZ113" s="100">
        <v>0</v>
      </c>
      <c r="BA113" s="100">
        <v>0</v>
      </c>
      <c r="BB113" s="100">
        <v>0</v>
      </c>
      <c r="BC113" s="100">
        <v>0</v>
      </c>
      <c r="BD113" s="100">
        <v>0</v>
      </c>
      <c r="BE113" s="100">
        <v>0</v>
      </c>
      <c r="BF113" s="100">
        <v>0</v>
      </c>
      <c r="BG113" s="100">
        <v>0.1021623</v>
      </c>
      <c r="BH113" s="100">
        <v>0</v>
      </c>
      <c r="BI113" s="100">
        <v>0.16022249999999999</v>
      </c>
      <c r="BJ113" s="100">
        <v>0.182922</v>
      </c>
      <c r="BK113" s="100">
        <v>0</v>
      </c>
      <c r="BL113" s="100">
        <v>0.94134779999999996</v>
      </c>
      <c r="BM113" s="100">
        <v>3.9118E-2</v>
      </c>
      <c r="BN113" s="100">
        <v>3.7554799999999999E-2</v>
      </c>
      <c r="BP113" s="123">
        <v>2006</v>
      </c>
    </row>
    <row r="114" spans="2:68">
      <c r="B114" s="123">
        <v>2007</v>
      </c>
      <c r="C114" s="100">
        <v>0</v>
      </c>
      <c r="D114" s="100">
        <v>0</v>
      </c>
      <c r="E114" s="100">
        <v>0</v>
      </c>
      <c r="F114" s="100">
        <v>0</v>
      </c>
      <c r="G114" s="100">
        <v>0</v>
      </c>
      <c r="H114" s="100">
        <v>0</v>
      </c>
      <c r="I114" s="100">
        <v>0</v>
      </c>
      <c r="J114" s="100">
        <v>0.12945619999999999</v>
      </c>
      <c r="K114" s="100">
        <v>0</v>
      </c>
      <c r="L114" s="100">
        <v>0</v>
      </c>
      <c r="M114" s="100">
        <v>0</v>
      </c>
      <c r="N114" s="100">
        <v>0</v>
      </c>
      <c r="O114" s="100">
        <v>0</v>
      </c>
      <c r="P114" s="100">
        <v>0</v>
      </c>
      <c r="Q114" s="100">
        <v>0</v>
      </c>
      <c r="R114" s="100">
        <v>0</v>
      </c>
      <c r="S114" s="100">
        <v>0</v>
      </c>
      <c r="T114" s="100">
        <v>0</v>
      </c>
      <c r="U114" s="100">
        <v>9.6583999999999993E-3</v>
      </c>
      <c r="V114" s="100">
        <v>9.9506999999999998E-3</v>
      </c>
      <c r="X114" s="123">
        <v>2007</v>
      </c>
      <c r="Y114" s="100">
        <v>0.15379219999999999</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0.41551359999999998</v>
      </c>
      <c r="AP114" s="100">
        <v>0</v>
      </c>
      <c r="AQ114" s="100">
        <v>1.9094900000000001E-2</v>
      </c>
      <c r="AR114" s="100">
        <v>1.7223100000000002E-2</v>
      </c>
      <c r="AT114" s="123">
        <v>2007</v>
      </c>
      <c r="AU114" s="100">
        <v>7.4823500000000001E-2</v>
      </c>
      <c r="AV114" s="100">
        <v>0</v>
      </c>
      <c r="AW114" s="100">
        <v>0</v>
      </c>
      <c r="AX114" s="100">
        <v>0</v>
      </c>
      <c r="AY114" s="100">
        <v>0</v>
      </c>
      <c r="AZ114" s="100">
        <v>0</v>
      </c>
      <c r="BA114" s="100">
        <v>0</v>
      </c>
      <c r="BB114" s="100">
        <v>6.4280400000000001E-2</v>
      </c>
      <c r="BC114" s="100">
        <v>0</v>
      </c>
      <c r="BD114" s="100">
        <v>0</v>
      </c>
      <c r="BE114" s="100">
        <v>0</v>
      </c>
      <c r="BF114" s="100">
        <v>0</v>
      </c>
      <c r="BG114" s="100">
        <v>0</v>
      </c>
      <c r="BH114" s="100">
        <v>0</v>
      </c>
      <c r="BI114" s="100">
        <v>0</v>
      </c>
      <c r="BJ114" s="100">
        <v>0</v>
      </c>
      <c r="BK114" s="100">
        <v>0.24338070000000001</v>
      </c>
      <c r="BL114" s="100">
        <v>0</v>
      </c>
      <c r="BM114" s="100">
        <v>1.4403900000000001E-2</v>
      </c>
      <c r="BN114" s="100">
        <v>1.4021199999999999E-2</v>
      </c>
      <c r="BP114" s="123">
        <v>2007</v>
      </c>
    </row>
    <row r="115" spans="2:68">
      <c r="B115" s="123">
        <v>2008</v>
      </c>
      <c r="C115" s="100">
        <v>0</v>
      </c>
      <c r="D115" s="100">
        <v>0</v>
      </c>
      <c r="E115" s="100">
        <v>0</v>
      </c>
      <c r="F115" s="100">
        <v>0</v>
      </c>
      <c r="G115" s="100">
        <v>0</v>
      </c>
      <c r="H115" s="100">
        <v>0</v>
      </c>
      <c r="I115" s="100">
        <v>0</v>
      </c>
      <c r="J115" s="100">
        <v>0.1267837</v>
      </c>
      <c r="K115" s="100">
        <v>0</v>
      </c>
      <c r="L115" s="100">
        <v>0</v>
      </c>
      <c r="M115" s="100">
        <v>0</v>
      </c>
      <c r="N115" s="100">
        <v>0</v>
      </c>
      <c r="O115" s="100">
        <v>0</v>
      </c>
      <c r="P115" s="100">
        <v>0</v>
      </c>
      <c r="Q115" s="100">
        <v>0</v>
      </c>
      <c r="R115" s="100">
        <v>0</v>
      </c>
      <c r="S115" s="100">
        <v>0</v>
      </c>
      <c r="T115" s="100">
        <v>0</v>
      </c>
      <c r="U115" s="100">
        <v>9.4588999999999993E-3</v>
      </c>
      <c r="V115" s="100">
        <v>9.7453000000000001E-3</v>
      </c>
      <c r="X115" s="123">
        <v>2008</v>
      </c>
      <c r="Y115" s="100">
        <v>0</v>
      </c>
      <c r="Z115" s="100">
        <v>0</v>
      </c>
      <c r="AA115" s="100">
        <v>0</v>
      </c>
      <c r="AB115" s="100">
        <v>0</v>
      </c>
      <c r="AC115" s="100">
        <v>0</v>
      </c>
      <c r="AD115" s="100">
        <v>0</v>
      </c>
      <c r="AE115" s="100">
        <v>0</v>
      </c>
      <c r="AF115" s="100">
        <v>0</v>
      </c>
      <c r="AG115" s="100">
        <v>0</v>
      </c>
      <c r="AH115" s="100">
        <v>0</v>
      </c>
      <c r="AI115" s="100">
        <v>0</v>
      </c>
      <c r="AJ115" s="100">
        <v>0</v>
      </c>
      <c r="AK115" s="100">
        <v>0.17931169999999999</v>
      </c>
      <c r="AL115" s="100">
        <v>0</v>
      </c>
      <c r="AM115" s="100">
        <v>0</v>
      </c>
      <c r="AN115" s="100">
        <v>0</v>
      </c>
      <c r="AO115" s="100">
        <v>0</v>
      </c>
      <c r="AP115" s="100">
        <v>0</v>
      </c>
      <c r="AQ115" s="100">
        <v>9.3658000000000005E-3</v>
      </c>
      <c r="AR115" s="100">
        <v>7.5927E-3</v>
      </c>
      <c r="AT115" s="123">
        <v>2008</v>
      </c>
      <c r="AU115" s="100">
        <v>0</v>
      </c>
      <c r="AV115" s="100">
        <v>0</v>
      </c>
      <c r="AW115" s="100">
        <v>0</v>
      </c>
      <c r="AX115" s="100">
        <v>0</v>
      </c>
      <c r="AY115" s="100">
        <v>0</v>
      </c>
      <c r="AZ115" s="100">
        <v>0</v>
      </c>
      <c r="BA115" s="100">
        <v>0</v>
      </c>
      <c r="BB115" s="100">
        <v>6.2910800000000003E-2</v>
      </c>
      <c r="BC115" s="100">
        <v>0</v>
      </c>
      <c r="BD115" s="100">
        <v>0</v>
      </c>
      <c r="BE115" s="100">
        <v>0</v>
      </c>
      <c r="BF115" s="100">
        <v>0</v>
      </c>
      <c r="BG115" s="100">
        <v>8.9476299999999995E-2</v>
      </c>
      <c r="BH115" s="100">
        <v>0</v>
      </c>
      <c r="BI115" s="100">
        <v>0</v>
      </c>
      <c r="BJ115" s="100">
        <v>0</v>
      </c>
      <c r="BK115" s="100">
        <v>0</v>
      </c>
      <c r="BL115" s="100">
        <v>0</v>
      </c>
      <c r="BM115" s="100">
        <v>9.4120999999999996E-3</v>
      </c>
      <c r="BN115" s="100">
        <v>8.6244000000000008E-3</v>
      </c>
      <c r="BP115" s="123">
        <v>2008</v>
      </c>
    </row>
    <row r="116" spans="2:68">
      <c r="B116" s="123">
        <v>2009</v>
      </c>
      <c r="C116" s="100">
        <v>0.13661780000000001</v>
      </c>
      <c r="D116" s="100">
        <v>0</v>
      </c>
      <c r="E116" s="100">
        <v>0</v>
      </c>
      <c r="F116" s="100">
        <v>0</v>
      </c>
      <c r="G116" s="100">
        <v>0</v>
      </c>
      <c r="H116" s="100">
        <v>0</v>
      </c>
      <c r="I116" s="100">
        <v>0</v>
      </c>
      <c r="J116" s="100">
        <v>0</v>
      </c>
      <c r="K116" s="100">
        <v>0</v>
      </c>
      <c r="L116" s="100">
        <v>0</v>
      </c>
      <c r="M116" s="100">
        <v>0</v>
      </c>
      <c r="N116" s="100">
        <v>0.1564343</v>
      </c>
      <c r="O116" s="100">
        <v>0</v>
      </c>
      <c r="P116" s="100">
        <v>0</v>
      </c>
      <c r="Q116" s="100">
        <v>0</v>
      </c>
      <c r="R116" s="100">
        <v>0</v>
      </c>
      <c r="S116" s="100">
        <v>0.55259000000000003</v>
      </c>
      <c r="T116" s="100">
        <v>0.80640610000000001</v>
      </c>
      <c r="U116" s="100">
        <v>3.7034299999999999E-2</v>
      </c>
      <c r="V116" s="100">
        <v>3.7565800000000003E-2</v>
      </c>
      <c r="X116" s="123">
        <v>2009</v>
      </c>
      <c r="Y116" s="100">
        <v>0</v>
      </c>
      <c r="Z116" s="100">
        <v>0</v>
      </c>
      <c r="AA116" s="100">
        <v>0</v>
      </c>
      <c r="AB116" s="100">
        <v>0</v>
      </c>
      <c r="AC116" s="100">
        <v>0</v>
      </c>
      <c r="AD116" s="100">
        <v>0.1288668</v>
      </c>
      <c r="AE116" s="100">
        <v>0</v>
      </c>
      <c r="AF116" s="100">
        <v>0</v>
      </c>
      <c r="AG116" s="100">
        <v>0</v>
      </c>
      <c r="AH116" s="100">
        <v>0</v>
      </c>
      <c r="AI116" s="100">
        <v>0</v>
      </c>
      <c r="AJ116" s="100">
        <v>0</v>
      </c>
      <c r="AK116" s="100">
        <v>0</v>
      </c>
      <c r="AL116" s="100">
        <v>0</v>
      </c>
      <c r="AM116" s="100">
        <v>0</v>
      </c>
      <c r="AN116" s="100">
        <v>0</v>
      </c>
      <c r="AO116" s="100">
        <v>0</v>
      </c>
      <c r="AP116" s="100">
        <v>0</v>
      </c>
      <c r="AQ116" s="100">
        <v>9.1819999999999992E-3</v>
      </c>
      <c r="AR116" s="100">
        <v>9.3402999999999993E-3</v>
      </c>
      <c r="AT116" s="123">
        <v>2009</v>
      </c>
      <c r="AU116" s="100">
        <v>7.0141800000000004E-2</v>
      </c>
      <c r="AV116" s="100">
        <v>0</v>
      </c>
      <c r="AW116" s="100">
        <v>0</v>
      </c>
      <c r="AX116" s="100">
        <v>0</v>
      </c>
      <c r="AY116" s="100">
        <v>0</v>
      </c>
      <c r="AZ116" s="100">
        <v>6.33991E-2</v>
      </c>
      <c r="BA116" s="100">
        <v>0</v>
      </c>
      <c r="BB116" s="100">
        <v>0</v>
      </c>
      <c r="BC116" s="100">
        <v>0</v>
      </c>
      <c r="BD116" s="100">
        <v>0</v>
      </c>
      <c r="BE116" s="100">
        <v>0</v>
      </c>
      <c r="BF116" s="100">
        <v>7.76897E-2</v>
      </c>
      <c r="BG116" s="100">
        <v>0</v>
      </c>
      <c r="BH116" s="100">
        <v>0</v>
      </c>
      <c r="BI116" s="100">
        <v>0</v>
      </c>
      <c r="BJ116" s="100">
        <v>0</v>
      </c>
      <c r="BK116" s="100">
        <v>0.23331180000000001</v>
      </c>
      <c r="BL116" s="100">
        <v>0.27157009999999998</v>
      </c>
      <c r="BM116" s="100">
        <v>2.3050299999999999E-2</v>
      </c>
      <c r="BN116" s="100">
        <v>2.0942499999999999E-2</v>
      </c>
      <c r="BP116" s="123">
        <v>2009</v>
      </c>
    </row>
    <row r="117" spans="2:68">
      <c r="B117" s="123">
        <v>2010</v>
      </c>
      <c r="C117" s="100">
        <v>0</v>
      </c>
      <c r="D117" s="100">
        <v>0</v>
      </c>
      <c r="E117" s="100">
        <v>0</v>
      </c>
      <c r="F117" s="100">
        <v>0.1334542</v>
      </c>
      <c r="G117" s="100">
        <v>0</v>
      </c>
      <c r="H117" s="100">
        <v>0</v>
      </c>
      <c r="I117" s="100">
        <v>0</v>
      </c>
      <c r="J117" s="100">
        <v>0</v>
      </c>
      <c r="K117" s="100">
        <v>0</v>
      </c>
      <c r="L117" s="100">
        <v>0.12977459999999999</v>
      </c>
      <c r="M117" s="100">
        <v>0.1381685</v>
      </c>
      <c r="N117" s="100">
        <v>0</v>
      </c>
      <c r="O117" s="100">
        <v>0</v>
      </c>
      <c r="P117" s="100">
        <v>0</v>
      </c>
      <c r="Q117" s="100">
        <v>0</v>
      </c>
      <c r="R117" s="100">
        <v>0</v>
      </c>
      <c r="S117" s="100">
        <v>0</v>
      </c>
      <c r="T117" s="100">
        <v>0</v>
      </c>
      <c r="U117" s="100">
        <v>2.7352700000000001E-2</v>
      </c>
      <c r="V117" s="100">
        <v>2.7639199999999999E-2</v>
      </c>
      <c r="X117" s="123">
        <v>2010</v>
      </c>
      <c r="Y117" s="100">
        <v>0</v>
      </c>
      <c r="Z117" s="100">
        <v>0</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0.39895789999999998</v>
      </c>
      <c r="AP117" s="100">
        <v>0</v>
      </c>
      <c r="AQ117" s="100">
        <v>9.0384000000000003E-3</v>
      </c>
      <c r="AR117" s="100">
        <v>6.7828000000000003E-3</v>
      </c>
      <c r="AT117" s="123">
        <v>2010</v>
      </c>
      <c r="AU117" s="100">
        <v>0</v>
      </c>
      <c r="AV117" s="100">
        <v>0</v>
      </c>
      <c r="AW117" s="100">
        <v>0</v>
      </c>
      <c r="AX117" s="100">
        <v>6.8490899999999993E-2</v>
      </c>
      <c r="AY117" s="100">
        <v>0</v>
      </c>
      <c r="AZ117" s="100">
        <v>0</v>
      </c>
      <c r="BA117" s="100">
        <v>0</v>
      </c>
      <c r="BB117" s="100">
        <v>0</v>
      </c>
      <c r="BC117" s="100">
        <v>0</v>
      </c>
      <c r="BD117" s="100">
        <v>6.4316799999999993E-2</v>
      </c>
      <c r="BE117" s="100">
        <v>6.8465799999999993E-2</v>
      </c>
      <c r="BF117" s="100">
        <v>0</v>
      </c>
      <c r="BG117" s="100">
        <v>0</v>
      </c>
      <c r="BH117" s="100">
        <v>0</v>
      </c>
      <c r="BI117" s="100">
        <v>0</v>
      </c>
      <c r="BJ117" s="100">
        <v>0</v>
      </c>
      <c r="BK117" s="100">
        <v>0.2288413</v>
      </c>
      <c r="BL117" s="100">
        <v>0</v>
      </c>
      <c r="BM117" s="100">
        <v>1.8155600000000001E-2</v>
      </c>
      <c r="BN117" s="100">
        <v>1.7751699999999999E-2</v>
      </c>
      <c r="BP117" s="123">
        <v>2010</v>
      </c>
    </row>
    <row r="118" spans="2:68">
      <c r="B118" s="123">
        <v>2011</v>
      </c>
      <c r="C118" s="100">
        <v>0</v>
      </c>
      <c r="D118" s="100">
        <v>0</v>
      </c>
      <c r="E118" s="100">
        <v>0</v>
      </c>
      <c r="F118" s="100">
        <v>0</v>
      </c>
      <c r="G118" s="100">
        <v>0</v>
      </c>
      <c r="H118" s="100">
        <v>0</v>
      </c>
      <c r="I118" s="100">
        <v>0.13000329999999999</v>
      </c>
      <c r="J118" s="100">
        <v>0</v>
      </c>
      <c r="K118" s="100">
        <v>0</v>
      </c>
      <c r="L118" s="100">
        <v>0</v>
      </c>
      <c r="M118" s="100">
        <v>0</v>
      </c>
      <c r="N118" s="100">
        <v>0</v>
      </c>
      <c r="O118" s="100">
        <v>0</v>
      </c>
      <c r="P118" s="100">
        <v>0</v>
      </c>
      <c r="Q118" s="100">
        <v>0</v>
      </c>
      <c r="R118" s="100">
        <v>0</v>
      </c>
      <c r="S118" s="100">
        <v>1.5742081999999999</v>
      </c>
      <c r="T118" s="100">
        <v>2.157187</v>
      </c>
      <c r="U118" s="100">
        <v>6.2959600000000004E-2</v>
      </c>
      <c r="V118" s="100">
        <v>6.6057699999999997E-2</v>
      </c>
      <c r="X118" s="123">
        <v>2011</v>
      </c>
      <c r="Y118" s="100">
        <v>0</v>
      </c>
      <c r="Z118" s="100">
        <v>0.14805409999999999</v>
      </c>
      <c r="AA118" s="100">
        <v>0</v>
      </c>
      <c r="AB118" s="100">
        <v>0</v>
      </c>
      <c r="AC118" s="100">
        <v>0</v>
      </c>
      <c r="AD118" s="100">
        <v>0</v>
      </c>
      <c r="AE118" s="100">
        <v>0</v>
      </c>
      <c r="AF118" s="100">
        <v>0</v>
      </c>
      <c r="AG118" s="100">
        <v>0</v>
      </c>
      <c r="AH118" s="100">
        <v>0</v>
      </c>
      <c r="AI118" s="100">
        <v>0</v>
      </c>
      <c r="AJ118" s="100">
        <v>0</v>
      </c>
      <c r="AK118" s="100">
        <v>0.16265399999999999</v>
      </c>
      <c r="AL118" s="100">
        <v>0</v>
      </c>
      <c r="AM118" s="100">
        <v>0</v>
      </c>
      <c r="AN118" s="100">
        <v>0</v>
      </c>
      <c r="AO118" s="100">
        <v>0.39453959999999999</v>
      </c>
      <c r="AP118" s="100">
        <v>0</v>
      </c>
      <c r="AQ118" s="100">
        <v>2.6733699999999999E-2</v>
      </c>
      <c r="AR118" s="100">
        <v>2.3903400000000002E-2</v>
      </c>
      <c r="AT118" s="123">
        <v>2011</v>
      </c>
      <c r="AU118" s="100">
        <v>0</v>
      </c>
      <c r="AV118" s="100">
        <v>7.2065100000000007E-2</v>
      </c>
      <c r="AW118" s="100">
        <v>0</v>
      </c>
      <c r="AX118" s="100">
        <v>0</v>
      </c>
      <c r="AY118" s="100">
        <v>0</v>
      </c>
      <c r="AZ118" s="100">
        <v>0</v>
      </c>
      <c r="BA118" s="100">
        <v>6.5097299999999997E-2</v>
      </c>
      <c r="BB118" s="100">
        <v>0</v>
      </c>
      <c r="BC118" s="100">
        <v>0</v>
      </c>
      <c r="BD118" s="100">
        <v>0</v>
      </c>
      <c r="BE118" s="100">
        <v>0</v>
      </c>
      <c r="BF118" s="100">
        <v>0</v>
      </c>
      <c r="BG118" s="100">
        <v>8.1566100000000002E-2</v>
      </c>
      <c r="BH118" s="100">
        <v>0</v>
      </c>
      <c r="BI118" s="100">
        <v>0</v>
      </c>
      <c r="BJ118" s="100">
        <v>0</v>
      </c>
      <c r="BK118" s="100">
        <v>0.90083599999999997</v>
      </c>
      <c r="BL118" s="100">
        <v>0.74329730000000005</v>
      </c>
      <c r="BM118" s="100">
        <v>4.4762700000000002E-2</v>
      </c>
      <c r="BN118" s="100">
        <v>3.8859999999999999E-2</v>
      </c>
      <c r="BP118" s="123">
        <v>2011</v>
      </c>
    </row>
    <row r="119" spans="2:68">
      <c r="B119" s="123">
        <v>2012</v>
      </c>
      <c r="C119" s="100">
        <v>0.1303212</v>
      </c>
      <c r="D119" s="100">
        <v>0</v>
      </c>
      <c r="E119" s="100">
        <v>0</v>
      </c>
      <c r="F119" s="100">
        <v>0</v>
      </c>
      <c r="G119" s="100">
        <v>0</v>
      </c>
      <c r="H119" s="100">
        <v>0</v>
      </c>
      <c r="I119" s="100">
        <v>0</v>
      </c>
      <c r="J119" s="100">
        <v>0</v>
      </c>
      <c r="K119" s="100">
        <v>0</v>
      </c>
      <c r="L119" s="100">
        <v>0</v>
      </c>
      <c r="M119" s="100">
        <v>0</v>
      </c>
      <c r="N119" s="100">
        <v>0</v>
      </c>
      <c r="O119" s="100">
        <v>0</v>
      </c>
      <c r="P119" s="100">
        <v>0.1969687</v>
      </c>
      <c r="Q119" s="100">
        <v>0</v>
      </c>
      <c r="R119" s="100">
        <v>0</v>
      </c>
      <c r="S119" s="100">
        <v>0</v>
      </c>
      <c r="T119" s="100">
        <v>2.7235526000000001</v>
      </c>
      <c r="U119" s="100">
        <v>5.3020499999999998E-2</v>
      </c>
      <c r="V119" s="100">
        <v>5.2744100000000002E-2</v>
      </c>
      <c r="X119" s="123">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0.19450029999999999</v>
      </c>
      <c r="AM119" s="100">
        <v>0</v>
      </c>
      <c r="AN119" s="100">
        <v>0</v>
      </c>
      <c r="AO119" s="100">
        <v>0.39577780000000001</v>
      </c>
      <c r="AP119" s="100">
        <v>0.73142989999999997</v>
      </c>
      <c r="AQ119" s="100">
        <v>3.50076E-2</v>
      </c>
      <c r="AR119" s="100">
        <v>2.3560000000000001E-2</v>
      </c>
      <c r="AT119" s="123">
        <v>2012</v>
      </c>
      <c r="AU119" s="100">
        <v>6.6891599999999996E-2</v>
      </c>
      <c r="AV119" s="100">
        <v>0</v>
      </c>
      <c r="AW119" s="100">
        <v>0</v>
      </c>
      <c r="AX119" s="100">
        <v>0</v>
      </c>
      <c r="AY119" s="100">
        <v>0</v>
      </c>
      <c r="AZ119" s="100">
        <v>0</v>
      </c>
      <c r="BA119" s="100">
        <v>0</v>
      </c>
      <c r="BB119" s="100">
        <v>0</v>
      </c>
      <c r="BC119" s="100">
        <v>0</v>
      </c>
      <c r="BD119" s="100">
        <v>0</v>
      </c>
      <c r="BE119" s="100">
        <v>0</v>
      </c>
      <c r="BF119" s="100">
        <v>0</v>
      </c>
      <c r="BG119" s="100">
        <v>0</v>
      </c>
      <c r="BH119" s="100">
        <v>0.1957267</v>
      </c>
      <c r="BI119" s="100">
        <v>0</v>
      </c>
      <c r="BJ119" s="100">
        <v>0</v>
      </c>
      <c r="BK119" s="100">
        <v>0.22453039999999999</v>
      </c>
      <c r="BL119" s="100">
        <v>1.4275382000000001</v>
      </c>
      <c r="BM119" s="100">
        <v>4.3970599999999999E-2</v>
      </c>
      <c r="BN119" s="100">
        <v>3.4620900000000003E-2</v>
      </c>
      <c r="BP119" s="123">
        <v>2012</v>
      </c>
    </row>
    <row r="120" spans="2:68">
      <c r="B120" s="123">
        <v>2013</v>
      </c>
      <c r="C120" s="100">
        <v>0.1276301</v>
      </c>
      <c r="D120" s="100">
        <v>0.13341939999999999</v>
      </c>
      <c r="E120" s="100">
        <v>0</v>
      </c>
      <c r="F120" s="100">
        <v>0</v>
      </c>
      <c r="G120" s="100">
        <v>0</v>
      </c>
      <c r="H120" s="100">
        <v>0</v>
      </c>
      <c r="I120" s="100">
        <v>0</v>
      </c>
      <c r="J120" s="100">
        <v>0</v>
      </c>
      <c r="K120" s="100">
        <v>0</v>
      </c>
      <c r="L120" s="100">
        <v>0</v>
      </c>
      <c r="M120" s="100">
        <v>0.1306821</v>
      </c>
      <c r="N120" s="100">
        <v>0</v>
      </c>
      <c r="O120" s="100">
        <v>0.16245209999999999</v>
      </c>
      <c r="P120" s="100">
        <v>0</v>
      </c>
      <c r="Q120" s="100">
        <v>0</v>
      </c>
      <c r="R120" s="100">
        <v>0.36200270000000001</v>
      </c>
      <c r="S120" s="100">
        <v>0</v>
      </c>
      <c r="T120" s="100">
        <v>1.2885021000000001</v>
      </c>
      <c r="U120" s="100">
        <v>6.08024E-2</v>
      </c>
      <c r="V120" s="100">
        <v>6.0644099999999999E-2</v>
      </c>
      <c r="X120" s="123">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v>
      </c>
      <c r="AN120" s="100">
        <v>0</v>
      </c>
      <c r="AO120" s="100">
        <v>0</v>
      </c>
      <c r="AP120" s="100">
        <v>0.70890810000000004</v>
      </c>
      <c r="AQ120" s="100">
        <v>1.7192200000000001E-2</v>
      </c>
      <c r="AR120" s="100">
        <v>9.6854999999999997E-3</v>
      </c>
      <c r="AT120" s="123">
        <v>2013</v>
      </c>
      <c r="AU120" s="100">
        <v>6.5543400000000002E-2</v>
      </c>
      <c r="AV120" s="100">
        <v>6.8564299999999995E-2</v>
      </c>
      <c r="AW120" s="100">
        <v>0</v>
      </c>
      <c r="AX120" s="100">
        <v>0</v>
      </c>
      <c r="AY120" s="100">
        <v>0</v>
      </c>
      <c r="AZ120" s="100">
        <v>0</v>
      </c>
      <c r="BA120" s="100">
        <v>0</v>
      </c>
      <c r="BB120" s="100">
        <v>0</v>
      </c>
      <c r="BC120" s="100">
        <v>0</v>
      </c>
      <c r="BD120" s="100">
        <v>0</v>
      </c>
      <c r="BE120" s="100">
        <v>6.4601900000000004E-2</v>
      </c>
      <c r="BF120" s="100">
        <v>0</v>
      </c>
      <c r="BG120" s="100">
        <v>8.0376199999999995E-2</v>
      </c>
      <c r="BH120" s="100">
        <v>0</v>
      </c>
      <c r="BI120" s="100">
        <v>0</v>
      </c>
      <c r="BJ120" s="100">
        <v>0.16999139999999999</v>
      </c>
      <c r="BK120" s="100">
        <v>0</v>
      </c>
      <c r="BL120" s="100">
        <v>0.91461389999999998</v>
      </c>
      <c r="BM120" s="100">
        <v>3.8883800000000003E-2</v>
      </c>
      <c r="BN120" s="100">
        <v>3.3879100000000002E-2</v>
      </c>
      <c r="BP120" s="123">
        <v>2013</v>
      </c>
    </row>
    <row r="121" spans="2:68">
      <c r="B121" s="123">
        <v>2014</v>
      </c>
      <c r="C121" s="100">
        <v>0</v>
      </c>
      <c r="D121" s="100">
        <v>0</v>
      </c>
      <c r="E121" s="100">
        <v>0.13903850000000001</v>
      </c>
      <c r="F121" s="100">
        <v>0</v>
      </c>
      <c r="G121" s="100">
        <v>0</v>
      </c>
      <c r="H121" s="100">
        <v>0</v>
      </c>
      <c r="I121" s="100">
        <v>0</v>
      </c>
      <c r="J121" s="100">
        <v>0.12874640000000001</v>
      </c>
      <c r="K121" s="100">
        <v>0</v>
      </c>
      <c r="L121" s="100">
        <v>0</v>
      </c>
      <c r="M121" s="100">
        <v>0</v>
      </c>
      <c r="N121" s="100">
        <v>0</v>
      </c>
      <c r="O121" s="100">
        <v>0</v>
      </c>
      <c r="P121" s="100">
        <v>0</v>
      </c>
      <c r="Q121" s="100">
        <v>0.25086360000000002</v>
      </c>
      <c r="R121" s="100">
        <v>0</v>
      </c>
      <c r="S121" s="100">
        <v>1.0166630999999999</v>
      </c>
      <c r="T121" s="100">
        <v>2.4480103999999998</v>
      </c>
      <c r="U121" s="100">
        <v>7.7058799999999997E-2</v>
      </c>
      <c r="V121" s="100">
        <v>7.8567700000000004E-2</v>
      </c>
      <c r="X121" s="123">
        <v>2014</v>
      </c>
      <c r="Y121" s="100">
        <v>0</v>
      </c>
      <c r="Z121" s="100">
        <v>0</v>
      </c>
      <c r="AA121" s="100">
        <v>0</v>
      </c>
      <c r="AB121" s="100">
        <v>0</v>
      </c>
      <c r="AC121" s="100">
        <v>0</v>
      </c>
      <c r="AD121" s="100">
        <v>0</v>
      </c>
      <c r="AE121" s="100">
        <v>0</v>
      </c>
      <c r="AF121" s="100">
        <v>0</v>
      </c>
      <c r="AG121" s="100">
        <v>0</v>
      </c>
      <c r="AH121" s="100">
        <v>0</v>
      </c>
      <c r="AI121" s="100">
        <v>0</v>
      </c>
      <c r="AJ121" s="100">
        <v>0</v>
      </c>
      <c r="AK121" s="100">
        <v>0</v>
      </c>
      <c r="AL121" s="100">
        <v>0.17760699999999999</v>
      </c>
      <c r="AM121" s="100">
        <v>0.24041290000000001</v>
      </c>
      <c r="AN121" s="100">
        <v>0.3105754</v>
      </c>
      <c r="AO121" s="100">
        <v>0.39787689999999998</v>
      </c>
      <c r="AP121" s="100">
        <v>0.34455910000000001</v>
      </c>
      <c r="AQ121" s="100">
        <v>4.2284200000000001E-2</v>
      </c>
      <c r="AR121" s="100">
        <v>3.3930500000000002E-2</v>
      </c>
      <c r="AT121" s="123">
        <v>2014</v>
      </c>
      <c r="AU121" s="100">
        <v>0</v>
      </c>
      <c r="AV121" s="100">
        <v>0</v>
      </c>
      <c r="AW121" s="100">
        <v>7.1337700000000004E-2</v>
      </c>
      <c r="AX121" s="100">
        <v>0</v>
      </c>
      <c r="AY121" s="100">
        <v>0</v>
      </c>
      <c r="AZ121" s="100">
        <v>0</v>
      </c>
      <c r="BA121" s="100">
        <v>0</v>
      </c>
      <c r="BB121" s="100">
        <v>6.4239900000000003E-2</v>
      </c>
      <c r="BC121" s="100">
        <v>0</v>
      </c>
      <c r="BD121" s="100">
        <v>0</v>
      </c>
      <c r="BE121" s="100">
        <v>0</v>
      </c>
      <c r="BF121" s="100">
        <v>0</v>
      </c>
      <c r="BG121" s="100">
        <v>0</v>
      </c>
      <c r="BH121" s="100">
        <v>8.9391999999999999E-2</v>
      </c>
      <c r="BI121" s="100">
        <v>0.2455271</v>
      </c>
      <c r="BJ121" s="100">
        <v>0.16426209999999999</v>
      </c>
      <c r="BK121" s="100">
        <v>0.66955920000000002</v>
      </c>
      <c r="BL121" s="100">
        <v>1.1022343999999999</v>
      </c>
      <c r="BM121" s="100">
        <v>5.9563999999999999E-2</v>
      </c>
      <c r="BN121" s="100">
        <v>5.1964099999999999E-2</v>
      </c>
      <c r="BP121" s="123">
        <v>2014</v>
      </c>
    </row>
    <row r="122" spans="2:68">
      <c r="B122" s="123">
        <v>2015</v>
      </c>
      <c r="C122" s="100">
        <v>0</v>
      </c>
      <c r="D122" s="100">
        <v>0</v>
      </c>
      <c r="E122" s="100">
        <v>0</v>
      </c>
      <c r="F122" s="100">
        <v>0</v>
      </c>
      <c r="G122" s="100">
        <v>0</v>
      </c>
      <c r="H122" s="100">
        <v>0</v>
      </c>
      <c r="I122" s="100">
        <v>0</v>
      </c>
      <c r="J122" s="100">
        <v>0</v>
      </c>
      <c r="K122" s="100">
        <v>0</v>
      </c>
      <c r="L122" s="100">
        <v>0</v>
      </c>
      <c r="M122" s="100">
        <v>0</v>
      </c>
      <c r="N122" s="100">
        <v>0</v>
      </c>
      <c r="O122" s="100">
        <v>0</v>
      </c>
      <c r="P122" s="100">
        <v>0</v>
      </c>
      <c r="Q122" s="100">
        <v>0</v>
      </c>
      <c r="R122" s="100">
        <v>0.33534429999999998</v>
      </c>
      <c r="S122" s="100">
        <v>0</v>
      </c>
      <c r="T122" s="100">
        <v>0.58357360000000003</v>
      </c>
      <c r="U122" s="100">
        <v>1.6890700000000002E-2</v>
      </c>
      <c r="V122" s="100">
        <v>1.6944500000000001E-2</v>
      </c>
      <c r="X122" s="123">
        <v>2015</v>
      </c>
      <c r="Y122" s="100">
        <v>0</v>
      </c>
      <c r="Z122" s="100">
        <v>0</v>
      </c>
      <c r="AA122" s="100">
        <v>0</v>
      </c>
      <c r="AB122" s="100">
        <v>0</v>
      </c>
      <c r="AC122" s="100">
        <v>0</v>
      </c>
      <c r="AD122" s="100">
        <v>0</v>
      </c>
      <c r="AE122" s="100">
        <v>0</v>
      </c>
      <c r="AF122" s="100">
        <v>0</v>
      </c>
      <c r="AG122" s="100">
        <v>0</v>
      </c>
      <c r="AH122" s="100">
        <v>0</v>
      </c>
      <c r="AI122" s="100">
        <v>0</v>
      </c>
      <c r="AJ122" s="100">
        <v>0</v>
      </c>
      <c r="AK122" s="100">
        <v>0</v>
      </c>
      <c r="AL122" s="100">
        <v>0</v>
      </c>
      <c r="AM122" s="100">
        <v>0.2302768</v>
      </c>
      <c r="AN122" s="100">
        <v>0</v>
      </c>
      <c r="AO122" s="100">
        <v>0</v>
      </c>
      <c r="AP122" s="100">
        <v>0</v>
      </c>
      <c r="AQ122" s="100">
        <v>8.3263999999999994E-3</v>
      </c>
      <c r="AR122" s="100">
        <v>7.5724E-3</v>
      </c>
      <c r="AT122" s="123">
        <v>2015</v>
      </c>
      <c r="AU122" s="100">
        <v>0</v>
      </c>
      <c r="AV122" s="100">
        <v>0</v>
      </c>
      <c r="AW122" s="100">
        <v>0</v>
      </c>
      <c r="AX122" s="100">
        <v>0</v>
      </c>
      <c r="AY122" s="100">
        <v>0</v>
      </c>
      <c r="AZ122" s="100">
        <v>0</v>
      </c>
      <c r="BA122" s="100">
        <v>0</v>
      </c>
      <c r="BB122" s="100">
        <v>0</v>
      </c>
      <c r="BC122" s="100">
        <v>0</v>
      </c>
      <c r="BD122" s="100">
        <v>0</v>
      </c>
      <c r="BE122" s="100">
        <v>0</v>
      </c>
      <c r="BF122" s="100">
        <v>0</v>
      </c>
      <c r="BG122" s="100">
        <v>0</v>
      </c>
      <c r="BH122" s="100">
        <v>0</v>
      </c>
      <c r="BI122" s="100">
        <v>0.11755649999999999</v>
      </c>
      <c r="BJ122" s="100">
        <v>0.1585635</v>
      </c>
      <c r="BK122" s="100">
        <v>0</v>
      </c>
      <c r="BL122" s="100">
        <v>0.21345720000000001</v>
      </c>
      <c r="BM122" s="100">
        <v>1.2578199999999999E-2</v>
      </c>
      <c r="BN122" s="100">
        <v>1.10241E-2</v>
      </c>
      <c r="BP122" s="123">
        <v>2015</v>
      </c>
    </row>
    <row r="123" spans="2:68">
      <c r="B123" s="123">
        <v>2016</v>
      </c>
      <c r="C123" s="100">
        <v>0</v>
      </c>
      <c r="D123" s="100">
        <v>0</v>
      </c>
      <c r="E123" s="100">
        <v>0</v>
      </c>
      <c r="F123" s="100">
        <v>0</v>
      </c>
      <c r="G123" s="100">
        <v>0</v>
      </c>
      <c r="H123" s="100">
        <v>0</v>
      </c>
      <c r="I123" s="100">
        <v>0</v>
      </c>
      <c r="J123" s="100">
        <v>0</v>
      </c>
      <c r="K123" s="100">
        <v>0</v>
      </c>
      <c r="L123" s="100">
        <v>0.12720400000000001</v>
      </c>
      <c r="M123" s="100">
        <v>0</v>
      </c>
      <c r="N123" s="100">
        <v>0</v>
      </c>
      <c r="O123" s="100">
        <v>0</v>
      </c>
      <c r="P123" s="100">
        <v>0.16955819999999999</v>
      </c>
      <c r="Q123" s="100">
        <v>0</v>
      </c>
      <c r="R123" s="100">
        <v>0</v>
      </c>
      <c r="S123" s="100">
        <v>0.49371009999999999</v>
      </c>
      <c r="T123" s="100">
        <v>2.7895715000000001</v>
      </c>
      <c r="U123" s="100">
        <v>6.6600900000000005E-2</v>
      </c>
      <c r="V123" s="100">
        <v>6.1369699999999999E-2</v>
      </c>
      <c r="X123" s="123">
        <v>2016</v>
      </c>
      <c r="Y123" s="100">
        <v>0</v>
      </c>
      <c r="Z123" s="100">
        <v>0</v>
      </c>
      <c r="AA123" s="100">
        <v>0</v>
      </c>
      <c r="AB123" s="100">
        <v>0</v>
      </c>
      <c r="AC123" s="100">
        <v>0</v>
      </c>
      <c r="AD123" s="100">
        <v>0</v>
      </c>
      <c r="AE123" s="100">
        <v>0</v>
      </c>
      <c r="AF123" s="100">
        <v>0</v>
      </c>
      <c r="AG123" s="100">
        <v>0</v>
      </c>
      <c r="AH123" s="100">
        <v>0</v>
      </c>
      <c r="AI123" s="100">
        <v>0</v>
      </c>
      <c r="AJ123" s="100">
        <v>0</v>
      </c>
      <c r="AK123" s="100">
        <v>0.14974009999999999</v>
      </c>
      <c r="AL123" s="100">
        <v>0</v>
      </c>
      <c r="AM123" s="100">
        <v>0</v>
      </c>
      <c r="AN123" s="100">
        <v>0</v>
      </c>
      <c r="AO123" s="100">
        <v>0.39583740000000001</v>
      </c>
      <c r="AP123" s="100">
        <v>0.65899600000000003</v>
      </c>
      <c r="AQ123" s="100">
        <v>3.2789699999999998E-2</v>
      </c>
      <c r="AR123" s="100">
        <v>2.2073800000000001E-2</v>
      </c>
      <c r="AT123" s="123">
        <v>2016</v>
      </c>
      <c r="AU123" s="100">
        <v>0</v>
      </c>
      <c r="AV123" s="100">
        <v>0</v>
      </c>
      <c r="AW123" s="100">
        <v>0</v>
      </c>
      <c r="AX123" s="100">
        <v>0</v>
      </c>
      <c r="AY123" s="100">
        <v>0</v>
      </c>
      <c r="AZ123" s="100">
        <v>0</v>
      </c>
      <c r="BA123" s="100">
        <v>0</v>
      </c>
      <c r="BB123" s="100">
        <v>0</v>
      </c>
      <c r="BC123" s="100">
        <v>0</v>
      </c>
      <c r="BD123" s="100">
        <v>6.2253200000000002E-2</v>
      </c>
      <c r="BE123" s="100">
        <v>0</v>
      </c>
      <c r="BF123" s="100">
        <v>0</v>
      </c>
      <c r="BG123" s="100">
        <v>7.6563900000000004E-2</v>
      </c>
      <c r="BH123" s="100">
        <v>8.3734699999999995E-2</v>
      </c>
      <c r="BI123" s="100">
        <v>0</v>
      </c>
      <c r="BJ123" s="100">
        <v>0</v>
      </c>
      <c r="BK123" s="100">
        <v>0.43938949999999999</v>
      </c>
      <c r="BL123" s="100">
        <v>1.450083</v>
      </c>
      <c r="BM123" s="100">
        <v>4.95646E-2</v>
      </c>
      <c r="BN123" s="100">
        <v>3.78246E-2</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ear and mastoid process (ICD-10 H60–H95),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[GRIM_output_1.xls]GRIM0800</v>
      </c>
      <c r="F5" s="137" t="s">
        <v>157</v>
      </c>
      <c r="G5" s="202">
        <f>$D$8</f>
        <v>2016</v>
      </c>
      <c r="J5" s="134"/>
    </row>
    <row r="6" spans="1:11" ht="28.9" customHeight="1">
      <c r="B6" s="276" t="s">
        <v>209</v>
      </c>
      <c r="C6" s="276" t="s">
        <v>210</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ear and mastoid process. Canberra: AIHW.</v>
      </c>
      <c r="H7" s="139"/>
      <c r="I7" s="139"/>
      <c r="J7" s="139"/>
      <c r="K7" s="139"/>
    </row>
    <row r="8" spans="1:11" ht="28.9" customHeight="1">
      <c r="B8" s="276" t="s">
        <v>209</v>
      </c>
      <c r="C8" s="276" t="s">
        <v>210</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v>76</v>
      </c>
      <c r="D11" s="148"/>
      <c r="F11" s="150" t="s">
        <v>6</v>
      </c>
      <c r="G11" s="149">
        <v>1</v>
      </c>
    </row>
    <row r="12" spans="1:11">
      <c r="B12" s="142" t="s">
        <v>103</v>
      </c>
      <c r="C12" s="277">
        <v>76</v>
      </c>
      <c r="D12" s="112"/>
      <c r="F12" s="150" t="s">
        <v>7</v>
      </c>
      <c r="G12" s="149">
        <v>2</v>
      </c>
      <c r="I12" s="141"/>
    </row>
    <row r="13" spans="1:11">
      <c r="B13" s="142" t="s">
        <v>104</v>
      </c>
      <c r="C13" s="277">
        <v>86</v>
      </c>
      <c r="D13" s="112"/>
      <c r="F13" s="150" t="s">
        <v>8</v>
      </c>
      <c r="G13" s="149">
        <v>3</v>
      </c>
      <c r="I13" s="141"/>
    </row>
    <row r="14" spans="1:11">
      <c r="B14" s="142" t="s">
        <v>105</v>
      </c>
      <c r="C14" s="277">
        <v>89</v>
      </c>
      <c r="F14" s="150" t="s">
        <v>9</v>
      </c>
      <c r="G14" s="149">
        <v>4</v>
      </c>
    </row>
    <row r="15" spans="1:11">
      <c r="B15" s="142" t="s">
        <v>106</v>
      </c>
      <c r="C15" s="277">
        <v>89</v>
      </c>
      <c r="F15" s="150" t="s">
        <v>10</v>
      </c>
      <c r="G15" s="149">
        <v>5</v>
      </c>
    </row>
    <row r="16" spans="1:11">
      <c r="B16" s="142" t="s">
        <v>107</v>
      </c>
      <c r="C16" s="277" t="s">
        <v>211</v>
      </c>
      <c r="F16" s="150" t="s">
        <v>11</v>
      </c>
      <c r="G16" s="149">
        <v>6</v>
      </c>
    </row>
    <row r="17" spans="1:20">
      <c r="B17" s="142" t="s">
        <v>108</v>
      </c>
      <c r="C17" s="277" t="s">
        <v>211</v>
      </c>
      <c r="F17" s="150" t="s">
        <v>12</v>
      </c>
      <c r="G17" s="149">
        <v>7</v>
      </c>
    </row>
    <row r="18" spans="1:20">
      <c r="B18" s="142" t="s">
        <v>109</v>
      </c>
      <c r="C18" s="277" t="s">
        <v>212</v>
      </c>
      <c r="F18" s="150" t="s">
        <v>13</v>
      </c>
      <c r="G18" s="149">
        <v>8</v>
      </c>
    </row>
    <row r="19" spans="1:20">
      <c r="B19" s="142" t="s">
        <v>110</v>
      </c>
      <c r="C19" s="277" t="s">
        <v>212</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ht="60">
      <c r="B25" s="277" t="s">
        <v>214</v>
      </c>
      <c r="C25" s="277" t="s">
        <v>208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ear and mastoid process (ICD-10 H60–H95),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v>
      </c>
      <c r="I32" s="155">
        <f ca="1">INDIRECT("Rates!I"&amp;$E$8)</f>
        <v>0</v>
      </c>
      <c r="J32" s="155">
        <f ca="1">INDIRECT("Rates!J"&amp;$E$8)</f>
        <v>0</v>
      </c>
      <c r="K32" s="155">
        <f ca="1">INDIRECT("Rates!K"&amp;$E$8)</f>
        <v>0</v>
      </c>
      <c r="L32" s="155">
        <f ca="1">INDIRECT("Rates!L"&amp;$E$8)</f>
        <v>0.12720400000000001</v>
      </c>
      <c r="M32" s="155">
        <f ca="1">INDIRECT("Rates!M"&amp;$E$8)</f>
        <v>0</v>
      </c>
      <c r="N32" s="155">
        <f ca="1">INDIRECT("Rates!N"&amp;$E$8)</f>
        <v>0</v>
      </c>
      <c r="O32" s="155">
        <f ca="1">INDIRECT("Rates!O"&amp;$E$8)</f>
        <v>0</v>
      </c>
      <c r="P32" s="155">
        <f ca="1">INDIRECT("Rates!P"&amp;$E$8)</f>
        <v>0.16955819999999999</v>
      </c>
      <c r="Q32" s="155">
        <f ca="1">INDIRECT("Rates!Q"&amp;$E$8)</f>
        <v>0</v>
      </c>
      <c r="R32" s="155">
        <f ca="1">INDIRECT("Rates!R"&amp;$E$8)</f>
        <v>0</v>
      </c>
      <c r="S32" s="155">
        <f ca="1">INDIRECT("Rates!S"&amp;$E$8)</f>
        <v>0.49371009999999999</v>
      </c>
      <c r="T32" s="155">
        <f ca="1">INDIRECT("Rates!T"&amp;$E$8)</f>
        <v>2.7895715000000001</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v>
      </c>
      <c r="I33" s="155">
        <f ca="1">INDIRECT("Rates!AE"&amp;$E$8)</f>
        <v>0</v>
      </c>
      <c r="J33" s="155">
        <f ca="1">INDIRECT("Rates!AF"&amp;$E$8)</f>
        <v>0</v>
      </c>
      <c r="K33" s="155">
        <f ca="1">INDIRECT("Rates!AG"&amp;$E$8)</f>
        <v>0</v>
      </c>
      <c r="L33" s="155">
        <f ca="1">INDIRECT("Rates!AH"&amp;$E$8)</f>
        <v>0</v>
      </c>
      <c r="M33" s="155">
        <f ca="1">INDIRECT("Rates!AI"&amp;$E$8)</f>
        <v>0</v>
      </c>
      <c r="N33" s="155">
        <f ca="1">INDIRECT("Rates!AJ"&amp;$E$8)</f>
        <v>0</v>
      </c>
      <c r="O33" s="155">
        <f ca="1">INDIRECT("Rates!AK"&amp;$E$8)</f>
        <v>0.14974009999999999</v>
      </c>
      <c r="P33" s="155">
        <f ca="1">INDIRECT("Rates!AL"&amp;$E$8)</f>
        <v>0</v>
      </c>
      <c r="Q33" s="155">
        <f ca="1">INDIRECT("Rates!AM"&amp;$E$8)</f>
        <v>0</v>
      </c>
      <c r="R33" s="155">
        <f ca="1">INDIRECT("Rates!AN"&amp;$E$8)</f>
        <v>0</v>
      </c>
      <c r="S33" s="155">
        <f ca="1">INDIRECT("Rates!AO"&amp;$E$8)</f>
        <v>0.39583740000000001</v>
      </c>
      <c r="T33" s="155">
        <f ca="1">INDIRECT("Rates!AP"&amp;$E$8)</f>
        <v>0.65899600000000003</v>
      </c>
    </row>
    <row r="35" spans="1:21">
      <c r="A35" s="86">
        <v>2</v>
      </c>
      <c r="B35" s="135" t="str">
        <f>"Number of deaths due to " &amp;Admin!B6&amp;" (ICD-10 "&amp;UPPER(Admin!C6)&amp;"), by sex and age group, " &amp;Admin!D8</f>
        <v>Number of deaths due to All diseases of the ear and mastoid process (ICD-10 H60–H95),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0</v>
      </c>
      <c r="I38" s="155">
        <f ca="1">INDIRECT("Deaths!I"&amp;$E$8)</f>
        <v>0</v>
      </c>
      <c r="J38" s="155">
        <f ca="1">INDIRECT("Deaths!J"&amp;$E$8)</f>
        <v>0</v>
      </c>
      <c r="K38" s="155">
        <f ca="1">INDIRECT("Deaths!K"&amp;$E$8)</f>
        <v>0</v>
      </c>
      <c r="L38" s="155">
        <f ca="1">INDIRECT("Deaths!L"&amp;$E$8)</f>
        <v>1</v>
      </c>
      <c r="M38" s="155">
        <f ca="1">INDIRECT("Deaths!M"&amp;$E$8)</f>
        <v>0</v>
      </c>
      <c r="N38" s="155">
        <f ca="1">INDIRECT("Deaths!N"&amp;$E$8)</f>
        <v>0</v>
      </c>
      <c r="O38" s="155">
        <f ca="1">INDIRECT("Deaths!O"&amp;$E$8)</f>
        <v>0</v>
      </c>
      <c r="P38" s="155">
        <f ca="1">INDIRECT("Deaths!P"&amp;$E$8)</f>
        <v>1</v>
      </c>
      <c r="Q38" s="155">
        <f ca="1">INDIRECT("Deaths!Q"&amp;$E$8)</f>
        <v>0</v>
      </c>
      <c r="R38" s="155">
        <f ca="1">INDIRECT("Deaths!R"&amp;$E$8)</f>
        <v>0</v>
      </c>
      <c r="S38" s="155">
        <f ca="1">INDIRECT("Deaths!S"&amp;$E$8)</f>
        <v>1</v>
      </c>
      <c r="T38" s="155">
        <f ca="1">INDIRECT("Deaths!T"&amp;$E$8)</f>
        <v>5</v>
      </c>
      <c r="U38" s="157">
        <f ca="1">SUM(C38:T38)</f>
        <v>8</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0</v>
      </c>
      <c r="I39" s="155">
        <f ca="1">INDIRECT("Deaths!AE"&amp;$E$8)</f>
        <v>0</v>
      </c>
      <c r="J39" s="155">
        <f ca="1">INDIRECT("Deaths!AF"&amp;$E$8)</f>
        <v>0</v>
      </c>
      <c r="K39" s="155">
        <f ca="1">INDIRECT("Deaths!AG"&amp;$E$8)</f>
        <v>0</v>
      </c>
      <c r="L39" s="155">
        <f ca="1">INDIRECT("Deaths!AH"&amp;$E$8)</f>
        <v>0</v>
      </c>
      <c r="M39" s="155">
        <f ca="1">INDIRECT("Deaths!AI"&amp;$E$8)</f>
        <v>0</v>
      </c>
      <c r="N39" s="155">
        <f ca="1">INDIRECT("Deaths!AJ"&amp;$E$8)</f>
        <v>0</v>
      </c>
      <c r="O39" s="155">
        <f ca="1">INDIRECT("Deaths!AK"&amp;$E$8)</f>
        <v>1</v>
      </c>
      <c r="P39" s="155">
        <f ca="1">INDIRECT("Deaths!AL"&amp;$E$8)</f>
        <v>0</v>
      </c>
      <c r="Q39" s="155">
        <f ca="1">INDIRECT("Deaths!AM"&amp;$E$8)</f>
        <v>0</v>
      </c>
      <c r="R39" s="155">
        <f ca="1">INDIRECT("Deaths!AN"&amp;$E$8)</f>
        <v>0</v>
      </c>
      <c r="S39" s="155">
        <f ca="1">INDIRECT("Deaths!AO"&amp;$E$8)</f>
        <v>1</v>
      </c>
      <c r="T39" s="155">
        <f ca="1">INDIRECT("Deaths!AP"&amp;$E$8)</f>
        <v>2</v>
      </c>
      <c r="U39" s="157">
        <f ca="1">SUM(C39:T39)</f>
        <v>4</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0</v>
      </c>
      <c r="I42" s="160">
        <f t="shared" ca="1" si="0"/>
        <v>0</v>
      </c>
      <c r="J42" s="160">
        <f t="shared" ca="1" si="0"/>
        <v>0</v>
      </c>
      <c r="K42" s="160">
        <f t="shared" ca="1" si="0"/>
        <v>0</v>
      </c>
      <c r="L42" s="160">
        <f t="shared" ca="1" si="0"/>
        <v>-1</v>
      </c>
      <c r="M42" s="160">
        <f t="shared" ca="1" si="0"/>
        <v>0</v>
      </c>
      <c r="N42" s="160">
        <f t="shared" ca="1" si="0"/>
        <v>0</v>
      </c>
      <c r="O42" s="160">
        <f t="shared" ca="1" si="0"/>
        <v>0</v>
      </c>
      <c r="P42" s="160">
        <f t="shared" ca="1" si="0"/>
        <v>-1</v>
      </c>
      <c r="Q42" s="160">
        <f t="shared" ca="1" si="0"/>
        <v>0</v>
      </c>
      <c r="R42" s="160">
        <f t="shared" ca="1" si="0"/>
        <v>0</v>
      </c>
      <c r="S42" s="160">
        <f t="shared" ca="1" si="0"/>
        <v>-1</v>
      </c>
      <c r="T42" s="160">
        <f t="shared" ca="1" si="0"/>
        <v>-5</v>
      </c>
      <c r="U42" s="159"/>
    </row>
    <row r="43" spans="1:21">
      <c r="B43" s="86" t="s">
        <v>63</v>
      </c>
      <c r="C43" s="160">
        <f ca="1">C39</f>
        <v>0</v>
      </c>
      <c r="D43" s="160">
        <f t="shared" ref="D43:T43" ca="1" si="1">D39</f>
        <v>0</v>
      </c>
      <c r="E43" s="160">
        <f t="shared" ca="1" si="1"/>
        <v>0</v>
      </c>
      <c r="F43" s="160">
        <f t="shared" ca="1" si="1"/>
        <v>0</v>
      </c>
      <c r="G43" s="160">
        <f t="shared" ca="1" si="1"/>
        <v>0</v>
      </c>
      <c r="H43" s="160">
        <f t="shared" ca="1" si="1"/>
        <v>0</v>
      </c>
      <c r="I43" s="160">
        <f t="shared" ca="1" si="1"/>
        <v>0</v>
      </c>
      <c r="J43" s="160">
        <f t="shared" ca="1" si="1"/>
        <v>0</v>
      </c>
      <c r="K43" s="160">
        <f t="shared" ca="1" si="1"/>
        <v>0</v>
      </c>
      <c r="L43" s="160">
        <f t="shared" ca="1" si="1"/>
        <v>0</v>
      </c>
      <c r="M43" s="160">
        <f t="shared" ca="1" si="1"/>
        <v>0</v>
      </c>
      <c r="N43" s="160">
        <f t="shared" ca="1" si="1"/>
        <v>0</v>
      </c>
      <c r="O43" s="160">
        <f t="shared" ca="1" si="1"/>
        <v>1</v>
      </c>
      <c r="P43" s="160">
        <f t="shared" ca="1" si="1"/>
        <v>0</v>
      </c>
      <c r="Q43" s="160">
        <f t="shared" ca="1" si="1"/>
        <v>0</v>
      </c>
      <c r="R43" s="160">
        <f t="shared" ca="1" si="1"/>
        <v>0</v>
      </c>
      <c r="S43" s="160">
        <f t="shared" ca="1" si="1"/>
        <v>1</v>
      </c>
      <c r="T43" s="160">
        <f t="shared" ca="1" si="1"/>
        <v>2</v>
      </c>
      <c r="U43" s="159"/>
    </row>
    <row r="45" spans="1:21">
      <c r="A45" s="86">
        <v>3</v>
      </c>
      <c r="B45" s="135" t="str">
        <f>"Number of deaths due to " &amp;Admin!B6&amp;" (ICD-10 "&amp;UPPER(Admin!C6)&amp;"), by sex and year, " &amp;Admin!D6&amp;"–" &amp;Admin!D8</f>
        <v>Number of deaths due to All diseases of the ear and mastoid process (ICD-10 H60–H95), by sex and year, 1907–2016</v>
      </c>
      <c r="C45" s="139"/>
      <c r="D45" s="139"/>
      <c r="E45" s="139"/>
    </row>
    <row r="46" spans="1:21">
      <c r="A46" s="86">
        <v>4</v>
      </c>
      <c r="B46" s="135" t="str">
        <f>"Age-standardised death rates for " &amp;Admin!B6&amp;" (ICD-10 "&amp;UPPER(Admin!C6)&amp;"), by sex and year, " &amp;Admin!D6&amp;"–" &amp;Admin!D8</f>
        <v>Age-standardised death rates for All diseases of the ear and mastoid process (ICD-10 H60–H95),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5</v>
      </c>
      <c r="D57" s="163">
        <f>Deaths!AR14</f>
        <v>7</v>
      </c>
      <c r="E57" s="163">
        <f>Deaths!BN14</f>
        <v>12</v>
      </c>
      <c r="F57" s="164">
        <f>Rates!V14</f>
        <v>0.23907049999999999</v>
      </c>
      <c r="G57" s="164">
        <f>Rates!AR14</f>
        <v>0.2398721</v>
      </c>
      <c r="H57" s="164">
        <f>Rates!BN14</f>
        <v>0.2428447</v>
      </c>
    </row>
    <row r="58" spans="2:8">
      <c r="B58" s="143">
        <v>1908</v>
      </c>
      <c r="C58" s="163">
        <f>Deaths!V15</f>
        <v>5</v>
      </c>
      <c r="D58" s="163">
        <f>Deaths!AR15</f>
        <v>3</v>
      </c>
      <c r="E58" s="163">
        <f>Deaths!BN15</f>
        <v>8</v>
      </c>
      <c r="F58" s="164">
        <f>Rates!V15</f>
        <v>0.32884799999999997</v>
      </c>
      <c r="G58" s="164">
        <f>Rates!AR15</f>
        <v>9.0514899999999995E-2</v>
      </c>
      <c r="H58" s="164">
        <f>Rates!BN15</f>
        <v>0.21988360000000001</v>
      </c>
    </row>
    <row r="59" spans="2:8">
      <c r="B59" s="143">
        <v>1909</v>
      </c>
      <c r="C59" s="163">
        <f>Deaths!V16</f>
        <v>0</v>
      </c>
      <c r="D59" s="163">
        <f>Deaths!AR16</f>
        <v>1</v>
      </c>
      <c r="E59" s="163">
        <f>Deaths!BN16</f>
        <v>1</v>
      </c>
      <c r="F59" s="164" t="str">
        <f>Rates!V16</f>
        <v>—</v>
      </c>
      <c r="G59" s="164">
        <f>Rates!AR16</f>
        <v>3.2220499999999999E-2</v>
      </c>
      <c r="H59" s="164">
        <f>Rates!BN16</f>
        <v>1.5943300000000001E-2</v>
      </c>
    </row>
    <row r="60" spans="2:8">
      <c r="B60" s="143">
        <v>1910</v>
      </c>
      <c r="C60" s="163">
        <f>Deaths!V17</f>
        <v>5</v>
      </c>
      <c r="D60" s="163">
        <f>Deaths!AR17</f>
        <v>5</v>
      </c>
      <c r="E60" s="163">
        <f>Deaths!BN17</f>
        <v>10</v>
      </c>
      <c r="F60" s="164">
        <f>Rates!V17</f>
        <v>0.1494212</v>
      </c>
      <c r="G60" s="164">
        <f>Rates!AR17</f>
        <v>0.18575839999999999</v>
      </c>
      <c r="H60" s="164">
        <f>Rates!BN17</f>
        <v>0.16705329999999999</v>
      </c>
    </row>
    <row r="61" spans="2:8">
      <c r="B61" s="143">
        <v>1911</v>
      </c>
      <c r="C61" s="163">
        <f>Deaths!V18</f>
        <v>6</v>
      </c>
      <c r="D61" s="163">
        <f>Deaths!AR18</f>
        <v>3</v>
      </c>
      <c r="E61" s="163">
        <f>Deaths!BN18</f>
        <v>9</v>
      </c>
      <c r="F61" s="164">
        <f>Rates!V18</f>
        <v>0.20303460000000001</v>
      </c>
      <c r="G61" s="164">
        <f>Rates!AR18</f>
        <v>0.15794800000000001</v>
      </c>
      <c r="H61" s="164">
        <f>Rates!BN18</f>
        <v>0.1825484</v>
      </c>
    </row>
    <row r="62" spans="2:8">
      <c r="B62" s="143">
        <v>1912</v>
      </c>
      <c r="C62" s="163">
        <f>Deaths!V19</f>
        <v>18</v>
      </c>
      <c r="D62" s="163">
        <f>Deaths!AR19</f>
        <v>13</v>
      </c>
      <c r="E62" s="163">
        <f>Deaths!BN19</f>
        <v>31</v>
      </c>
      <c r="F62" s="164">
        <f>Rates!V19</f>
        <v>0.65680649999999996</v>
      </c>
      <c r="G62" s="164">
        <f>Rates!AR19</f>
        <v>0.77057169999999997</v>
      </c>
      <c r="H62" s="164">
        <f>Rates!BN19</f>
        <v>0.70469300000000001</v>
      </c>
    </row>
    <row r="63" spans="2:8">
      <c r="B63" s="143">
        <v>1913</v>
      </c>
      <c r="C63" s="163">
        <f>Deaths!V20</f>
        <v>30</v>
      </c>
      <c r="D63" s="163">
        <f>Deaths!AR20</f>
        <v>21</v>
      </c>
      <c r="E63" s="163">
        <f>Deaths!BN20</f>
        <v>51</v>
      </c>
      <c r="F63" s="164">
        <f>Rates!V20</f>
        <v>1.1892396000000001</v>
      </c>
      <c r="G63" s="164">
        <f>Rates!AR20</f>
        <v>0.80098449999999999</v>
      </c>
      <c r="H63" s="164">
        <f>Rates!BN20</f>
        <v>1.0052650999999999</v>
      </c>
    </row>
    <row r="64" spans="2:8">
      <c r="B64" s="143">
        <v>1914</v>
      </c>
      <c r="C64" s="163">
        <f>Deaths!V21</f>
        <v>23</v>
      </c>
      <c r="D64" s="163">
        <f>Deaths!AR21</f>
        <v>8</v>
      </c>
      <c r="E64" s="163">
        <f>Deaths!BN21</f>
        <v>31</v>
      </c>
      <c r="F64" s="164">
        <f>Rates!V21</f>
        <v>0.80463059999999997</v>
      </c>
      <c r="G64" s="164">
        <f>Rates!AR21</f>
        <v>0.30700620000000001</v>
      </c>
      <c r="H64" s="164">
        <f>Rates!BN21</f>
        <v>0.5640425</v>
      </c>
    </row>
    <row r="65" spans="2:8">
      <c r="B65" s="143">
        <v>1915</v>
      </c>
      <c r="C65" s="163">
        <f>Deaths!V22</f>
        <v>16</v>
      </c>
      <c r="D65" s="163">
        <f>Deaths!AR22</f>
        <v>6</v>
      </c>
      <c r="E65" s="163">
        <f>Deaths!BN22</f>
        <v>22</v>
      </c>
      <c r="F65" s="164">
        <f>Rates!V22</f>
        <v>0.85940419999999995</v>
      </c>
      <c r="G65" s="164">
        <f>Rates!AR22</f>
        <v>0.2248607</v>
      </c>
      <c r="H65" s="164">
        <f>Rates!BN22</f>
        <v>0.55548710000000001</v>
      </c>
    </row>
    <row r="66" spans="2:8">
      <c r="B66" s="143">
        <v>1916</v>
      </c>
      <c r="C66" s="163">
        <f>Deaths!V23</f>
        <v>19</v>
      </c>
      <c r="D66" s="163">
        <f>Deaths!AR23</f>
        <v>17</v>
      </c>
      <c r="E66" s="163">
        <f>Deaths!BN23</f>
        <v>36</v>
      </c>
      <c r="F66" s="164">
        <f>Rates!V23</f>
        <v>0.99717800000000001</v>
      </c>
      <c r="G66" s="164">
        <f>Rates!AR23</f>
        <v>0.58931100000000003</v>
      </c>
      <c r="H66" s="164">
        <f>Rates!BN23</f>
        <v>0.78330869999999997</v>
      </c>
    </row>
    <row r="67" spans="2:8">
      <c r="B67" s="143">
        <v>1917</v>
      </c>
      <c r="C67" s="163">
        <f>Deaths!V24</f>
        <v>17</v>
      </c>
      <c r="D67" s="163">
        <f>Deaths!AR24</f>
        <v>12</v>
      </c>
      <c r="E67" s="163">
        <f>Deaths!BN24</f>
        <v>29</v>
      </c>
      <c r="F67" s="164">
        <f>Rates!V24</f>
        <v>0.4676807</v>
      </c>
      <c r="G67" s="164">
        <f>Rates!AR24</f>
        <v>0.38754119999999997</v>
      </c>
      <c r="H67" s="164">
        <f>Rates!BN24</f>
        <v>0.42666730000000003</v>
      </c>
    </row>
    <row r="68" spans="2:8">
      <c r="B68" s="143">
        <v>1918</v>
      </c>
      <c r="C68" s="163">
        <f>Deaths!V25</f>
        <v>20</v>
      </c>
      <c r="D68" s="163">
        <f>Deaths!AR25</f>
        <v>14</v>
      </c>
      <c r="E68" s="163">
        <f>Deaths!BN25</f>
        <v>34</v>
      </c>
      <c r="F68" s="164">
        <f>Rates!V25</f>
        <v>0.73703730000000001</v>
      </c>
      <c r="G68" s="164">
        <f>Rates!AR25</f>
        <v>0.43931239999999999</v>
      </c>
      <c r="H68" s="164">
        <f>Rates!BN25</f>
        <v>0.59153080000000002</v>
      </c>
    </row>
    <row r="69" spans="2:8">
      <c r="B69" s="143">
        <v>1919</v>
      </c>
      <c r="C69" s="163">
        <f>Deaths!V26</f>
        <v>18</v>
      </c>
      <c r="D69" s="163">
        <f>Deaths!AR26</f>
        <v>8</v>
      </c>
      <c r="E69" s="163">
        <f>Deaths!BN26</f>
        <v>26</v>
      </c>
      <c r="F69" s="164">
        <f>Rates!V26</f>
        <v>0.71353310000000003</v>
      </c>
      <c r="G69" s="164">
        <f>Rates!AR26</f>
        <v>0.22530720000000001</v>
      </c>
      <c r="H69" s="164">
        <f>Rates!BN26</f>
        <v>0.46935310000000002</v>
      </c>
    </row>
    <row r="70" spans="2:8">
      <c r="B70" s="143">
        <v>1920</v>
      </c>
      <c r="C70" s="163">
        <f>Deaths!V27</f>
        <v>27</v>
      </c>
      <c r="D70" s="163">
        <f>Deaths!AR27</f>
        <v>23</v>
      </c>
      <c r="E70" s="163">
        <f>Deaths!BN27</f>
        <v>50</v>
      </c>
      <c r="F70" s="164">
        <f>Rates!V27</f>
        <v>0.75853649999999995</v>
      </c>
      <c r="G70" s="164">
        <f>Rates!AR27</f>
        <v>0.92851150000000005</v>
      </c>
      <c r="H70" s="164">
        <f>Rates!BN27</f>
        <v>0.847746</v>
      </c>
    </row>
    <row r="71" spans="2:8">
      <c r="B71" s="143">
        <v>1921</v>
      </c>
      <c r="C71" s="163">
        <f>Deaths!V28</f>
        <v>28</v>
      </c>
      <c r="D71" s="163">
        <f>Deaths!AR28</f>
        <v>25</v>
      </c>
      <c r="E71" s="163">
        <f>Deaths!BN28</f>
        <v>53</v>
      </c>
      <c r="F71" s="164">
        <f>Rates!V28</f>
        <v>0.87434350000000005</v>
      </c>
      <c r="G71" s="164">
        <f>Rates!AR28</f>
        <v>0.79470110000000005</v>
      </c>
      <c r="H71" s="164">
        <f>Rates!BN28</f>
        <v>0.8370843</v>
      </c>
    </row>
    <row r="72" spans="2:8">
      <c r="B72" s="143">
        <v>1922</v>
      </c>
      <c r="C72" s="163">
        <f>Deaths!V29</f>
        <v>33</v>
      </c>
      <c r="D72" s="163">
        <f>Deaths!AR29</f>
        <v>30</v>
      </c>
      <c r="E72" s="163">
        <f>Deaths!BN29</f>
        <v>63</v>
      </c>
      <c r="F72" s="164">
        <f>Rates!V29</f>
        <v>1.0869230000000001</v>
      </c>
      <c r="G72" s="164">
        <f>Rates!AR29</f>
        <v>1.0041427000000001</v>
      </c>
      <c r="H72" s="164">
        <f>Rates!BN29</f>
        <v>1.0396022</v>
      </c>
    </row>
    <row r="73" spans="2:8">
      <c r="B73" s="143">
        <v>1923</v>
      </c>
      <c r="C73" s="163">
        <f>Deaths!V30</f>
        <v>37</v>
      </c>
      <c r="D73" s="163">
        <f>Deaths!AR30</f>
        <v>21</v>
      </c>
      <c r="E73" s="163">
        <f>Deaths!BN30</f>
        <v>58</v>
      </c>
      <c r="F73" s="164">
        <f>Rates!V30</f>
        <v>1.1611262</v>
      </c>
      <c r="G73" s="164">
        <f>Rates!AR30</f>
        <v>0.66190070000000001</v>
      </c>
      <c r="H73" s="164">
        <f>Rates!BN30</f>
        <v>0.92171809999999998</v>
      </c>
    </row>
    <row r="74" spans="2:8">
      <c r="B74" s="143">
        <v>1924</v>
      </c>
      <c r="C74" s="163">
        <f>Deaths!V31</f>
        <v>36</v>
      </c>
      <c r="D74" s="163">
        <f>Deaths!AR31</f>
        <v>29</v>
      </c>
      <c r="E74" s="163">
        <f>Deaths!BN31</f>
        <v>65</v>
      </c>
      <c r="F74" s="164">
        <f>Rates!V31</f>
        <v>1.1006407</v>
      </c>
      <c r="G74" s="164">
        <f>Rates!AR31</f>
        <v>1.0653608999999999</v>
      </c>
      <c r="H74" s="164">
        <f>Rates!BN31</f>
        <v>1.0764134000000001</v>
      </c>
    </row>
    <row r="75" spans="2:8">
      <c r="B75" s="143">
        <v>1925</v>
      </c>
      <c r="C75" s="163">
        <f>Deaths!V32</f>
        <v>55</v>
      </c>
      <c r="D75" s="163">
        <f>Deaths!AR32</f>
        <v>28</v>
      </c>
      <c r="E75" s="163">
        <f>Deaths!BN32</f>
        <v>83</v>
      </c>
      <c r="F75" s="164">
        <f>Rates!V32</f>
        <v>1.7188650000000001</v>
      </c>
      <c r="G75" s="164">
        <f>Rates!AR32</f>
        <v>0.92393930000000002</v>
      </c>
      <c r="H75" s="164">
        <f>Rates!BN32</f>
        <v>1.3342053</v>
      </c>
    </row>
    <row r="76" spans="2:8">
      <c r="B76" s="143">
        <v>1926</v>
      </c>
      <c r="C76" s="163">
        <f>Deaths!V33</f>
        <v>58</v>
      </c>
      <c r="D76" s="163">
        <f>Deaths!AR33</f>
        <v>36</v>
      </c>
      <c r="E76" s="163">
        <f>Deaths!BN33</f>
        <v>94</v>
      </c>
      <c r="F76" s="164">
        <f>Rates!V33</f>
        <v>1.8971146000000001</v>
      </c>
      <c r="G76" s="164">
        <f>Rates!AR33</f>
        <v>1.1055332</v>
      </c>
      <c r="H76" s="164">
        <f>Rates!BN33</f>
        <v>1.4834505</v>
      </c>
    </row>
    <row r="77" spans="2:8">
      <c r="B77" s="143">
        <v>1927</v>
      </c>
      <c r="C77" s="163">
        <f>Deaths!V34</f>
        <v>70</v>
      </c>
      <c r="D77" s="163">
        <f>Deaths!AR34</f>
        <v>33</v>
      </c>
      <c r="E77" s="163">
        <f>Deaths!BN34</f>
        <v>103</v>
      </c>
      <c r="F77" s="164">
        <f>Rates!V34</f>
        <v>2.1916321000000001</v>
      </c>
      <c r="G77" s="164">
        <f>Rates!AR34</f>
        <v>1.095375</v>
      </c>
      <c r="H77" s="164">
        <f>Rates!BN34</f>
        <v>1.6566384000000001</v>
      </c>
    </row>
    <row r="78" spans="2:8">
      <c r="B78" s="143">
        <v>1928</v>
      </c>
      <c r="C78" s="163">
        <f>Deaths!V35</f>
        <v>67</v>
      </c>
      <c r="D78" s="163">
        <f>Deaths!AR35</f>
        <v>48</v>
      </c>
      <c r="E78" s="163">
        <f>Deaths!BN35</f>
        <v>115</v>
      </c>
      <c r="F78" s="164">
        <f>Rates!V35</f>
        <v>1.7523188999999999</v>
      </c>
      <c r="G78" s="164">
        <f>Rates!AR35</f>
        <v>1.5686601</v>
      </c>
      <c r="H78" s="164">
        <f>Rates!BN35</f>
        <v>1.6671902000000001</v>
      </c>
    </row>
    <row r="79" spans="2:8">
      <c r="B79" s="143">
        <v>1929</v>
      </c>
      <c r="C79" s="163">
        <f>Deaths!V36</f>
        <v>53</v>
      </c>
      <c r="D79" s="163">
        <f>Deaths!AR36</f>
        <v>50</v>
      </c>
      <c r="E79" s="163">
        <f>Deaths!BN36</f>
        <v>103</v>
      </c>
      <c r="F79" s="164">
        <f>Rates!V36</f>
        <v>1.4620896000000001</v>
      </c>
      <c r="G79" s="164">
        <f>Rates!AR36</f>
        <v>1.4655583999999999</v>
      </c>
      <c r="H79" s="164">
        <f>Rates!BN36</f>
        <v>1.4676537999999999</v>
      </c>
    </row>
    <row r="80" spans="2:8">
      <c r="B80" s="143">
        <v>1930</v>
      </c>
      <c r="C80" s="163">
        <f>Deaths!V37</f>
        <v>49</v>
      </c>
      <c r="D80" s="163">
        <f>Deaths!AR37</f>
        <v>45</v>
      </c>
      <c r="E80" s="163">
        <f>Deaths!BN37</f>
        <v>94</v>
      </c>
      <c r="F80" s="164">
        <f>Rates!V37</f>
        <v>1.4308905999999999</v>
      </c>
      <c r="G80" s="164">
        <f>Rates!AR37</f>
        <v>1.2890200000000001</v>
      </c>
      <c r="H80" s="164">
        <f>Rates!BN37</f>
        <v>1.3614459999999999</v>
      </c>
    </row>
    <row r="81" spans="2:8">
      <c r="B81" s="143">
        <v>1931</v>
      </c>
      <c r="C81" s="163">
        <f>Deaths!V38</f>
        <v>52</v>
      </c>
      <c r="D81" s="163">
        <f>Deaths!AR38</f>
        <v>33</v>
      </c>
      <c r="E81" s="163">
        <f>Deaths!BN38</f>
        <v>85</v>
      </c>
      <c r="F81" s="164">
        <f>Rates!V38</f>
        <v>1.4811962999999999</v>
      </c>
      <c r="G81" s="164">
        <f>Rates!AR38</f>
        <v>1.126695</v>
      </c>
      <c r="H81" s="164">
        <f>Rates!BN38</f>
        <v>1.3139676</v>
      </c>
    </row>
    <row r="82" spans="2:8">
      <c r="B82" s="143">
        <v>1932</v>
      </c>
      <c r="C82" s="163">
        <f>Deaths!V39</f>
        <v>68</v>
      </c>
      <c r="D82" s="163">
        <f>Deaths!AR39</f>
        <v>33</v>
      </c>
      <c r="E82" s="163">
        <f>Deaths!BN39</f>
        <v>101</v>
      </c>
      <c r="F82" s="164">
        <f>Rates!V39</f>
        <v>2.0032594000000001</v>
      </c>
      <c r="G82" s="164">
        <f>Rates!AR39</f>
        <v>0.9878709</v>
      </c>
      <c r="H82" s="164">
        <f>Rates!BN39</f>
        <v>1.5036529000000001</v>
      </c>
    </row>
    <row r="83" spans="2:8">
      <c r="B83" s="143">
        <v>1933</v>
      </c>
      <c r="C83" s="163">
        <f>Deaths!V40</f>
        <v>42</v>
      </c>
      <c r="D83" s="163">
        <f>Deaths!AR40</f>
        <v>41</v>
      </c>
      <c r="E83" s="163">
        <f>Deaths!BN40</f>
        <v>83</v>
      </c>
      <c r="F83" s="164">
        <f>Rates!V40</f>
        <v>1.2755307</v>
      </c>
      <c r="G83" s="164">
        <f>Rates!AR40</f>
        <v>1.4286038000000001</v>
      </c>
      <c r="H83" s="164">
        <f>Rates!BN40</f>
        <v>1.3690298999999999</v>
      </c>
    </row>
    <row r="84" spans="2:8">
      <c r="B84" s="143">
        <v>1934</v>
      </c>
      <c r="C84" s="163">
        <f>Deaths!V41</f>
        <v>65</v>
      </c>
      <c r="D84" s="163">
        <f>Deaths!AR41</f>
        <v>53</v>
      </c>
      <c r="E84" s="163">
        <f>Deaths!BN41</f>
        <v>118</v>
      </c>
      <c r="F84" s="164">
        <f>Rates!V41</f>
        <v>2.1104419000000001</v>
      </c>
      <c r="G84" s="164">
        <f>Rates!AR41</f>
        <v>1.7956993000000001</v>
      </c>
      <c r="H84" s="164">
        <f>Rates!BN41</f>
        <v>1.9581583</v>
      </c>
    </row>
    <row r="85" spans="2:8">
      <c r="B85" s="143">
        <v>1935</v>
      </c>
      <c r="C85" s="163">
        <f>Deaths!V42</f>
        <v>60</v>
      </c>
      <c r="D85" s="163">
        <f>Deaths!AR42</f>
        <v>41</v>
      </c>
      <c r="E85" s="163">
        <f>Deaths!BN42</f>
        <v>101</v>
      </c>
      <c r="F85" s="164">
        <f>Rates!V42</f>
        <v>1.6354531000000001</v>
      </c>
      <c r="G85" s="164">
        <f>Rates!AR42</f>
        <v>1.1892936000000001</v>
      </c>
      <c r="H85" s="164">
        <f>Rates!BN42</f>
        <v>1.4152353</v>
      </c>
    </row>
    <row r="86" spans="2:8">
      <c r="B86" s="143">
        <v>1936</v>
      </c>
      <c r="C86" s="163">
        <f>Deaths!V43</f>
        <v>78</v>
      </c>
      <c r="D86" s="163">
        <f>Deaths!AR43</f>
        <v>46</v>
      </c>
      <c r="E86" s="163">
        <f>Deaths!BN43</f>
        <v>124</v>
      </c>
      <c r="F86" s="164">
        <f>Rates!V43</f>
        <v>2.2229325000000002</v>
      </c>
      <c r="G86" s="164">
        <f>Rates!AR43</f>
        <v>1.3250518</v>
      </c>
      <c r="H86" s="164">
        <f>Rates!BN43</f>
        <v>1.7830398000000001</v>
      </c>
    </row>
    <row r="87" spans="2:8">
      <c r="B87" s="143">
        <v>1937</v>
      </c>
      <c r="C87" s="163">
        <f>Deaths!V44</f>
        <v>58</v>
      </c>
      <c r="D87" s="163">
        <f>Deaths!AR44</f>
        <v>30</v>
      </c>
      <c r="E87" s="163">
        <f>Deaths!BN44</f>
        <v>88</v>
      </c>
      <c r="F87" s="164">
        <f>Rates!V44</f>
        <v>1.6719381</v>
      </c>
      <c r="G87" s="164">
        <f>Rates!AR44</f>
        <v>0.87381969999999998</v>
      </c>
      <c r="H87" s="164">
        <f>Rates!BN44</f>
        <v>1.2747256</v>
      </c>
    </row>
    <row r="88" spans="2:8">
      <c r="B88" s="143">
        <v>1938</v>
      </c>
      <c r="C88" s="163">
        <f>Deaths!V45</f>
        <v>53</v>
      </c>
      <c r="D88" s="163">
        <f>Deaths!AR45</f>
        <v>34</v>
      </c>
      <c r="E88" s="163">
        <f>Deaths!BN45</f>
        <v>87</v>
      </c>
      <c r="F88" s="164">
        <f>Rates!V45</f>
        <v>1.5418201</v>
      </c>
      <c r="G88" s="164">
        <f>Rates!AR45</f>
        <v>0.99212389999999995</v>
      </c>
      <c r="H88" s="164">
        <f>Rates!BN45</f>
        <v>1.2687287</v>
      </c>
    </row>
    <row r="89" spans="2:8">
      <c r="B89" s="143">
        <v>1939</v>
      </c>
      <c r="C89" s="163">
        <f>Deaths!V46</f>
        <v>42</v>
      </c>
      <c r="D89" s="163">
        <f>Deaths!AR46</f>
        <v>33</v>
      </c>
      <c r="E89" s="163">
        <f>Deaths!BN46</f>
        <v>75</v>
      </c>
      <c r="F89" s="164">
        <f>Rates!V46</f>
        <v>1.1203037</v>
      </c>
      <c r="G89" s="164">
        <f>Rates!AR46</f>
        <v>0.93053450000000004</v>
      </c>
      <c r="H89" s="164">
        <f>Rates!BN46</f>
        <v>1.0305139999999999</v>
      </c>
    </row>
    <row r="90" spans="2:8">
      <c r="B90" s="143">
        <v>1940</v>
      </c>
      <c r="C90" s="163">
        <f>Deaths!V47</f>
        <v>53</v>
      </c>
      <c r="D90" s="163">
        <f>Deaths!AR47</f>
        <v>31</v>
      </c>
      <c r="E90" s="163">
        <f>Deaths!BN47</f>
        <v>84</v>
      </c>
      <c r="F90" s="164">
        <f>Rates!V47</f>
        <v>1.4841397999999999</v>
      </c>
      <c r="G90" s="164">
        <f>Rates!AR47</f>
        <v>0.84015589999999996</v>
      </c>
      <c r="H90" s="164">
        <f>Rates!BN47</f>
        <v>1.1630533999999999</v>
      </c>
    </row>
    <row r="91" spans="2:8">
      <c r="B91" s="143">
        <v>1941</v>
      </c>
      <c r="C91" s="163">
        <f>Deaths!V48</f>
        <v>39</v>
      </c>
      <c r="D91" s="163">
        <f>Deaths!AR48</f>
        <v>26</v>
      </c>
      <c r="E91" s="163">
        <f>Deaths!BN48</f>
        <v>65</v>
      </c>
      <c r="F91" s="164">
        <f>Rates!V48</f>
        <v>1.3266724999999999</v>
      </c>
      <c r="G91" s="164">
        <f>Rates!AR48</f>
        <v>0.68895070000000003</v>
      </c>
      <c r="H91" s="164">
        <f>Rates!BN48</f>
        <v>0.98878160000000004</v>
      </c>
    </row>
    <row r="92" spans="2:8">
      <c r="B92" s="143">
        <v>1942</v>
      </c>
      <c r="C92" s="163">
        <f>Deaths!V49</f>
        <v>47</v>
      </c>
      <c r="D92" s="163">
        <f>Deaths!AR49</f>
        <v>25</v>
      </c>
      <c r="E92" s="163">
        <f>Deaths!BN49</f>
        <v>72</v>
      </c>
      <c r="F92" s="164">
        <f>Rates!V49</f>
        <v>1.3183993000000001</v>
      </c>
      <c r="G92" s="164">
        <f>Rates!AR49</f>
        <v>0.67963879999999999</v>
      </c>
      <c r="H92" s="164">
        <f>Rates!BN49</f>
        <v>0.9935486</v>
      </c>
    </row>
    <row r="93" spans="2:8">
      <c r="B93" s="143">
        <v>1943</v>
      </c>
      <c r="C93" s="163">
        <f>Deaths!V50</f>
        <v>42</v>
      </c>
      <c r="D93" s="163">
        <f>Deaths!AR50</f>
        <v>36</v>
      </c>
      <c r="E93" s="163">
        <f>Deaths!BN50</f>
        <v>78</v>
      </c>
      <c r="F93" s="164">
        <f>Rates!V50</f>
        <v>1.2457035999999999</v>
      </c>
      <c r="G93" s="164">
        <f>Rates!AR50</f>
        <v>0.97046949999999998</v>
      </c>
      <c r="H93" s="164">
        <f>Rates!BN50</f>
        <v>1.090274</v>
      </c>
    </row>
    <row r="94" spans="2:8">
      <c r="B94" s="143">
        <v>1944</v>
      </c>
      <c r="C94" s="163">
        <f>Deaths!V51</f>
        <v>38</v>
      </c>
      <c r="D94" s="163">
        <f>Deaths!AR51</f>
        <v>21</v>
      </c>
      <c r="E94" s="163">
        <f>Deaths!BN51</f>
        <v>59</v>
      </c>
      <c r="F94" s="164">
        <f>Rates!V51</f>
        <v>0.97561719999999996</v>
      </c>
      <c r="G94" s="164">
        <f>Rates!AR51</f>
        <v>0.5048068</v>
      </c>
      <c r="H94" s="164">
        <f>Rates!BN51</f>
        <v>0.73725479999999999</v>
      </c>
    </row>
    <row r="95" spans="2:8">
      <c r="B95" s="143">
        <v>1945</v>
      </c>
      <c r="C95" s="163">
        <f>Deaths!V52</f>
        <v>35</v>
      </c>
      <c r="D95" s="163">
        <f>Deaths!AR52</f>
        <v>12</v>
      </c>
      <c r="E95" s="163">
        <f>Deaths!BN52</f>
        <v>47</v>
      </c>
      <c r="F95" s="164">
        <f>Rates!V52</f>
        <v>0.89605440000000003</v>
      </c>
      <c r="G95" s="164">
        <f>Rates!AR52</f>
        <v>0.26168170000000002</v>
      </c>
      <c r="H95" s="164">
        <f>Rates!BN52</f>
        <v>0.57496599999999998</v>
      </c>
    </row>
    <row r="96" spans="2:8">
      <c r="B96" s="143">
        <v>1946</v>
      </c>
      <c r="C96" s="163">
        <f>Deaths!V53</f>
        <v>35</v>
      </c>
      <c r="D96" s="163">
        <f>Deaths!AR53</f>
        <v>21</v>
      </c>
      <c r="E96" s="163">
        <f>Deaths!BN53</f>
        <v>56</v>
      </c>
      <c r="F96" s="164">
        <f>Rates!V53</f>
        <v>0.84157839999999995</v>
      </c>
      <c r="G96" s="164">
        <f>Rates!AR53</f>
        <v>0.48783260000000001</v>
      </c>
      <c r="H96" s="164">
        <f>Rates!BN53</f>
        <v>0.66268819999999995</v>
      </c>
    </row>
    <row r="97" spans="2:8">
      <c r="B97" s="143">
        <v>1947</v>
      </c>
      <c r="C97" s="163">
        <f>Deaths!V54</f>
        <v>33</v>
      </c>
      <c r="D97" s="163">
        <f>Deaths!AR54</f>
        <v>25</v>
      </c>
      <c r="E97" s="163">
        <f>Deaths!BN54</f>
        <v>58</v>
      </c>
      <c r="F97" s="164">
        <f>Rates!V54</f>
        <v>0.81240250000000003</v>
      </c>
      <c r="G97" s="164">
        <f>Rates!AR54</f>
        <v>0.51586270000000001</v>
      </c>
      <c r="H97" s="164">
        <f>Rates!BN54</f>
        <v>0.65678119999999995</v>
      </c>
    </row>
    <row r="98" spans="2:8">
      <c r="B98" s="143">
        <v>1948</v>
      </c>
      <c r="C98" s="163">
        <f>Deaths!V55</f>
        <v>38</v>
      </c>
      <c r="D98" s="163">
        <f>Deaths!AR55</f>
        <v>18</v>
      </c>
      <c r="E98" s="163">
        <f>Deaths!BN55</f>
        <v>56</v>
      </c>
      <c r="F98" s="164">
        <f>Rates!V55</f>
        <v>0.9218944</v>
      </c>
      <c r="G98" s="164">
        <f>Rates!AR55</f>
        <v>0.39795350000000002</v>
      </c>
      <c r="H98" s="164">
        <f>Rates!BN55</f>
        <v>0.6548465</v>
      </c>
    </row>
    <row r="99" spans="2:8">
      <c r="B99" s="143">
        <v>1949</v>
      </c>
      <c r="C99" s="163">
        <f>Deaths!V56</f>
        <v>19</v>
      </c>
      <c r="D99" s="163">
        <f>Deaths!AR56</f>
        <v>10</v>
      </c>
      <c r="E99" s="163">
        <f>Deaths!BN56</f>
        <v>29</v>
      </c>
      <c r="F99" s="164">
        <f>Rates!V56</f>
        <v>0.4209891</v>
      </c>
      <c r="G99" s="164">
        <f>Rates!AR56</f>
        <v>0.19750300000000001</v>
      </c>
      <c r="H99" s="164">
        <f>Rates!BN56</f>
        <v>0.30401699999999998</v>
      </c>
    </row>
    <row r="100" spans="2:8">
      <c r="B100" s="143">
        <v>1950</v>
      </c>
      <c r="C100" s="163">
        <f>Deaths!V57</f>
        <v>28</v>
      </c>
      <c r="D100" s="163">
        <f>Deaths!AR57</f>
        <v>19</v>
      </c>
      <c r="E100" s="163">
        <f>Deaths!BN57</f>
        <v>47</v>
      </c>
      <c r="F100" s="164">
        <f>Rates!V57</f>
        <v>0.58951010000000004</v>
      </c>
      <c r="G100" s="164">
        <f>Rates!AR57</f>
        <v>0.35492699999999999</v>
      </c>
      <c r="H100" s="164">
        <f>Rates!BN57</f>
        <v>0.4664644</v>
      </c>
    </row>
    <row r="101" spans="2:8">
      <c r="B101" s="143">
        <v>1951</v>
      </c>
      <c r="C101" s="163">
        <f>Deaths!V58</f>
        <v>24</v>
      </c>
      <c r="D101" s="163">
        <f>Deaths!AR58</f>
        <v>9</v>
      </c>
      <c r="E101" s="163">
        <f>Deaths!BN58</f>
        <v>33</v>
      </c>
      <c r="F101" s="164">
        <f>Rates!V58</f>
        <v>0.51630240000000005</v>
      </c>
      <c r="G101" s="164">
        <f>Rates!AR58</f>
        <v>0.18597559999999999</v>
      </c>
      <c r="H101" s="164">
        <f>Rates!BN58</f>
        <v>0.3505528</v>
      </c>
    </row>
    <row r="102" spans="2:8">
      <c r="B102" s="143">
        <v>1952</v>
      </c>
      <c r="C102" s="163">
        <f>Deaths!V59</f>
        <v>26</v>
      </c>
      <c r="D102" s="163">
        <f>Deaths!AR59</f>
        <v>17</v>
      </c>
      <c r="E102" s="163">
        <f>Deaths!BN59</f>
        <v>43</v>
      </c>
      <c r="F102" s="164">
        <f>Rates!V59</f>
        <v>0.52780530000000003</v>
      </c>
      <c r="G102" s="164">
        <f>Rates!AR59</f>
        <v>0.34742810000000002</v>
      </c>
      <c r="H102" s="164">
        <f>Rates!BN59</f>
        <v>0.43560159999999998</v>
      </c>
    </row>
    <row r="103" spans="2:8">
      <c r="B103" s="143">
        <v>1953</v>
      </c>
      <c r="C103" s="163">
        <f>Deaths!V60</f>
        <v>14</v>
      </c>
      <c r="D103" s="163">
        <f>Deaths!AR60</f>
        <v>19</v>
      </c>
      <c r="E103" s="163">
        <f>Deaths!BN60</f>
        <v>33</v>
      </c>
      <c r="F103" s="164">
        <f>Rates!V60</f>
        <v>0.28470010000000001</v>
      </c>
      <c r="G103" s="164">
        <f>Rates!AR60</f>
        <v>0.38819589999999998</v>
      </c>
      <c r="H103" s="164">
        <f>Rates!BN60</f>
        <v>0.34276810000000002</v>
      </c>
    </row>
    <row r="104" spans="2:8">
      <c r="B104" s="143">
        <v>1954</v>
      </c>
      <c r="C104" s="163">
        <f>Deaths!V61</f>
        <v>18</v>
      </c>
      <c r="D104" s="163">
        <f>Deaths!AR61</f>
        <v>13</v>
      </c>
      <c r="E104" s="163">
        <f>Deaths!BN61</f>
        <v>31</v>
      </c>
      <c r="F104" s="164">
        <f>Rates!V61</f>
        <v>0.25364579999999998</v>
      </c>
      <c r="G104" s="164">
        <f>Rates!AR61</f>
        <v>0.22070509999999999</v>
      </c>
      <c r="H104" s="164">
        <f>Rates!BN61</f>
        <v>0.23653769999999999</v>
      </c>
    </row>
    <row r="105" spans="2:8">
      <c r="B105" s="143">
        <v>1955</v>
      </c>
      <c r="C105" s="163">
        <f>Deaths!V62</f>
        <v>20</v>
      </c>
      <c r="D105" s="163">
        <f>Deaths!AR62</f>
        <v>14</v>
      </c>
      <c r="E105" s="163">
        <f>Deaths!BN62</f>
        <v>34</v>
      </c>
      <c r="F105" s="164">
        <f>Rates!V62</f>
        <v>0.47189379999999997</v>
      </c>
      <c r="G105" s="164">
        <f>Rates!AR62</f>
        <v>0.238098</v>
      </c>
      <c r="H105" s="164">
        <f>Rates!BN62</f>
        <v>0.34447860000000002</v>
      </c>
    </row>
    <row r="106" spans="2:8">
      <c r="B106" s="143">
        <v>1956</v>
      </c>
      <c r="C106" s="163">
        <f>Deaths!V63</f>
        <v>8</v>
      </c>
      <c r="D106" s="163">
        <f>Deaths!AR63</f>
        <v>10</v>
      </c>
      <c r="E106" s="163">
        <f>Deaths!BN63</f>
        <v>18</v>
      </c>
      <c r="F106" s="164">
        <f>Rates!V63</f>
        <v>0.15815019999999999</v>
      </c>
      <c r="G106" s="164">
        <f>Rates!AR63</f>
        <v>0.2216506</v>
      </c>
      <c r="H106" s="164">
        <f>Rates!BN63</f>
        <v>0.19501099999999999</v>
      </c>
    </row>
    <row r="107" spans="2:8">
      <c r="B107" s="143">
        <v>1957</v>
      </c>
      <c r="C107" s="163">
        <f>Deaths!V64</f>
        <v>21</v>
      </c>
      <c r="D107" s="163">
        <f>Deaths!AR64</f>
        <v>10</v>
      </c>
      <c r="E107" s="163">
        <f>Deaths!BN64</f>
        <v>31</v>
      </c>
      <c r="F107" s="164">
        <f>Rates!V64</f>
        <v>0.41572429999999999</v>
      </c>
      <c r="G107" s="164">
        <f>Rates!AR64</f>
        <v>0.17942469999999999</v>
      </c>
      <c r="H107" s="164">
        <f>Rates!BN64</f>
        <v>0.29902899999999999</v>
      </c>
    </row>
    <row r="108" spans="2:8">
      <c r="B108" s="143">
        <v>1958</v>
      </c>
      <c r="C108" s="163">
        <f>Deaths!V65</f>
        <v>21</v>
      </c>
      <c r="D108" s="163">
        <f>Deaths!AR65</f>
        <v>11</v>
      </c>
      <c r="E108" s="163">
        <f>Deaths!BN65</f>
        <v>32</v>
      </c>
      <c r="F108" s="164">
        <f>Rates!V65</f>
        <v>0.44073269999999998</v>
      </c>
      <c r="G108" s="164">
        <f>Rates!AR65</f>
        <v>0.1625045</v>
      </c>
      <c r="H108" s="164">
        <f>Rates!BN65</f>
        <v>0.28991729999999999</v>
      </c>
    </row>
    <row r="109" spans="2:8">
      <c r="B109" s="143">
        <v>1959</v>
      </c>
      <c r="C109" s="163">
        <f>Deaths!V66</f>
        <v>14</v>
      </c>
      <c r="D109" s="163">
        <f>Deaths!AR66</f>
        <v>16</v>
      </c>
      <c r="E109" s="163">
        <f>Deaths!BN66</f>
        <v>30</v>
      </c>
      <c r="F109" s="164">
        <f>Rates!V66</f>
        <v>0.17028109999999999</v>
      </c>
      <c r="G109" s="164">
        <f>Rates!AR66</f>
        <v>0.23957419999999999</v>
      </c>
      <c r="H109" s="164">
        <f>Rates!BN66</f>
        <v>0.20710809999999999</v>
      </c>
    </row>
    <row r="110" spans="2:8">
      <c r="B110" s="143">
        <v>1960</v>
      </c>
      <c r="C110" s="163">
        <f>Deaths!V67</f>
        <v>11</v>
      </c>
      <c r="D110" s="163">
        <f>Deaths!AR67</f>
        <v>7</v>
      </c>
      <c r="E110" s="163">
        <f>Deaths!BN67</f>
        <v>18</v>
      </c>
      <c r="F110" s="164">
        <f>Rates!V67</f>
        <v>0.18932599999999999</v>
      </c>
      <c r="G110" s="164">
        <f>Rates!AR67</f>
        <v>0.1035273</v>
      </c>
      <c r="H110" s="164">
        <f>Rates!BN67</f>
        <v>0.14353009999999999</v>
      </c>
    </row>
    <row r="111" spans="2:8">
      <c r="B111" s="143">
        <v>1961</v>
      </c>
      <c r="C111" s="163">
        <f>Deaths!V68</f>
        <v>18</v>
      </c>
      <c r="D111" s="163">
        <f>Deaths!AR68</f>
        <v>8</v>
      </c>
      <c r="E111" s="163">
        <f>Deaths!BN68</f>
        <v>26</v>
      </c>
      <c r="F111" s="164">
        <f>Rates!V68</f>
        <v>0.35926659999999999</v>
      </c>
      <c r="G111" s="164">
        <f>Rates!AR68</f>
        <v>0.14715809999999999</v>
      </c>
      <c r="H111" s="164">
        <f>Rates!BN68</f>
        <v>0.24989600000000001</v>
      </c>
    </row>
    <row r="112" spans="2:8">
      <c r="B112" s="143">
        <v>1962</v>
      </c>
      <c r="C112" s="163">
        <f>Deaths!V69</f>
        <v>5</v>
      </c>
      <c r="D112" s="163">
        <f>Deaths!AR69</f>
        <v>15</v>
      </c>
      <c r="E112" s="163">
        <f>Deaths!BN69</f>
        <v>20</v>
      </c>
      <c r="F112" s="164">
        <f>Rates!V69</f>
        <v>5.9570400000000003E-2</v>
      </c>
      <c r="G112" s="164">
        <f>Rates!AR69</f>
        <v>0.27813880000000002</v>
      </c>
      <c r="H112" s="164">
        <f>Rates!BN69</f>
        <v>0.16550709999999999</v>
      </c>
    </row>
    <row r="113" spans="2:8">
      <c r="B113" s="143">
        <v>1963</v>
      </c>
      <c r="C113" s="163">
        <f>Deaths!V70</f>
        <v>13</v>
      </c>
      <c r="D113" s="163">
        <f>Deaths!AR70</f>
        <v>11</v>
      </c>
      <c r="E113" s="163">
        <f>Deaths!BN70</f>
        <v>24</v>
      </c>
      <c r="F113" s="164">
        <f>Rates!V70</f>
        <v>0.20181930000000001</v>
      </c>
      <c r="G113" s="164">
        <f>Rates!AR70</f>
        <v>0.1857442</v>
      </c>
      <c r="H113" s="164">
        <f>Rates!BN70</f>
        <v>0.19698550000000001</v>
      </c>
    </row>
    <row r="114" spans="2:8">
      <c r="B114" s="143">
        <v>1964</v>
      </c>
      <c r="C114" s="163">
        <f>Deaths!V71</f>
        <v>15</v>
      </c>
      <c r="D114" s="163">
        <f>Deaths!AR71</f>
        <v>4</v>
      </c>
      <c r="E114" s="163">
        <f>Deaths!BN71</f>
        <v>19</v>
      </c>
      <c r="F114" s="164">
        <f>Rates!V71</f>
        <v>0.25752140000000001</v>
      </c>
      <c r="G114" s="164">
        <f>Rates!AR71</f>
        <v>7.5449299999999997E-2</v>
      </c>
      <c r="H114" s="164">
        <f>Rates!BN71</f>
        <v>0.16502910000000001</v>
      </c>
    </row>
    <row r="115" spans="2:8">
      <c r="B115" s="143">
        <v>1965</v>
      </c>
      <c r="C115" s="163">
        <f>Deaths!V72</f>
        <v>13</v>
      </c>
      <c r="D115" s="163">
        <f>Deaths!AR72</f>
        <v>3</v>
      </c>
      <c r="E115" s="163">
        <f>Deaths!BN72</f>
        <v>16</v>
      </c>
      <c r="F115" s="164">
        <f>Rates!V72</f>
        <v>0.26157439999999998</v>
      </c>
      <c r="G115" s="164">
        <f>Rates!AR72</f>
        <v>4.38401E-2</v>
      </c>
      <c r="H115" s="164">
        <f>Rates!BN72</f>
        <v>0.1470621</v>
      </c>
    </row>
    <row r="116" spans="2:8">
      <c r="B116" s="143">
        <v>1966</v>
      </c>
      <c r="C116" s="163">
        <f>Deaths!V73</f>
        <v>11</v>
      </c>
      <c r="D116" s="163">
        <f>Deaths!AR73</f>
        <v>8</v>
      </c>
      <c r="E116" s="163">
        <f>Deaths!BN73</f>
        <v>19</v>
      </c>
      <c r="F116" s="164">
        <f>Rates!V73</f>
        <v>0.18329010000000001</v>
      </c>
      <c r="G116" s="164">
        <f>Rates!AR73</f>
        <v>0.135074</v>
      </c>
      <c r="H116" s="164">
        <f>Rates!BN73</f>
        <v>0.1575867</v>
      </c>
    </row>
    <row r="117" spans="2:8">
      <c r="B117" s="143">
        <v>1967</v>
      </c>
      <c r="C117" s="163">
        <f>Deaths!V74</f>
        <v>13</v>
      </c>
      <c r="D117" s="163">
        <f>Deaths!AR74</f>
        <v>10</v>
      </c>
      <c r="E117" s="163">
        <f>Deaths!BN74</f>
        <v>23</v>
      </c>
      <c r="F117" s="164">
        <f>Rates!V74</f>
        <v>0.24055099999999999</v>
      </c>
      <c r="G117" s="164">
        <f>Rates!AR74</f>
        <v>0.140845</v>
      </c>
      <c r="H117" s="164">
        <f>Rates!BN74</f>
        <v>0.1836052</v>
      </c>
    </row>
    <row r="118" spans="2:8">
      <c r="B118" s="143">
        <v>1968</v>
      </c>
      <c r="C118" s="163">
        <f>Deaths!V75</f>
        <v>9</v>
      </c>
      <c r="D118" s="163">
        <f>Deaths!AR75</f>
        <v>7</v>
      </c>
      <c r="E118" s="163">
        <f>Deaths!BN75</f>
        <v>16</v>
      </c>
      <c r="F118" s="164">
        <f>Rates!V75</f>
        <v>0.16861570000000001</v>
      </c>
      <c r="G118" s="164">
        <f>Rates!AR75</f>
        <v>0.1174608</v>
      </c>
      <c r="H118" s="164">
        <f>Rates!BN75</f>
        <v>0.146618</v>
      </c>
    </row>
    <row r="119" spans="2:8">
      <c r="B119" s="143">
        <v>1969</v>
      </c>
      <c r="C119" s="163">
        <f>Deaths!V76</f>
        <v>9</v>
      </c>
      <c r="D119" s="163">
        <f>Deaths!AR76</f>
        <v>2</v>
      </c>
      <c r="E119" s="163">
        <f>Deaths!BN76</f>
        <v>11</v>
      </c>
      <c r="F119" s="164">
        <f>Rates!V76</f>
        <v>0.17700930000000001</v>
      </c>
      <c r="G119" s="164">
        <f>Rates!AR76</f>
        <v>3.42902E-2</v>
      </c>
      <c r="H119" s="164">
        <f>Rates!BN76</f>
        <v>9.6854700000000002E-2</v>
      </c>
    </row>
    <row r="120" spans="2:8">
      <c r="B120" s="143">
        <v>1970</v>
      </c>
      <c r="C120" s="163">
        <f>Deaths!V77</f>
        <v>8</v>
      </c>
      <c r="D120" s="163">
        <f>Deaths!AR77</f>
        <v>3</v>
      </c>
      <c r="E120" s="163">
        <f>Deaths!BN77</f>
        <v>11</v>
      </c>
      <c r="F120" s="164">
        <f>Rates!V77</f>
        <v>0.12289659999999999</v>
      </c>
      <c r="G120" s="164">
        <f>Rates!AR77</f>
        <v>4.4316899999999999E-2</v>
      </c>
      <c r="H120" s="164">
        <f>Rates!BN77</f>
        <v>8.6606000000000002E-2</v>
      </c>
    </row>
    <row r="121" spans="2:8">
      <c r="B121" s="143">
        <v>1971</v>
      </c>
      <c r="C121" s="163">
        <f>Deaths!V78</f>
        <v>4</v>
      </c>
      <c r="D121" s="163">
        <f>Deaths!AR78</f>
        <v>3</v>
      </c>
      <c r="E121" s="163">
        <f>Deaths!BN78</f>
        <v>7</v>
      </c>
      <c r="F121" s="164">
        <f>Rates!V78</f>
        <v>5.2238399999999997E-2</v>
      </c>
      <c r="G121" s="164">
        <f>Rates!AR78</f>
        <v>6.1878599999999999E-2</v>
      </c>
      <c r="H121" s="164">
        <f>Rates!BN78</f>
        <v>6.5147499999999997E-2</v>
      </c>
    </row>
    <row r="122" spans="2:8">
      <c r="B122" s="143">
        <v>1972</v>
      </c>
      <c r="C122" s="163">
        <f>Deaths!V79</f>
        <v>2</v>
      </c>
      <c r="D122" s="163">
        <f>Deaths!AR79</f>
        <v>2</v>
      </c>
      <c r="E122" s="163">
        <f>Deaths!BN79</f>
        <v>4</v>
      </c>
      <c r="F122" s="164">
        <f>Rates!V79</f>
        <v>2.0172099999999998E-2</v>
      </c>
      <c r="G122" s="164">
        <f>Rates!AR79</f>
        <v>3.13639E-2</v>
      </c>
      <c r="H122" s="164">
        <f>Rates!BN79</f>
        <v>2.5832299999999999E-2</v>
      </c>
    </row>
    <row r="123" spans="2:8">
      <c r="B123" s="143">
        <v>1973</v>
      </c>
      <c r="C123" s="163">
        <f>Deaths!V80</f>
        <v>6</v>
      </c>
      <c r="D123" s="163">
        <f>Deaths!AR80</f>
        <v>2</v>
      </c>
      <c r="E123" s="163">
        <f>Deaths!BN80</f>
        <v>8</v>
      </c>
      <c r="F123" s="164">
        <f>Rates!V80</f>
        <v>8.77883E-2</v>
      </c>
      <c r="G123" s="164">
        <f>Rates!AR80</f>
        <v>2.8339900000000001E-2</v>
      </c>
      <c r="H123" s="164">
        <f>Rates!BN80</f>
        <v>5.6883599999999999E-2</v>
      </c>
    </row>
    <row r="124" spans="2:8">
      <c r="B124" s="143">
        <v>1974</v>
      </c>
      <c r="C124" s="163">
        <f>Deaths!V81</f>
        <v>6</v>
      </c>
      <c r="D124" s="163">
        <f>Deaths!AR81</f>
        <v>4</v>
      </c>
      <c r="E124" s="163">
        <f>Deaths!BN81</f>
        <v>10</v>
      </c>
      <c r="F124" s="164">
        <f>Rates!V81</f>
        <v>7.8256900000000004E-2</v>
      </c>
      <c r="G124" s="164">
        <f>Rates!AR81</f>
        <v>6.6167400000000001E-2</v>
      </c>
      <c r="H124" s="164">
        <f>Rates!BN81</f>
        <v>7.6280100000000003E-2</v>
      </c>
    </row>
    <row r="125" spans="2:8">
      <c r="B125" s="143">
        <v>1975</v>
      </c>
      <c r="C125" s="163">
        <f>Deaths!V82</f>
        <v>5</v>
      </c>
      <c r="D125" s="163">
        <f>Deaths!AR82</f>
        <v>4</v>
      </c>
      <c r="E125" s="163">
        <f>Deaths!BN82</f>
        <v>9</v>
      </c>
      <c r="F125" s="164">
        <f>Rates!V82</f>
        <v>0.12237199999999999</v>
      </c>
      <c r="G125" s="164">
        <f>Rates!AR82</f>
        <v>5.3525400000000001E-2</v>
      </c>
      <c r="H125" s="164">
        <f>Rates!BN82</f>
        <v>7.5806999999999999E-2</v>
      </c>
    </row>
    <row r="126" spans="2:8">
      <c r="B126" s="143">
        <v>1976</v>
      </c>
      <c r="C126" s="163">
        <f>Deaths!V83</f>
        <v>6</v>
      </c>
      <c r="D126" s="163">
        <f>Deaths!AR83</f>
        <v>1</v>
      </c>
      <c r="E126" s="163">
        <f>Deaths!BN83</f>
        <v>7</v>
      </c>
      <c r="F126" s="164">
        <f>Rates!V83</f>
        <v>9.56785E-2</v>
      </c>
      <c r="G126" s="164">
        <f>Rates!AR83</f>
        <v>1.1318699999999999E-2</v>
      </c>
      <c r="H126" s="164">
        <f>Rates!BN83</f>
        <v>5.24202E-2</v>
      </c>
    </row>
    <row r="127" spans="2:8">
      <c r="B127" s="143">
        <v>1977</v>
      </c>
      <c r="C127" s="163">
        <f>Deaths!V84</f>
        <v>6</v>
      </c>
      <c r="D127" s="163">
        <f>Deaths!AR84</f>
        <v>3</v>
      </c>
      <c r="E127" s="163">
        <f>Deaths!BN84</f>
        <v>9</v>
      </c>
      <c r="F127" s="164">
        <f>Rates!V84</f>
        <v>8.8687100000000005E-2</v>
      </c>
      <c r="G127" s="164">
        <f>Rates!AR84</f>
        <v>3.6202100000000001E-2</v>
      </c>
      <c r="H127" s="164">
        <f>Rates!BN84</f>
        <v>6.2373400000000002E-2</v>
      </c>
    </row>
    <row r="128" spans="2:8">
      <c r="B128" s="143">
        <v>1978</v>
      </c>
      <c r="C128" s="163">
        <f>Deaths!V85</f>
        <v>4</v>
      </c>
      <c r="D128" s="163">
        <f>Deaths!AR85</f>
        <v>4</v>
      </c>
      <c r="E128" s="163">
        <f>Deaths!BN85</f>
        <v>8</v>
      </c>
      <c r="F128" s="164">
        <f>Rates!V85</f>
        <v>5.2102200000000001E-2</v>
      </c>
      <c r="G128" s="164">
        <f>Rates!AR85</f>
        <v>7.2019399999999997E-2</v>
      </c>
      <c r="H128" s="164">
        <f>Rates!BN85</f>
        <v>6.7187899999999995E-2</v>
      </c>
    </row>
    <row r="129" spans="2:8">
      <c r="B129" s="143">
        <v>1979</v>
      </c>
      <c r="C129" s="163">
        <f>Deaths!V86</f>
        <v>4</v>
      </c>
      <c r="D129" s="163">
        <f>Deaths!AR86</f>
        <v>2</v>
      </c>
      <c r="E129" s="163">
        <f>Deaths!BN86</f>
        <v>6</v>
      </c>
      <c r="F129" s="164">
        <f>Rates!V86</f>
        <v>5.76208E-2</v>
      </c>
      <c r="G129" s="164">
        <f>Rates!AR86</f>
        <v>2.92813E-2</v>
      </c>
      <c r="H129" s="164">
        <f>Rates!BN86</f>
        <v>4.4640899999999997E-2</v>
      </c>
    </row>
    <row r="130" spans="2:8">
      <c r="B130" s="143">
        <v>1980</v>
      </c>
      <c r="C130" s="163">
        <f>Deaths!V87</f>
        <v>1</v>
      </c>
      <c r="D130" s="163">
        <f>Deaths!AR87</f>
        <v>2</v>
      </c>
      <c r="E130" s="163">
        <f>Deaths!BN87</f>
        <v>3</v>
      </c>
      <c r="F130" s="164">
        <f>Rates!V87</f>
        <v>1.8411299999999999E-2</v>
      </c>
      <c r="G130" s="164">
        <f>Rates!AR87</f>
        <v>3.7002399999999998E-2</v>
      </c>
      <c r="H130" s="164">
        <f>Rates!BN87</f>
        <v>2.94063E-2</v>
      </c>
    </row>
    <row r="131" spans="2:8">
      <c r="B131" s="143">
        <v>1981</v>
      </c>
      <c r="C131" s="163">
        <f>Deaths!V88</f>
        <v>2</v>
      </c>
      <c r="D131" s="163">
        <f>Deaths!AR88</f>
        <v>2</v>
      </c>
      <c r="E131" s="163">
        <f>Deaths!BN88</f>
        <v>4</v>
      </c>
      <c r="F131" s="164">
        <f>Rates!V88</f>
        <v>2.4206700000000001E-2</v>
      </c>
      <c r="G131" s="164">
        <f>Rates!AR88</f>
        <v>3.4116199999999999E-2</v>
      </c>
      <c r="H131" s="164">
        <f>Rates!BN88</f>
        <v>3.32591E-2</v>
      </c>
    </row>
    <row r="132" spans="2:8">
      <c r="B132" s="143">
        <v>1982</v>
      </c>
      <c r="C132" s="163">
        <f>Deaths!V89</f>
        <v>1</v>
      </c>
      <c r="D132" s="163">
        <f>Deaths!AR89</f>
        <v>2</v>
      </c>
      <c r="E132" s="163">
        <f>Deaths!BN89</f>
        <v>3</v>
      </c>
      <c r="F132" s="164">
        <f>Rates!V89</f>
        <v>9.9249999999999998E-3</v>
      </c>
      <c r="G132" s="164">
        <f>Rates!AR89</f>
        <v>2.8722600000000001E-2</v>
      </c>
      <c r="H132" s="164">
        <f>Rates!BN89</f>
        <v>2.1349199999999999E-2</v>
      </c>
    </row>
    <row r="133" spans="2:8">
      <c r="B133" s="143">
        <v>1983</v>
      </c>
      <c r="C133" s="163">
        <f>Deaths!V90</f>
        <v>3</v>
      </c>
      <c r="D133" s="163">
        <f>Deaths!AR90</f>
        <v>3</v>
      </c>
      <c r="E133" s="163">
        <f>Deaths!BN90</f>
        <v>6</v>
      </c>
      <c r="F133" s="164">
        <f>Rates!V90</f>
        <v>8.2271899999999995E-2</v>
      </c>
      <c r="G133" s="164">
        <f>Rates!AR90</f>
        <v>4.2497E-2</v>
      </c>
      <c r="H133" s="164">
        <f>Rates!BN90</f>
        <v>5.5570000000000001E-2</v>
      </c>
    </row>
    <row r="134" spans="2:8">
      <c r="B134" s="143">
        <v>1984</v>
      </c>
      <c r="C134" s="163">
        <f>Deaths!V91</f>
        <v>3</v>
      </c>
      <c r="D134" s="163">
        <f>Deaths!AR91</f>
        <v>2</v>
      </c>
      <c r="E134" s="163">
        <f>Deaths!BN91</f>
        <v>5</v>
      </c>
      <c r="F134" s="164">
        <f>Rates!V91</f>
        <v>5.0754300000000002E-2</v>
      </c>
      <c r="G134" s="164">
        <f>Rates!AR91</f>
        <v>3.3563500000000003E-2</v>
      </c>
      <c r="H134" s="164">
        <f>Rates!BN91</f>
        <v>4.02075E-2</v>
      </c>
    </row>
    <row r="135" spans="2:8">
      <c r="B135" s="143">
        <v>1985</v>
      </c>
      <c r="C135" s="163">
        <f>Deaths!V92</f>
        <v>2</v>
      </c>
      <c r="D135" s="163">
        <f>Deaths!AR92</f>
        <v>3</v>
      </c>
      <c r="E135" s="163">
        <f>Deaths!BN92</f>
        <v>5</v>
      </c>
      <c r="F135" s="164">
        <f>Rates!V92</f>
        <v>2.4712100000000001E-2</v>
      </c>
      <c r="G135" s="164">
        <f>Rates!AR92</f>
        <v>3.9638600000000003E-2</v>
      </c>
      <c r="H135" s="164">
        <f>Rates!BN92</f>
        <v>3.3621499999999999E-2</v>
      </c>
    </row>
    <row r="136" spans="2:8">
      <c r="B136" s="143">
        <v>1986</v>
      </c>
      <c r="C136" s="163">
        <f>Deaths!V93</f>
        <v>1</v>
      </c>
      <c r="D136" s="163">
        <f>Deaths!AR93</f>
        <v>1</v>
      </c>
      <c r="E136" s="163">
        <f>Deaths!BN93</f>
        <v>2</v>
      </c>
      <c r="F136" s="164">
        <f>Rates!V93</f>
        <v>2.56271E-2</v>
      </c>
      <c r="G136" s="164">
        <f>Rates!AR93</f>
        <v>1.22995E-2</v>
      </c>
      <c r="H136" s="164">
        <f>Rates!BN93</f>
        <v>1.5256799999999999E-2</v>
      </c>
    </row>
    <row r="137" spans="2:8">
      <c r="B137" s="143">
        <v>1987</v>
      </c>
      <c r="C137" s="163">
        <f>Deaths!V94</f>
        <v>1</v>
      </c>
      <c r="D137" s="163">
        <f>Deaths!AR94</f>
        <v>2</v>
      </c>
      <c r="E137" s="163">
        <f>Deaths!BN94</f>
        <v>3</v>
      </c>
      <c r="F137" s="164">
        <f>Rates!V94</f>
        <v>1.2605399999999999E-2</v>
      </c>
      <c r="G137" s="164">
        <f>Rates!AR94</f>
        <v>2.5837499999999999E-2</v>
      </c>
      <c r="H137" s="164">
        <f>Rates!BN94</f>
        <v>1.86921E-2</v>
      </c>
    </row>
    <row r="138" spans="2:8">
      <c r="B138" s="143">
        <v>1988</v>
      </c>
      <c r="C138" s="163">
        <f>Deaths!V95</f>
        <v>3</v>
      </c>
      <c r="D138" s="163">
        <f>Deaths!AR95</f>
        <v>2</v>
      </c>
      <c r="E138" s="163">
        <f>Deaths!BN95</f>
        <v>5</v>
      </c>
      <c r="F138" s="164">
        <f>Rates!V95</f>
        <v>4.1433299999999999E-2</v>
      </c>
      <c r="G138" s="164">
        <f>Rates!AR95</f>
        <v>2.3848999999999999E-2</v>
      </c>
      <c r="H138" s="164">
        <f>Rates!BN95</f>
        <v>3.3296199999999998E-2</v>
      </c>
    </row>
    <row r="139" spans="2:8">
      <c r="B139" s="143">
        <v>1989</v>
      </c>
      <c r="C139" s="163">
        <f>Deaths!V96</f>
        <v>5</v>
      </c>
      <c r="D139" s="163">
        <f>Deaths!AR96</f>
        <v>2</v>
      </c>
      <c r="E139" s="163">
        <f>Deaths!BN96</f>
        <v>7</v>
      </c>
      <c r="F139" s="164">
        <f>Rates!V96</f>
        <v>6.5217300000000006E-2</v>
      </c>
      <c r="G139" s="164">
        <f>Rates!AR96</f>
        <v>3.0003700000000001E-2</v>
      </c>
      <c r="H139" s="164">
        <f>Rates!BN96</f>
        <v>4.50908E-2</v>
      </c>
    </row>
    <row r="140" spans="2:8">
      <c r="B140" s="143">
        <v>1990</v>
      </c>
      <c r="C140" s="163">
        <f>Deaths!V97</f>
        <v>5</v>
      </c>
      <c r="D140" s="163">
        <f>Deaths!AR97</f>
        <v>1</v>
      </c>
      <c r="E140" s="163">
        <f>Deaths!BN97</f>
        <v>6</v>
      </c>
      <c r="F140" s="164">
        <f>Rates!V97</f>
        <v>7.5896099999999994E-2</v>
      </c>
      <c r="G140" s="164">
        <f>Rates!AR97</f>
        <v>1.2202599999999999E-2</v>
      </c>
      <c r="H140" s="164">
        <f>Rates!BN97</f>
        <v>4.2125099999999999E-2</v>
      </c>
    </row>
    <row r="141" spans="2:8">
      <c r="B141" s="143">
        <v>1991</v>
      </c>
      <c r="C141" s="163">
        <f>Deaths!V98</f>
        <v>1</v>
      </c>
      <c r="D141" s="163">
        <f>Deaths!AR98</f>
        <v>2</v>
      </c>
      <c r="E141" s="163">
        <f>Deaths!BN98</f>
        <v>3</v>
      </c>
      <c r="F141" s="164">
        <f>Rates!V98</f>
        <v>1.0919999999999999E-2</v>
      </c>
      <c r="G141" s="164">
        <f>Rates!AR98</f>
        <v>2.1872800000000001E-2</v>
      </c>
      <c r="H141" s="164">
        <f>Rates!BN98</f>
        <v>1.7808299999999999E-2</v>
      </c>
    </row>
    <row r="142" spans="2:8">
      <c r="B142" s="143">
        <v>1992</v>
      </c>
      <c r="C142" s="163">
        <f>Deaths!V99</f>
        <v>2</v>
      </c>
      <c r="D142" s="163">
        <f>Deaths!AR99</f>
        <v>0</v>
      </c>
      <c r="E142" s="163">
        <f>Deaths!BN99</f>
        <v>2</v>
      </c>
      <c r="F142" s="164">
        <f>Rates!V99</f>
        <v>2.9284399999999999E-2</v>
      </c>
      <c r="G142" s="164" t="str">
        <f>Rates!AR99</f>
        <v>—</v>
      </c>
      <c r="H142" s="164">
        <f>Rates!BN99</f>
        <v>1.2239099999999999E-2</v>
      </c>
    </row>
    <row r="143" spans="2:8">
      <c r="B143" s="143">
        <v>1993</v>
      </c>
      <c r="C143" s="163">
        <f>Deaths!V100</f>
        <v>0</v>
      </c>
      <c r="D143" s="163">
        <f>Deaths!AR100</f>
        <v>2</v>
      </c>
      <c r="E143" s="163">
        <f>Deaths!BN100</f>
        <v>2</v>
      </c>
      <c r="F143" s="164" t="str">
        <f>Rates!V100</f>
        <v>—</v>
      </c>
      <c r="G143" s="164">
        <f>Rates!AR100</f>
        <v>2.2892099999999999E-2</v>
      </c>
      <c r="H143" s="164">
        <f>Rates!BN100</f>
        <v>1.47654E-2</v>
      </c>
    </row>
    <row r="144" spans="2:8">
      <c r="B144" s="143">
        <v>1994</v>
      </c>
      <c r="C144" s="163">
        <f>Deaths!V101</f>
        <v>6</v>
      </c>
      <c r="D144" s="163">
        <f>Deaths!AR101</f>
        <v>2</v>
      </c>
      <c r="E144" s="163">
        <f>Deaths!BN101</f>
        <v>8</v>
      </c>
      <c r="F144" s="164">
        <f>Rates!V101</f>
        <v>6.3292100000000004E-2</v>
      </c>
      <c r="G144" s="164">
        <f>Rates!AR101</f>
        <v>2.1508099999999999E-2</v>
      </c>
      <c r="H144" s="164">
        <f>Rates!BN101</f>
        <v>4.2784599999999999E-2</v>
      </c>
    </row>
    <row r="145" spans="2:8">
      <c r="B145" s="143">
        <v>1995</v>
      </c>
      <c r="C145" s="163">
        <f>Deaths!V102</f>
        <v>7</v>
      </c>
      <c r="D145" s="163">
        <f>Deaths!AR102</f>
        <v>4</v>
      </c>
      <c r="E145" s="163">
        <f>Deaths!BN102</f>
        <v>11</v>
      </c>
      <c r="F145" s="164">
        <f>Rates!V102</f>
        <v>9.0472999999999998E-2</v>
      </c>
      <c r="G145" s="164">
        <f>Rates!AR102</f>
        <v>4.1253499999999999E-2</v>
      </c>
      <c r="H145" s="164">
        <f>Rates!BN102</f>
        <v>6.4374000000000001E-2</v>
      </c>
    </row>
    <row r="146" spans="2:8">
      <c r="B146" s="143">
        <v>1996</v>
      </c>
      <c r="C146" s="163">
        <f>Deaths!V103</f>
        <v>8</v>
      </c>
      <c r="D146" s="163">
        <f>Deaths!AR103</f>
        <v>7</v>
      </c>
      <c r="E146" s="163">
        <f>Deaths!BN103</f>
        <v>15</v>
      </c>
      <c r="F146" s="164">
        <f>Rates!V103</f>
        <v>0.1171698</v>
      </c>
      <c r="G146" s="164">
        <f>Rates!AR103</f>
        <v>7.1942300000000001E-2</v>
      </c>
      <c r="H146" s="164">
        <f>Rates!BN103</f>
        <v>8.8716699999999996E-2</v>
      </c>
    </row>
    <row r="147" spans="2:8">
      <c r="B147" s="143">
        <v>1997</v>
      </c>
      <c r="C147" s="163">
        <f>Deaths!V104</f>
        <v>3</v>
      </c>
      <c r="D147" s="163">
        <f>Deaths!AR104</f>
        <v>4</v>
      </c>
      <c r="E147" s="163">
        <f>Deaths!BN104</f>
        <v>7</v>
      </c>
      <c r="F147" s="164">
        <f>Rates!V104</f>
        <v>3.59195E-2</v>
      </c>
      <c r="G147" s="164">
        <f>Rates!AR104</f>
        <v>3.7932500000000001E-2</v>
      </c>
      <c r="H147" s="164">
        <f>Rates!BN104</f>
        <v>4.0279200000000001E-2</v>
      </c>
    </row>
    <row r="148" spans="2:8">
      <c r="B148" s="143">
        <v>1998</v>
      </c>
      <c r="C148" s="163">
        <f>Deaths!V105</f>
        <v>5</v>
      </c>
      <c r="D148" s="163">
        <f>Deaths!AR105</f>
        <v>5</v>
      </c>
      <c r="E148" s="163">
        <f>Deaths!BN105</f>
        <v>10</v>
      </c>
      <c r="F148" s="164">
        <f>Rates!V105</f>
        <v>6.55588E-2</v>
      </c>
      <c r="G148" s="164">
        <f>Rates!AR105</f>
        <v>4.9241399999999998E-2</v>
      </c>
      <c r="H148" s="164">
        <f>Rates!BN105</f>
        <v>5.61351E-2</v>
      </c>
    </row>
    <row r="149" spans="2:8">
      <c r="B149" s="143">
        <v>1999</v>
      </c>
      <c r="C149" s="163">
        <f>Deaths!V106</f>
        <v>0</v>
      </c>
      <c r="D149" s="163">
        <f>Deaths!AR106</f>
        <v>6</v>
      </c>
      <c r="E149" s="163">
        <f>Deaths!BN106</f>
        <v>6</v>
      </c>
      <c r="F149" s="164" t="str">
        <f>Rates!V106</f>
        <v>—</v>
      </c>
      <c r="G149" s="164">
        <f>Rates!AR106</f>
        <v>5.8081199999999999E-2</v>
      </c>
      <c r="H149" s="164">
        <f>Rates!BN106</f>
        <v>3.2911700000000002E-2</v>
      </c>
    </row>
    <row r="150" spans="2:8">
      <c r="B150" s="143">
        <v>2000</v>
      </c>
      <c r="C150" s="163">
        <f>Deaths!V107</f>
        <v>4</v>
      </c>
      <c r="D150" s="163">
        <f>Deaths!AR107</f>
        <v>5</v>
      </c>
      <c r="E150" s="163">
        <f>Deaths!BN107</f>
        <v>9</v>
      </c>
      <c r="F150" s="164">
        <f>Rates!V107</f>
        <v>5.8100800000000001E-2</v>
      </c>
      <c r="G150" s="164">
        <f>Rates!AR107</f>
        <v>5.2038599999999997E-2</v>
      </c>
      <c r="H150" s="164">
        <f>Rates!BN107</f>
        <v>4.7754499999999998E-2</v>
      </c>
    </row>
    <row r="151" spans="2:8">
      <c r="B151" s="143">
        <v>2001</v>
      </c>
      <c r="C151" s="163">
        <f>Deaths!V108</f>
        <v>3</v>
      </c>
      <c r="D151" s="163">
        <f>Deaths!AR108</f>
        <v>4</v>
      </c>
      <c r="E151" s="163">
        <f>Deaths!BN108</f>
        <v>7</v>
      </c>
      <c r="F151" s="164">
        <f>Rates!V108</f>
        <v>3.4684300000000001E-2</v>
      </c>
      <c r="G151" s="164">
        <f>Rates!AR108</f>
        <v>3.3783500000000001E-2</v>
      </c>
      <c r="H151" s="164">
        <f>Rates!BN108</f>
        <v>3.62969E-2</v>
      </c>
    </row>
    <row r="152" spans="2:8">
      <c r="B152" s="143">
        <v>2002</v>
      </c>
      <c r="C152" s="163">
        <f>Deaths!V109</f>
        <v>3</v>
      </c>
      <c r="D152" s="163">
        <f>Deaths!AR109</f>
        <v>3</v>
      </c>
      <c r="E152" s="163">
        <f>Deaths!BN109</f>
        <v>6</v>
      </c>
      <c r="F152" s="164">
        <f>Rates!V109</f>
        <v>3.4245299999999999E-2</v>
      </c>
      <c r="G152" s="164">
        <f>Rates!AR109</f>
        <v>2.4589400000000001E-2</v>
      </c>
      <c r="H152" s="164">
        <f>Rates!BN109</f>
        <v>3.0336200000000001E-2</v>
      </c>
    </row>
    <row r="153" spans="2:8">
      <c r="B153" s="143">
        <v>2003</v>
      </c>
      <c r="C153" s="163">
        <f>Deaths!V110</f>
        <v>4</v>
      </c>
      <c r="D153" s="163">
        <f>Deaths!AR110</f>
        <v>3</v>
      </c>
      <c r="E153" s="163">
        <f>Deaths!BN110</f>
        <v>7</v>
      </c>
      <c r="F153" s="164">
        <f>Rates!V110</f>
        <v>4.6335399999999999E-2</v>
      </c>
      <c r="G153" s="164">
        <f>Rates!AR110</f>
        <v>2.4514899999999999E-2</v>
      </c>
      <c r="H153" s="164">
        <f>Rates!BN110</f>
        <v>3.5405399999999997E-2</v>
      </c>
    </row>
    <row r="154" spans="2:8">
      <c r="B154" s="143">
        <v>2004</v>
      </c>
      <c r="C154" s="163">
        <f>Deaths!V111</f>
        <v>6</v>
      </c>
      <c r="D154" s="163">
        <f>Deaths!AR111</f>
        <v>4</v>
      </c>
      <c r="E154" s="163">
        <f>Deaths!BN111</f>
        <v>10</v>
      </c>
      <c r="F154" s="164">
        <f>Rates!V111</f>
        <v>5.8444599999999999E-2</v>
      </c>
      <c r="G154" s="164">
        <f>Rates!AR111</f>
        <v>3.7436999999999998E-2</v>
      </c>
      <c r="H154" s="164">
        <f>Rates!BN111</f>
        <v>4.9806299999999998E-2</v>
      </c>
    </row>
    <row r="155" spans="2:8">
      <c r="B155" s="143">
        <v>2005</v>
      </c>
      <c r="C155" s="163">
        <f>Deaths!V112</f>
        <v>3</v>
      </c>
      <c r="D155" s="163">
        <f>Deaths!AR112</f>
        <v>3</v>
      </c>
      <c r="E155" s="163">
        <f>Deaths!BN112</f>
        <v>6</v>
      </c>
      <c r="F155" s="164">
        <f>Rates!V112</f>
        <v>3.4965099999999999E-2</v>
      </c>
      <c r="G155" s="164">
        <f>Rates!AR112</f>
        <v>2.9522099999999999E-2</v>
      </c>
      <c r="H155" s="164">
        <f>Rates!BN112</f>
        <v>2.8896000000000002E-2</v>
      </c>
    </row>
    <row r="156" spans="2:8">
      <c r="B156" s="143">
        <v>2006</v>
      </c>
      <c r="C156" s="163">
        <f>Deaths!V113</f>
        <v>3</v>
      </c>
      <c r="D156" s="163">
        <f>Deaths!AR113</f>
        <v>5</v>
      </c>
      <c r="E156" s="163">
        <f>Deaths!BN113</f>
        <v>8</v>
      </c>
      <c r="F156" s="164">
        <f>Rates!V113</f>
        <v>3.1797400000000003E-2</v>
      </c>
      <c r="G156" s="164">
        <f>Rates!AR113</f>
        <v>4.2340999999999997E-2</v>
      </c>
      <c r="H156" s="164">
        <f>Rates!BN113</f>
        <v>3.7554799999999999E-2</v>
      </c>
    </row>
    <row r="157" spans="2:8">
      <c r="B157" s="143">
        <v>2007</v>
      </c>
      <c r="C157" s="163">
        <f>Deaths!V114</f>
        <v>1</v>
      </c>
      <c r="D157" s="163">
        <f>Deaths!AR114</f>
        <v>2</v>
      </c>
      <c r="E157" s="163">
        <f>Deaths!BN114</f>
        <v>3</v>
      </c>
      <c r="F157" s="164">
        <f>Rates!V114</f>
        <v>9.9506999999999998E-3</v>
      </c>
      <c r="G157" s="164">
        <f>Rates!AR114</f>
        <v>1.7223100000000002E-2</v>
      </c>
      <c r="H157" s="164">
        <f>Rates!BN114</f>
        <v>1.4021199999999999E-2</v>
      </c>
    </row>
    <row r="158" spans="2:8">
      <c r="B158" s="143">
        <v>2008</v>
      </c>
      <c r="C158" s="163">
        <f>Deaths!V115</f>
        <v>1</v>
      </c>
      <c r="D158" s="163">
        <f>Deaths!AR115</f>
        <v>1</v>
      </c>
      <c r="E158" s="163">
        <f>Deaths!BN115</f>
        <v>2</v>
      </c>
      <c r="F158" s="164">
        <f>Rates!V115</f>
        <v>9.7453000000000001E-3</v>
      </c>
      <c r="G158" s="164">
        <f>Rates!AR115</f>
        <v>7.5927E-3</v>
      </c>
      <c r="H158" s="164">
        <f>Rates!BN115</f>
        <v>8.6244000000000008E-3</v>
      </c>
    </row>
    <row r="159" spans="2:8">
      <c r="B159" s="143">
        <v>2009</v>
      </c>
      <c r="C159" s="163">
        <f>Deaths!V116</f>
        <v>4</v>
      </c>
      <c r="D159" s="163">
        <f>Deaths!AR116</f>
        <v>1</v>
      </c>
      <c r="E159" s="163">
        <f>Deaths!BN116</f>
        <v>5</v>
      </c>
      <c r="F159" s="164">
        <f>Rates!V116</f>
        <v>3.7565800000000003E-2</v>
      </c>
      <c r="G159" s="164">
        <f>Rates!AR116</f>
        <v>9.3402999999999993E-3</v>
      </c>
      <c r="H159" s="164">
        <f>Rates!BN116</f>
        <v>2.0942499999999999E-2</v>
      </c>
    </row>
    <row r="160" spans="2:8">
      <c r="B160" s="143">
        <v>2010</v>
      </c>
      <c r="C160" s="163">
        <f>Deaths!V117</f>
        <v>3</v>
      </c>
      <c r="D160" s="163">
        <f>Deaths!AR117</f>
        <v>1</v>
      </c>
      <c r="E160" s="163">
        <f>Deaths!BN117</f>
        <v>4</v>
      </c>
      <c r="F160" s="164">
        <f>Rates!V117</f>
        <v>2.7639199999999999E-2</v>
      </c>
      <c r="G160" s="164">
        <f>Rates!AR117</f>
        <v>6.7828000000000003E-3</v>
      </c>
      <c r="H160" s="164">
        <f>Rates!BN117</f>
        <v>1.7751699999999999E-2</v>
      </c>
    </row>
    <row r="161" spans="2:8">
      <c r="B161" s="143">
        <v>2011</v>
      </c>
      <c r="C161" s="163">
        <f>Deaths!V118</f>
        <v>7</v>
      </c>
      <c r="D161" s="163">
        <f>Deaths!AR118</f>
        <v>3</v>
      </c>
      <c r="E161" s="163">
        <f>Deaths!BN118</f>
        <v>10</v>
      </c>
      <c r="F161" s="164">
        <f>Rates!V118</f>
        <v>6.6057699999999997E-2</v>
      </c>
      <c r="G161" s="164">
        <f>Rates!AR118</f>
        <v>2.3903400000000002E-2</v>
      </c>
      <c r="H161" s="164">
        <f>Rates!BN118</f>
        <v>3.8859999999999999E-2</v>
      </c>
    </row>
    <row r="162" spans="2:8">
      <c r="B162" s="154">
        <f>IF($D$8&gt;=2012,2012,"")</f>
        <v>2012</v>
      </c>
      <c r="C162" s="163">
        <f>Deaths!V119</f>
        <v>6</v>
      </c>
      <c r="D162" s="163">
        <f>Deaths!AR119</f>
        <v>4</v>
      </c>
      <c r="E162" s="163">
        <f>Deaths!BN119</f>
        <v>10</v>
      </c>
      <c r="F162" s="164">
        <f>Rates!V119</f>
        <v>5.2744100000000002E-2</v>
      </c>
      <c r="G162" s="164">
        <f>Rates!AR119</f>
        <v>2.3560000000000001E-2</v>
      </c>
      <c r="H162" s="164">
        <f>Rates!BN119</f>
        <v>3.4620900000000003E-2</v>
      </c>
    </row>
    <row r="163" spans="2:8">
      <c r="B163" s="154">
        <f>IF($D$8&gt;=2013,2013,"")</f>
        <v>2013</v>
      </c>
      <c r="C163" s="165">
        <f>Deaths!V120</f>
        <v>7</v>
      </c>
      <c r="D163" s="163">
        <f>Deaths!AR120</f>
        <v>2</v>
      </c>
      <c r="E163" s="163">
        <f>Deaths!BN120</f>
        <v>9</v>
      </c>
      <c r="F163" s="164">
        <f>Rates!V120</f>
        <v>6.0644099999999999E-2</v>
      </c>
      <c r="G163" s="164">
        <f>Rates!AR120</f>
        <v>9.6854999999999997E-3</v>
      </c>
      <c r="H163" s="164">
        <f>Rates!BN120</f>
        <v>3.3879100000000002E-2</v>
      </c>
    </row>
    <row r="164" spans="2:8">
      <c r="B164" s="154">
        <f>IF($D$8&gt;=2014,2014,"")</f>
        <v>2014</v>
      </c>
      <c r="C164" s="165">
        <f>Deaths!V121</f>
        <v>9</v>
      </c>
      <c r="D164" s="163">
        <f>Deaths!AR121</f>
        <v>5</v>
      </c>
      <c r="E164" s="163">
        <f>Deaths!BN121</f>
        <v>14</v>
      </c>
      <c r="F164" s="164">
        <f>Rates!V121</f>
        <v>7.8567700000000004E-2</v>
      </c>
      <c r="G164" s="164">
        <f>Rates!AR121</f>
        <v>3.3930500000000002E-2</v>
      </c>
      <c r="H164" s="164">
        <f>Rates!BN121</f>
        <v>5.1964099999999999E-2</v>
      </c>
    </row>
    <row r="165" spans="2:8">
      <c r="B165" s="154">
        <f>IF($D$8&gt;=2015,2015,"")</f>
        <v>2015</v>
      </c>
      <c r="C165" s="165">
        <f>Deaths!V122</f>
        <v>2</v>
      </c>
      <c r="D165" s="163">
        <f>Deaths!AR122</f>
        <v>1</v>
      </c>
      <c r="E165" s="163">
        <f>Deaths!BN122</f>
        <v>3</v>
      </c>
      <c r="F165" s="164">
        <f>Rates!V122</f>
        <v>1.6944500000000001E-2</v>
      </c>
      <c r="G165" s="164">
        <f>Rates!AR122</f>
        <v>7.5724E-3</v>
      </c>
      <c r="H165" s="164">
        <f>Rates!BN122</f>
        <v>1.10241E-2</v>
      </c>
    </row>
    <row r="166" spans="2:8">
      <c r="B166" s="154">
        <f>IF($D$8&gt;=2016,2016,"")</f>
        <v>2016</v>
      </c>
      <c r="C166" s="165">
        <f>Deaths!V123</f>
        <v>8</v>
      </c>
      <c r="D166" s="163">
        <f>Deaths!AR123</f>
        <v>4</v>
      </c>
      <c r="E166" s="163">
        <f>Deaths!BN123</f>
        <v>12</v>
      </c>
      <c r="F166" s="164">
        <f>Rates!V123</f>
        <v>6.1369699999999999E-2</v>
      </c>
      <c r="G166" s="164">
        <f>Rates!AR123</f>
        <v>2.2073800000000001E-2</v>
      </c>
      <c r="H166" s="164">
        <f>Rates!BN123</f>
        <v>3.78246E-2</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0.23907049999999999</v>
      </c>
      <c r="G184" s="174">
        <f>INDEX($B$57:$H$175,MATCH($C$184,$B$57:$B$175,0),6)</f>
        <v>0.2398721</v>
      </c>
      <c r="H184" s="174">
        <f>INDEX($B$57:$H$175,MATCH($C$184,$B$57:$B$175,0),7)</f>
        <v>0.2428447</v>
      </c>
    </row>
    <row r="185" spans="2:8">
      <c r="B185" s="172" t="s">
        <v>67</v>
      </c>
      <c r="C185" s="173">
        <f>'Interactive summary tables'!$G$10</f>
        <v>2016</v>
      </c>
      <c r="D185" s="170"/>
      <c r="E185" s="172" t="s">
        <v>72</v>
      </c>
      <c r="F185" s="174">
        <f>INDEX($B$57:$H$175,MATCH($C$185,$B$57:$B$175,0),5)</f>
        <v>6.1369699999999999E-2</v>
      </c>
      <c r="G185" s="174">
        <f>INDEX($B$57:$H$175,MATCH($C$185,$B$57:$B$175,0),6)</f>
        <v>2.2073800000000001E-2</v>
      </c>
      <c r="H185" s="174">
        <f>INDEX($B$57:$H$175,MATCH($C$185,$B$57:$B$175,0),7)</f>
        <v>3.78246E-2</v>
      </c>
    </row>
    <row r="186" spans="2:8">
      <c r="B186" s="175"/>
      <c r="C186" s="173"/>
      <c r="D186" s="170"/>
      <c r="E186" s="172" t="s">
        <v>74</v>
      </c>
      <c r="F186" s="176">
        <f>IF($C$185&lt;=$C$184,"-",(F$185-F$184)/F$184)</f>
        <v>-0.74329873405543556</v>
      </c>
      <c r="G186" s="176">
        <f t="shared" ref="G186:H186" si="2">IF($C$185&lt;=$C$184,"-",(G$185-G$184)/G$184)</f>
        <v>-0.90797679263240705</v>
      </c>
      <c r="H186" s="176">
        <f t="shared" si="2"/>
        <v>-0.84424366683728325</v>
      </c>
    </row>
    <row r="187" spans="2:8">
      <c r="B187" s="172" t="s">
        <v>77</v>
      </c>
      <c r="C187" s="173">
        <f>$C$185-$C$184</f>
        <v>109</v>
      </c>
      <c r="D187" s="170"/>
      <c r="E187" s="172" t="s">
        <v>73</v>
      </c>
      <c r="F187" s="176">
        <f>IF($C$185&lt;=$C$184,"-",((F$185/F$184)^(1/($C$185-$C$184))-1))</f>
        <v>-1.2398119161983301E-2</v>
      </c>
      <c r="G187" s="176">
        <f t="shared" ref="G187:H187" si="3">IF($C$185&lt;=$C$184,"-",((G$185/G$184)^(1/($C$185-$C$184))-1))</f>
        <v>-2.1649500109004904E-2</v>
      </c>
      <c r="H187" s="176">
        <f t="shared" si="3"/>
        <v>-1.6914602871310858E-2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ear and mastoid process (ICD-10 H60–H95)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ear and mastoid process (ICD-10 H60–H95)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'[grim-all-diseases-of-the-ear-and-mastoid-process-2017.xlsx]Deaths'!$C$14</v>
      </c>
      <c r="G207" s="189" t="str">
        <f ca="1">CELL("address",INDEX(Deaths!$Y$7:$AP$132,MATCH($C$207,Deaths!$B$7:$B$132,0),MATCH($C$210,Deaths!$Y$6:$AP$6,0)))</f>
        <v>'[grim-all-diseases-of-the-ear-and-mastoid-process-2017.xlsx]Deaths'!$Y$14</v>
      </c>
      <c r="H207" s="189" t="str">
        <f ca="1">CELL("address",INDEX(Deaths!$AU$7:$BL$132,MATCH($C$207,Deaths!$B$7:$B$132,0),MATCH($C$210,Deaths!$AU$6:$BL$6,0)))</f>
        <v>'[grim-all-diseases-of-the-ear-and-mastoid-process-2017.xlsx]Deaths'!$AU$14</v>
      </c>
    </row>
    <row r="208" spans="2:8">
      <c r="B208" s="187" t="s">
        <v>67</v>
      </c>
      <c r="C208" s="188">
        <f>'Interactive summary tables'!$E$34</f>
        <v>2016</v>
      </c>
      <c r="D208" s="185"/>
      <c r="E208" s="185" t="s">
        <v>89</v>
      </c>
      <c r="F208" s="189" t="str">
        <f ca="1">CELL("address",INDEX(Deaths!$C$7:$T$132,MATCH($C$208,Deaths!$B$7:$B$132,0),MATCH($C$211,Deaths!$C$6:$T$6,0)))</f>
        <v>'[grim-all-diseases-of-the-ear-and-mastoid-process-2017.xlsx]Deaths'!$T$123</v>
      </c>
      <c r="G208" s="189" t="str">
        <f ca="1">CELL("address",INDEX(Deaths!$Y$7:$AP$132,MATCH($C$208,Deaths!$B$7:$B$132,0),MATCH($C$211,Deaths!$Y$6:$AP$6,0)))</f>
        <v>'[grim-all-diseases-of-the-ear-and-mastoid-process-2017.xlsx]Deaths'!$AP$123</v>
      </c>
      <c r="H208" s="189" t="str">
        <f ca="1">CELL("address",INDEX(Deaths!$AU$7:$BL$132,MATCH($C$208,Deaths!$B$7:$B$132,0),MATCH($C$211,Deaths!$AU$6:$BL$6,0)))</f>
        <v>'[grim-all-diseases-of-the-ear-and-mastoid-process-2017.xlsx]Deaths'!$BL$123</v>
      </c>
    </row>
    <row r="209" spans="2:8">
      <c r="B209" s="187"/>
      <c r="C209" s="188"/>
      <c r="D209" s="185"/>
      <c r="E209" s="185" t="s">
        <v>95</v>
      </c>
      <c r="F209" s="190">
        <f ca="1">SUM(INDIRECT(F$207,1):INDIRECT(F$208,1))</f>
        <v>2087</v>
      </c>
      <c r="G209" s="191">
        <f ca="1">SUM(INDIRECT(G$207,1):INDIRECT(G$208,1))</f>
        <v>1401</v>
      </c>
      <c r="H209" s="191">
        <f ca="1">SUM(INDIRECT(H$207,1):INDIRECT(H$208,1))</f>
        <v>3488</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'[grim-all-diseases-of-the-ear-and-mastoid-process-2017.xlsx]Populations'!$D$23</v>
      </c>
      <c r="G211" s="189" t="str">
        <f ca="1">CELL("address",INDEX(Populations!$Y$16:$AP$141,MATCH($C$207,Populations!$C$16:$C$141,0),MATCH($C$210,Populations!$Y$15:$AP$15,0)))</f>
        <v>'[grim-all-diseases-of-the-ear-and-mastoid-process-2017.xlsx]Populations'!$Y$23</v>
      </c>
      <c r="H211" s="189" t="str">
        <f ca="1">CELL("address",INDEX(Populations!$AT$16:$BK$141,MATCH($C$207,Populations!$C$16:$C$141,0),MATCH($C$210,Populations!$AT$15:$BK$15,0)))</f>
        <v>'[grim-all-diseases-of-the-ear-and-mastoid-process-2017.xlsx]Populations'!$AT$23</v>
      </c>
    </row>
    <row r="212" spans="2:8">
      <c r="B212" s="187"/>
      <c r="C212" s="185"/>
      <c r="D212" s="185"/>
      <c r="E212" s="185" t="s">
        <v>89</v>
      </c>
      <c r="F212" s="189" t="str">
        <f ca="1">CELL("address",INDEX(Populations!$D$16:$U$141,MATCH($C$208,Populations!$C$16:$C$141,0),MATCH($C$211,Populations!$D$15:$U$15,0)))</f>
        <v>'[grim-all-diseases-of-the-ear-and-mastoid-process-2017.xlsx]Populations'!$U$132</v>
      </c>
      <c r="G212" s="189" t="str">
        <f ca="1">CELL("address",INDEX(Populations!$Y$16:$AP$141,MATCH($C$208,Populations!$C$16:$C$141,0),MATCH($C$211,Populations!$Y$15:$AP$15,0)))</f>
        <v>'[grim-all-diseases-of-the-ear-and-mastoid-process-2017.xlsx]Populations'!$AP$132</v>
      </c>
      <c r="H212" s="189" t="str">
        <f ca="1">CELL("address",INDEX(Populations!$AT$16:$BK$141,MATCH($C$208,Populations!$C$16:$C$141,0),MATCH($C$211,Populations!$AT$15:$BK$15,0)))</f>
        <v>'[grim-all-diseases-of-the-ear-and-mastoid-process-2017.xlsx]Populations'!$BK$132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0.31982473371658171</v>
      </c>
      <c r="G215" s="193">
        <f t="shared" ref="G215:H215" ca="1" si="4">IF($C$208&lt;$C$207,"-",IF($C$214&lt;$C$213,"-",G$209/G$213*100000))</f>
        <v>0.21584120838686652</v>
      </c>
      <c r="H215" s="193">
        <f t="shared" ca="1" si="4"/>
        <v>0.26797104039271274</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ear and mastoid process (ICD-10 H60–H95)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ear and mastoid process (ICD-10 H60–H95)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ear and mastoid process (ICD-10 H60–H95)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ear and mastoid process (ICD-10 H60–H95)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ear and mastoid process (ICD-10 H60–H95)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45C3FD-5949-4697-B218-048266E2D8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microsoft.com/office/infopath/2007/PartnerControl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ear and mastoid process (ICD-10 H60–H95), 1907–2016 (GRIM Books 2016; 6 June 2016 edition) AIHW</dc:title>
  <dc:creator>AIHW</dc:creator>
  <cp:lastModifiedBy>James</cp:lastModifiedBy>
  <cp:lastPrinted>2014-12-22T03:15:21Z</cp:lastPrinted>
  <dcterms:created xsi:type="dcterms:W3CDTF">2013-06-20T00:40:38Z</dcterms:created>
  <dcterms:modified xsi:type="dcterms:W3CDTF">2018-08-10T03:34:17Z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