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58" i="7" l="1"/>
  <c r="D151" i="7"/>
  <c r="D100" i="7"/>
  <c r="C142" i="7"/>
  <c r="E101" i="7"/>
  <c r="C165" i="7"/>
  <c r="D128" i="7"/>
  <c r="C172" i="7"/>
  <c r="D160" i="7"/>
  <c r="C102" i="7"/>
  <c r="E59" i="7"/>
  <c r="E66" i="7"/>
  <c r="D72" i="7"/>
  <c r="C78" i="7"/>
  <c r="C104" i="7"/>
  <c r="E141" i="7"/>
  <c r="D131" i="7"/>
  <c r="D170" i="7"/>
  <c r="E109" i="7"/>
  <c r="D138" i="7"/>
  <c r="C164" i="7"/>
  <c r="D136" i="7"/>
  <c r="D103" i="7"/>
  <c r="C132" i="7"/>
  <c r="E135" i="7"/>
  <c r="E85" i="7"/>
  <c r="D80" i="7"/>
  <c r="C144" i="7"/>
  <c r="C131" i="7"/>
  <c r="D102" i="7"/>
  <c r="E143" i="7"/>
  <c r="D149" i="7"/>
  <c r="D175" i="7"/>
  <c r="D89" i="7"/>
  <c r="E137" i="7"/>
  <c r="E96" i="7"/>
  <c r="D137" i="7"/>
  <c r="D157" i="7"/>
  <c r="D147" i="7"/>
  <c r="C107" i="7"/>
  <c r="D60" i="7"/>
  <c r="D134" i="7"/>
  <c r="D108" i="7"/>
  <c r="D86" i="7"/>
  <c r="E116" i="7"/>
  <c r="E61" i="7"/>
  <c r="E112" i="7"/>
  <c r="D144" i="7"/>
  <c r="E99" i="7"/>
  <c r="E154" i="7"/>
  <c r="C174" i="7"/>
  <c r="E172" i="7"/>
  <c r="C85" i="7"/>
  <c r="D84" i="7"/>
  <c r="D57" i="7"/>
  <c r="E70" i="7"/>
  <c r="E118" i="7"/>
  <c r="D161" i="7"/>
  <c r="E117" i="7"/>
  <c r="D99" i="7"/>
  <c r="E121" i="7"/>
  <c r="E65" i="7"/>
  <c r="E93" i="7"/>
  <c r="C135" i="7"/>
  <c r="D101" i="7"/>
  <c r="E133" i="7"/>
  <c r="C168" i="7"/>
  <c r="D70" i="7"/>
  <c r="D159" i="7"/>
  <c r="C88" i="7"/>
  <c r="D81" i="7"/>
  <c r="C110" i="7"/>
  <c r="E71" i="7"/>
  <c r="C108" i="7"/>
  <c r="C145" i="7"/>
  <c r="D123" i="7"/>
  <c r="E104" i="7"/>
  <c r="E76" i="7"/>
  <c r="D73" i="7"/>
  <c r="E80" i="7"/>
  <c r="D74" i="7"/>
  <c r="E146" i="7"/>
  <c r="D121" i="7"/>
  <c r="E126" i="7"/>
  <c r="D145" i="7"/>
  <c r="E156" i="7"/>
  <c r="C58" i="7"/>
  <c r="C156" i="7"/>
  <c r="E100" i="7"/>
  <c r="E138" i="7"/>
  <c r="C170" i="7"/>
  <c r="D130" i="7"/>
  <c r="C162" i="7"/>
  <c r="C60" i="7"/>
  <c r="D173" i="7"/>
  <c r="D166" i="7"/>
  <c r="D111" i="7"/>
  <c r="D158" i="7"/>
  <c r="C157" i="7"/>
  <c r="C84" i="7"/>
  <c r="E122" i="7"/>
  <c r="C149" i="7"/>
  <c r="E108" i="7"/>
  <c r="E58" i="7"/>
  <c r="E106" i="7"/>
  <c r="C126" i="7"/>
  <c r="D152" i="7"/>
  <c r="E168" i="7"/>
  <c r="D66" i="7"/>
  <c r="E88" i="7"/>
  <c r="C123" i="7"/>
  <c r="D124" i="7"/>
  <c r="E81" i="7"/>
  <c r="C159" i="7"/>
  <c r="D75" i="7"/>
  <c r="E125" i="7"/>
  <c r="D83" i="7"/>
  <c r="C105" i="7"/>
  <c r="E173" i="7"/>
  <c r="C87" i="7"/>
  <c r="D59" i="7"/>
  <c r="E94" i="7"/>
  <c r="C109" i="7"/>
  <c r="E115" i="7"/>
  <c r="C92" i="7"/>
  <c r="E166" i="7"/>
  <c r="E124" i="7"/>
  <c r="C155" i="7"/>
  <c r="C133" i="7"/>
  <c r="C103" i="7"/>
  <c r="E73" i="7"/>
  <c r="E72" i="7"/>
  <c r="E123" i="7"/>
  <c r="C64" i="7"/>
  <c r="C152" i="7"/>
  <c r="D171" i="7"/>
  <c r="D67" i="7"/>
  <c r="C106" i="7"/>
  <c r="C97" i="7"/>
  <c r="E102" i="7"/>
  <c r="E155" i="7"/>
  <c r="C171" i="7"/>
  <c r="E147" i="7"/>
  <c r="C74" i="7"/>
  <c r="C79" i="7"/>
  <c r="E57" i="7"/>
  <c r="C82" i="7"/>
  <c r="D112" i="7"/>
  <c r="D90" i="7"/>
  <c r="D155" i="7"/>
  <c r="C66" i="7"/>
  <c r="C99" i="7"/>
  <c r="D140" i="7"/>
  <c r="D78" i="7"/>
  <c r="C75" i="7"/>
  <c r="E82" i="7"/>
  <c r="D135" i="7"/>
  <c r="C101" i="7"/>
  <c r="E113" i="7"/>
  <c r="E74" i="7"/>
  <c r="E127" i="7"/>
  <c r="D120" i="7"/>
  <c r="D92" i="7"/>
  <c r="E131" i="7"/>
  <c r="E75" i="7"/>
  <c r="E150" i="7"/>
  <c r="E103" i="7"/>
  <c r="C70" i="7"/>
  <c r="E159" i="7"/>
  <c r="D143" i="7"/>
  <c r="D94" i="7"/>
  <c r="E120" i="7"/>
  <c r="E142" i="7"/>
  <c r="D139" i="7"/>
  <c r="C122" i="7"/>
  <c r="E163" i="7"/>
  <c r="E83" i="7"/>
  <c r="E171" i="7"/>
  <c r="E77" i="7"/>
  <c r="D118" i="7"/>
  <c r="E145" i="7"/>
  <c r="E110" i="7"/>
  <c r="D77" i="7"/>
  <c r="C147" i="7"/>
  <c r="C76" i="7"/>
  <c r="E95" i="7"/>
  <c r="E148" i="7"/>
  <c r="E144" i="7"/>
  <c r="C83" i="7"/>
  <c r="C136" i="7"/>
  <c r="E149" i="7"/>
  <c r="C69" i="7"/>
  <c r="E170" i="7"/>
  <c r="E140" i="7"/>
  <c r="E63" i="7"/>
  <c r="D165" i="7"/>
  <c r="E167" i="7"/>
  <c r="E92" i="7"/>
  <c r="E130" i="7"/>
  <c r="C127" i="7"/>
  <c r="E111" i="7"/>
  <c r="E86" i="7"/>
  <c r="D153" i="7"/>
  <c r="D150" i="7"/>
  <c r="E60" i="7"/>
  <c r="C96" i="7"/>
  <c r="C63" i="7"/>
  <c r="C173" i="7"/>
  <c r="D85" i="7"/>
  <c r="D76" i="7"/>
  <c r="E105" i="7"/>
  <c r="D141" i="7"/>
  <c r="C124" i="7"/>
  <c r="D69" i="7"/>
  <c r="D95" i="7"/>
  <c r="D61" i="7"/>
  <c r="E162" i="7"/>
  <c r="C119" i="7"/>
  <c r="D156" i="7"/>
  <c r="D58" i="7"/>
  <c r="E152" i="7"/>
  <c r="E78" i="7"/>
  <c r="E169" i="7"/>
  <c r="E62" i="7"/>
  <c r="E67" i="7"/>
  <c r="D129" i="7"/>
  <c r="E91" i="7"/>
  <c r="D169" i="7"/>
  <c r="D107" i="7"/>
  <c r="C65" i="7"/>
  <c r="C137" i="7"/>
  <c r="D98" i="7"/>
  <c r="C77" i="7"/>
  <c r="C125" i="7"/>
  <c r="C121" i="7"/>
  <c r="E98" i="7"/>
  <c r="E175" i="7"/>
  <c r="C111" i="7"/>
  <c r="E68" i="7"/>
  <c r="E132" i="7"/>
  <c r="C98" i="7"/>
  <c r="C100" i="7"/>
  <c r="C95" i="7"/>
  <c r="C61" i="7"/>
  <c r="C140" i="7"/>
  <c r="D114" i="7"/>
  <c r="C73" i="7"/>
  <c r="D154" i="7"/>
  <c r="C91" i="7"/>
  <c r="E157" i="7"/>
  <c r="D163" i="7"/>
  <c r="D164" i="7"/>
  <c r="D110" i="7"/>
  <c r="D148" i="7"/>
  <c r="E139" i="7"/>
  <c r="D71" i="7"/>
  <c r="E119" i="7"/>
  <c r="D87" i="7"/>
  <c r="D64" i="7"/>
  <c r="C86" i="7"/>
  <c r="D122" i="7"/>
  <c r="E164" i="7"/>
  <c r="D79" i="7"/>
  <c r="E151" i="7"/>
  <c r="C161" i="7"/>
  <c r="E69" i="7"/>
  <c r="C169" i="7"/>
  <c r="D109" i="7"/>
  <c r="C163" i="7"/>
  <c r="E165" i="7"/>
  <c r="D119" i="7"/>
  <c r="C94" i="7"/>
  <c r="C62" i="7"/>
  <c r="C146" i="7"/>
  <c r="C138" i="7"/>
  <c r="E79" i="7"/>
  <c r="H117" i="7"/>
  <c r="E64" i="7"/>
  <c r="E87" i="7"/>
  <c r="C153" i="7"/>
  <c r="C113" i="7"/>
  <c r="E160" i="7"/>
  <c r="H107" i="7"/>
  <c r="F163" i="7"/>
  <c r="F124" i="7"/>
  <c r="C115" i="7"/>
  <c r="E97" i="7"/>
  <c r="E114" i="7"/>
  <c r="C72" i="7"/>
  <c r="D116" i="7"/>
  <c r="H112" i="7"/>
  <c r="G156" i="7"/>
  <c r="H148" i="7"/>
  <c r="F102" i="7"/>
  <c r="F152" i="7"/>
  <c r="C90" i="7"/>
  <c r="G60" i="7"/>
  <c r="F164" i="7"/>
  <c r="F141" i="7"/>
  <c r="G160" i="7"/>
  <c r="G120" i="7"/>
  <c r="D132" i="7"/>
  <c r="C80" i="7"/>
  <c r="C68" i="7"/>
  <c r="D93" i="7"/>
  <c r="E129" i="7"/>
  <c r="D126" i="7"/>
  <c r="D82" i="7"/>
  <c r="C71" i="7"/>
  <c r="E107" i="7"/>
  <c r="F82" i="7"/>
  <c r="F170" i="7"/>
  <c r="G65" i="7"/>
  <c r="F148" i="7"/>
  <c r="C117" i="7"/>
  <c r="D172" i="7"/>
  <c r="C129" i="7"/>
  <c r="E153" i="7"/>
  <c r="C128" i="7"/>
  <c r="C160" i="7"/>
  <c r="H58" i="7"/>
  <c r="F79" i="7"/>
  <c r="H151" i="7"/>
  <c r="G61" i="7"/>
  <c r="C89" i="7"/>
  <c r="C166" i="7"/>
  <c r="D88" i="7"/>
  <c r="C134" i="7"/>
  <c r="D63" i="7"/>
  <c r="D168" i="7"/>
  <c r="D174" i="7"/>
  <c r="G128" i="7"/>
  <c r="G62" i="7"/>
  <c r="H109" i="7"/>
  <c r="C167" i="7"/>
  <c r="D127" i="7"/>
  <c r="C116" i="7"/>
  <c r="C118" i="7"/>
  <c r="C143" i="7"/>
  <c r="C151" i="7"/>
  <c r="C59" i="7"/>
  <c r="D115" i="7"/>
  <c r="F132" i="7"/>
  <c r="F122" i="7"/>
  <c r="H119" i="7"/>
  <c r="G88" i="7"/>
  <c r="H92" i="7"/>
  <c r="H88" i="7"/>
  <c r="C175" i="7"/>
  <c r="D91" i="7"/>
  <c r="E84" i="7"/>
  <c r="F60" i="7"/>
  <c r="F78" i="7"/>
  <c r="G109" i="7"/>
  <c r="C57" i="7"/>
  <c r="D125" i="7"/>
  <c r="G75" i="7"/>
  <c r="H96" i="7"/>
  <c r="F76" i="7"/>
  <c r="D142" i="7"/>
  <c r="E134" i="7"/>
  <c r="E161" i="7"/>
  <c r="E89" i="7"/>
  <c r="C114" i="7"/>
  <c r="G107" i="7"/>
  <c r="F108" i="7"/>
  <c r="G96" i="7"/>
  <c r="G105" i="7"/>
  <c r="H81" i="7"/>
  <c r="C120" i="7"/>
  <c r="D117" i="7"/>
  <c r="D167" i="7"/>
  <c r="C93" i="7"/>
  <c r="D65" i="7"/>
  <c r="C130" i="7"/>
  <c r="D113" i="7"/>
  <c r="H149" i="7"/>
  <c r="H156" i="7"/>
  <c r="F133" i="7"/>
  <c r="F65" i="7"/>
  <c r="C141" i="7"/>
  <c r="E128" i="7"/>
  <c r="E90" i="7"/>
  <c r="G106" i="7"/>
  <c r="F156" i="7"/>
  <c r="G165" i="7"/>
  <c r="H104" i="7"/>
  <c r="F69" i="7"/>
  <c r="C158" i="7"/>
  <c r="C154" i="7"/>
  <c r="D62" i="7"/>
  <c r="D68" i="7"/>
  <c r="D133" i="7"/>
  <c r="C67" i="7"/>
  <c r="D162" i="7"/>
  <c r="G146" i="7"/>
  <c r="H142" i="7"/>
  <c r="G108" i="7"/>
  <c r="C139" i="7"/>
  <c r="C81" i="7"/>
  <c r="D96" i="7"/>
  <c r="D106" i="7"/>
  <c r="C112" i="7"/>
  <c r="D104" i="7"/>
  <c r="E136" i="7"/>
  <c r="D105" i="7"/>
  <c r="D146" i="7"/>
  <c r="G118" i="7"/>
  <c r="H106" i="7"/>
  <c r="H123" i="7"/>
  <c r="G92" i="7"/>
  <c r="F113" i="7"/>
  <c r="D97" i="7"/>
  <c r="C150" i="7"/>
  <c r="C148" i="7"/>
  <c r="E174" i="7"/>
  <c r="F121" i="7"/>
  <c r="G90" i="7"/>
  <c r="G121" i="7"/>
  <c r="G103" i="7"/>
  <c r="H131" i="7"/>
  <c r="F89" i="7"/>
  <c r="H135" i="7"/>
  <c r="F59" i="7"/>
  <c r="H71" i="7"/>
  <c r="G137" i="7"/>
  <c r="F126" i="7"/>
  <c r="F95" i="7"/>
  <c r="G151" i="7"/>
  <c r="F75" i="7"/>
  <c r="H125" i="7"/>
  <c r="F127" i="7"/>
  <c r="H79" i="7"/>
  <c r="G89" i="7"/>
  <c r="G131" i="7"/>
  <c r="H66" i="7"/>
  <c r="H67" i="7"/>
  <c r="G153" i="7"/>
  <c r="H68" i="7"/>
  <c r="F100" i="7"/>
  <c r="F81" i="7"/>
  <c r="H126" i="7"/>
  <c r="F144" i="7"/>
  <c r="H153" i="7"/>
  <c r="H147" i="7"/>
  <c r="H57" i="7"/>
  <c r="H97" i="7"/>
  <c r="G143" i="7"/>
  <c r="H62" i="7"/>
  <c r="F77" i="7"/>
  <c r="H78" i="7"/>
  <c r="F61" i="7"/>
  <c r="H143" i="7"/>
  <c r="F68" i="7"/>
  <c r="F120" i="7"/>
  <c r="G155" i="7"/>
  <c r="H158" i="7"/>
  <c r="H173" i="7"/>
  <c r="H134" i="7"/>
  <c r="H113" i="7"/>
  <c r="F154" i="7"/>
  <c r="G135" i="7"/>
  <c r="H84" i="7"/>
  <c r="G130" i="7"/>
  <c r="F72" i="7"/>
  <c r="H130" i="7"/>
  <c r="H114" i="7"/>
  <c r="F162" i="7"/>
  <c r="H65" i="7"/>
  <c r="G67" i="7"/>
  <c r="G122" i="7"/>
  <c r="G145" i="7"/>
  <c r="F71" i="7"/>
  <c r="F129" i="7"/>
  <c r="H120" i="7"/>
  <c r="H85" i="7"/>
  <c r="F153" i="7"/>
  <c r="G58" i="7"/>
  <c r="G157" i="7"/>
  <c r="H100" i="7"/>
  <c r="G158" i="7"/>
  <c r="H99" i="7"/>
  <c r="F140" i="7"/>
  <c r="G81" i="7"/>
  <c r="G70" i="7"/>
  <c r="F110" i="7"/>
  <c r="F143" i="7"/>
  <c r="G95" i="7"/>
  <c r="G73" i="7"/>
  <c r="H69" i="7"/>
  <c r="G64" i="7"/>
  <c r="F57" i="7"/>
  <c r="H174" i="7"/>
  <c r="F158" i="7"/>
  <c r="G78" i="7"/>
  <c r="H115" i="7"/>
  <c r="G129" i="7"/>
  <c r="G139" i="7"/>
  <c r="F58" i="7"/>
  <c r="H159" i="7"/>
  <c r="G116" i="7"/>
  <c r="H70" i="7"/>
  <c r="H144" i="7"/>
  <c r="F125" i="7"/>
  <c r="H102" i="7"/>
  <c r="G136" i="7"/>
  <c r="F160" i="7"/>
  <c r="H137" i="7"/>
  <c r="H101" i="7"/>
  <c r="H89" i="7"/>
  <c r="F73" i="7"/>
  <c r="F103" i="7"/>
  <c r="H73" i="7"/>
  <c r="H140" i="7"/>
  <c r="F101" i="7"/>
  <c r="F112" i="7"/>
  <c r="G125" i="7"/>
  <c r="G91" i="7"/>
  <c r="G126" i="7"/>
  <c r="G71" i="7"/>
  <c r="H122" i="7"/>
  <c r="F62" i="7"/>
  <c r="H93" i="7"/>
  <c r="H59" i="7"/>
  <c r="G83" i="7"/>
  <c r="G140" i="7"/>
  <c r="G138" i="7"/>
  <c r="F93" i="7"/>
  <c r="F150" i="7"/>
  <c r="H163" i="7"/>
  <c r="G100" i="7"/>
  <c r="H116" i="7"/>
  <c r="H145" i="7"/>
  <c r="H61" i="7"/>
  <c r="H82" i="7"/>
  <c r="H152" i="7"/>
  <c r="G63" i="7"/>
  <c r="G112" i="7"/>
  <c r="G104" i="7"/>
  <c r="F63" i="7"/>
  <c r="G98" i="7"/>
  <c r="G127" i="7"/>
  <c r="F138" i="7"/>
  <c r="G113" i="7"/>
  <c r="F83" i="7"/>
  <c r="F172" i="7"/>
  <c r="H164" i="7"/>
  <c r="F114" i="7"/>
  <c r="G93" i="7"/>
  <c r="G74" i="7"/>
  <c r="G172" i="7"/>
  <c r="G94" i="7"/>
  <c r="H64" i="7"/>
  <c r="H133" i="7"/>
  <c r="H129" i="7"/>
  <c r="F149" i="7"/>
  <c r="F70" i="7"/>
  <c r="G171" i="7"/>
  <c r="G123" i="7"/>
  <c r="H127" i="7"/>
  <c r="F87" i="7"/>
  <c r="G82" i="7"/>
  <c r="H103" i="7"/>
  <c r="H77" i="7"/>
  <c r="H98" i="7"/>
  <c r="F128" i="7"/>
  <c r="G173" i="7"/>
  <c r="H132" i="7"/>
  <c r="H75" i="7"/>
  <c r="F85" i="7"/>
  <c r="F115" i="7"/>
  <c r="F167" i="7"/>
  <c r="H172" i="7"/>
  <c r="G150" i="7"/>
  <c r="G166" i="7"/>
  <c r="G185" i="7" s="1"/>
  <c r="H111" i="7"/>
  <c r="F107" i="7"/>
  <c r="H170" i="7"/>
  <c r="F118" i="7"/>
  <c r="F184" i="7" s="1"/>
  <c r="G86" i="7"/>
  <c r="F142" i="7"/>
  <c r="F165" i="7"/>
  <c r="F80" i="7"/>
  <c r="G99" i="7"/>
  <c r="F137" i="7"/>
  <c r="G159" i="7"/>
  <c r="G168" i="7"/>
  <c r="F155" i="7"/>
  <c r="F173" i="7"/>
  <c r="H118" i="7"/>
  <c r="H184" i="7" s="1"/>
  <c r="F119" i="7"/>
  <c r="F66" i="7"/>
  <c r="F161" i="7"/>
  <c r="F135" i="7"/>
  <c r="G149" i="7"/>
  <c r="H90" i="7"/>
  <c r="F134" i="7"/>
  <c r="G152" i="7"/>
  <c r="G110" i="7"/>
  <c r="G77" i="7"/>
  <c r="H124" i="7"/>
  <c r="H74" i="7"/>
  <c r="H105" i="7"/>
  <c r="F174" i="7"/>
  <c r="F88" i="7"/>
  <c r="G69" i="7"/>
  <c r="F91" i="7"/>
  <c r="G80" i="7"/>
  <c r="H110" i="7"/>
  <c r="G161" i="7"/>
  <c r="G68" i="7"/>
  <c r="G163" i="7"/>
  <c r="H168" i="7"/>
  <c r="G79" i="7"/>
  <c r="F98" i="7"/>
  <c r="G119" i="7"/>
  <c r="H128" i="7"/>
  <c r="H72" i="7"/>
  <c r="F136" i="7"/>
  <c r="F90" i="7"/>
  <c r="F159" i="7"/>
  <c r="H86" i="7"/>
  <c r="F166" i="7"/>
  <c r="F185" i="7" s="1"/>
  <c r="F146" i="7"/>
  <c r="G115" i="7"/>
  <c r="G57" i="7"/>
  <c r="F74" i="7"/>
  <c r="H138" i="7"/>
  <c r="G85" i="7"/>
  <c r="H161" i="7"/>
  <c r="G154" i="7"/>
  <c r="H155" i="7"/>
  <c r="F169" i="7"/>
  <c r="F116" i="7"/>
  <c r="F171" i="7"/>
  <c r="G132" i="7"/>
  <c r="F131" i="7"/>
  <c r="G167" i="7"/>
  <c r="G76" i="7"/>
  <c r="H94" i="7"/>
  <c r="G162" i="7"/>
  <c r="G174" i="7"/>
  <c r="G141" i="7"/>
  <c r="H95" i="7"/>
  <c r="F86" i="7"/>
  <c r="H171" i="7"/>
  <c r="F64" i="7"/>
  <c r="H166" i="7"/>
  <c r="H185" i="7" s="1"/>
  <c r="F111" i="7"/>
  <c r="G87" i="7"/>
  <c r="H83" i="7"/>
  <c r="G102" i="7"/>
  <c r="F109" i="7"/>
  <c r="F123" i="7"/>
  <c r="G84" i="7"/>
  <c r="H175" i="7"/>
  <c r="G142" i="7"/>
  <c r="G164" i="7"/>
  <c r="F145" i="7"/>
  <c r="F106" i="7"/>
  <c r="G148" i="7"/>
  <c r="F151" i="7"/>
  <c r="F147" i="7"/>
  <c r="F92" i="7"/>
  <c r="F117" i="7"/>
  <c r="F139" i="7"/>
  <c r="H60" i="7"/>
  <c r="H160" i="7"/>
  <c r="F96" i="7"/>
  <c r="H76" i="7"/>
  <c r="H91" i="7"/>
  <c r="H150" i="7"/>
  <c r="H139" i="7"/>
  <c r="G59" i="7"/>
  <c r="H157" i="7"/>
  <c r="F97" i="7"/>
  <c r="G72" i="7"/>
  <c r="G111" i="7"/>
  <c r="G133" i="7"/>
  <c r="H136" i="7"/>
  <c r="F175" i="7"/>
  <c r="G117" i="7"/>
  <c r="H169" i="7"/>
  <c r="G134" i="7"/>
  <c r="G66" i="7"/>
  <c r="G97" i="7"/>
  <c r="G144" i="7"/>
  <c r="H121" i="7"/>
  <c r="H154" i="7"/>
  <c r="F105" i="7"/>
  <c r="G170" i="7"/>
  <c r="H141" i="7"/>
  <c r="F94" i="7"/>
  <c r="H167" i="7"/>
  <c r="G124" i="7"/>
  <c r="F84" i="7"/>
  <c r="F157" i="7"/>
  <c r="F67" i="7"/>
  <c r="H108" i="7"/>
  <c r="H80" i="7"/>
  <c r="H63" i="7"/>
  <c r="H87" i="7"/>
  <c r="F130" i="7"/>
  <c r="G101" i="7"/>
  <c r="H165" i="7"/>
  <c r="G147" i="7"/>
  <c r="F99" i="7"/>
  <c r="H146" i="7"/>
  <c r="G114" i="7"/>
  <c r="F104" i="7"/>
  <c r="G175" i="7"/>
  <c r="H162" i="7"/>
  <c r="G169" i="7"/>
  <c r="F168" i="7"/>
  <c r="K39" i="7"/>
  <c r="F211" i="7"/>
  <c r="F207" i="7"/>
  <c r="N32" i="7"/>
  <c r="P32" i="7"/>
  <c r="F212" i="7"/>
  <c r="G207" i="7"/>
  <c r="K32" i="7"/>
  <c r="C39" i="7"/>
  <c r="G211" i="7"/>
  <c r="D39" i="7"/>
  <c r="P39" i="7"/>
  <c r="S33" i="7"/>
  <c r="E39" i="7"/>
  <c r="N38" i="7"/>
  <c r="C38" i="7"/>
  <c r="M33" i="7"/>
  <c r="E38" i="7"/>
  <c r="T38" i="7"/>
  <c r="H33" i="7"/>
  <c r="F208" i="7"/>
  <c r="R32" i="7"/>
  <c r="H38" i="7"/>
  <c r="C33" i="7"/>
  <c r="G38" i="7"/>
  <c r="G208" i="7"/>
  <c r="D38" i="7"/>
  <c r="M32" i="7"/>
  <c r="M39" i="7"/>
  <c r="E33" i="7"/>
  <c r="F33" i="7"/>
  <c r="L32" i="7"/>
  <c r="H32" i="7"/>
  <c r="O32" i="7"/>
  <c r="Q38" i="7"/>
  <c r="J33" i="7"/>
  <c r="O33" i="7"/>
  <c r="F32" i="7"/>
  <c r="D33" i="7"/>
  <c r="G39" i="7"/>
  <c r="S39" i="7"/>
  <c r="Q39" i="7"/>
  <c r="F39" i="7"/>
  <c r="N33" i="7"/>
  <c r="J32" i="7"/>
  <c r="I39" i="7"/>
  <c r="L38" i="7"/>
  <c r="H211" i="7"/>
  <c r="H39" i="7"/>
  <c r="M38" i="7"/>
  <c r="O39" i="7"/>
  <c r="D32" i="7"/>
  <c r="P38" i="7"/>
  <c r="F38" i="7"/>
  <c r="L33" i="7"/>
  <c r="I38" i="7"/>
  <c r="K33" i="7"/>
  <c r="H207" i="7"/>
  <c r="P33" i="7"/>
  <c r="K38" i="7"/>
  <c r="G32" i="7"/>
  <c r="T39" i="7"/>
  <c r="C32" i="7"/>
  <c r="H212" i="7"/>
  <c r="R33" i="7"/>
  <c r="G212" i="7"/>
  <c r="L39" i="7"/>
  <c r="I32" i="7"/>
  <c r="E32" i="7"/>
  <c r="R38" i="7"/>
  <c r="Q32" i="7"/>
  <c r="S32" i="7"/>
  <c r="T33" i="7"/>
  <c r="J38" i="7"/>
  <c r="J39" i="7"/>
  <c r="I33" i="7"/>
  <c r="R39" i="7"/>
  <c r="G33" i="7"/>
  <c r="O38" i="7"/>
  <c r="S38" i="7"/>
  <c r="Q33" i="7"/>
  <c r="T32" i="7"/>
  <c r="N39" i="7"/>
  <c r="H208" i="7"/>
  <c r="N42" i="7" l="1"/>
  <c r="G43" i="7"/>
  <c r="M43" i="7"/>
  <c r="R42" i="7"/>
  <c r="R43" i="7"/>
  <c r="F42" i="7"/>
  <c r="H43" i="7"/>
  <c r="C43" i="7"/>
  <c r="T42" i="7"/>
  <c r="E43" i="7"/>
  <c r="F43" i="7"/>
  <c r="P42" i="7"/>
  <c r="K42" i="7"/>
  <c r="E42" i="7"/>
  <c r="S42" i="7"/>
  <c r="J43" i="7"/>
  <c r="I42" i="7"/>
  <c r="L42" i="7"/>
  <c r="Q43" i="7"/>
  <c r="P43" i="7"/>
  <c r="D42" i="7"/>
  <c r="O42" i="7"/>
  <c r="H42" i="7"/>
  <c r="I43" i="7"/>
  <c r="D43" i="7"/>
  <c r="Q42" i="7"/>
  <c r="O43" i="7"/>
  <c r="N43" i="7"/>
  <c r="K43" i="7"/>
  <c r="G42" i="7"/>
  <c r="C42" i="7"/>
  <c r="L43" i="7"/>
  <c r="J42" i="7"/>
  <c r="S43" i="7"/>
  <c r="G184" i="7"/>
  <c r="H186" i="7"/>
  <c r="O12" i="12" s="1"/>
  <c r="T43" i="7"/>
  <c r="U39" i="7"/>
  <c r="M42" i="7"/>
  <c r="U38" i="7"/>
  <c r="H187" i="7"/>
  <c r="O10" i="12" s="1"/>
  <c r="F186" i="7"/>
  <c r="M12" i="12" s="1"/>
  <c r="F187" i="7"/>
  <c r="M10" i="12" s="1"/>
  <c r="G186" i="7"/>
  <c r="N12" i="12" s="1"/>
  <c r="G187" i="7"/>
  <c r="N10" i="12" s="1"/>
  <c r="F209" i="7"/>
  <c r="F213" i="7"/>
  <c r="G213" i="7"/>
  <c r="H209" i="7"/>
  <c r="H213" i="7"/>
  <c r="G209" i="7"/>
  <c r="G215" i="7" l="1"/>
  <c r="N34" i="12" s="1"/>
  <c r="H215" i="7"/>
  <c r="O34" i="12" s="1"/>
  <c r="F215" i="7"/>
  <c r="M34" i="12" s="1"/>
</calcChain>
</file>

<file path=xl/sharedStrings.xml><?xml version="1.0" encoding="utf-8"?>
<sst xmlns="http://schemas.openxmlformats.org/spreadsheetml/2006/main" count="12899" uniqueCount="214">
  <si>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</si>
  <si>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</si>
  <si>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</si>
  <si>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</si>
  <si>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</si>
  <si>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</si>
  <si>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</si>
  <si>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</si>
  <si>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</si>
  <si>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</si>
  <si>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</si>
  <si>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</si>
  <si>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</si>
  <si>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</si>
  <si>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</si>
  <si>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</si>
  <si>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</si>
  <si>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</si>
  <si>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</si>
  <si>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</si>
  <si>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</si>
  <si>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</si>
  <si>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</si>
  <si>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</si>
  <si>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</si>
  <si>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</si>
  <si>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</si>
  <si>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</si>
  <si>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</si>
  <si>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</si>
  <si>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</si>
  <si>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</si>
  <si>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</si>
  <si>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</si>
  <si>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</si>
  <si>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</si>
  <si>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</si>
  <si>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</si>
  <si>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</si>
  <si>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</si>
  <si>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</si>
  <si>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</si>
  <si>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</si>
  <si>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</si>
  <si>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</si>
  <si>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</si>
  <si>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</si>
  <si>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</si>
  <si>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</si>
  <si>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</si>
  <si>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</si>
  <si>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</si>
  <si>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</si>
  <si>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</si>
  <si>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</si>
  <si>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</si>
  <si>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</si>
  <si>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</si>
  <si>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</si>
  <si>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</si>
  <si>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</si>
  <si>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</si>
  <si>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</si>
  <si>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</si>
  <si>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</si>
  <si>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</si>
  <si>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</si>
  <si>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</si>
  <si>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</si>
  <si>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</si>
  <si>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</si>
  <si>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</si>
  <si>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</si>
  <si>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</si>
  <si>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</si>
  <si>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</si>
  <si>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</si>
  <si>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</si>
  <si>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</si>
  <si>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</si>
  <si>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</si>
  <si>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</si>
  <si>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</si>
  <si>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</si>
  <si>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</si>
  <si>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</si>
  <si>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</si>
  <si>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</si>
  <si>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</si>
  <si>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</si>
  <si>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</si>
  <si>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</si>
  <si>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</si>
  <si>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</si>
  <si>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</si>
  <si>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</si>
  <si>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</si>
  <si>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</si>
  <si>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</si>
  <si>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</si>
  <si>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</si>
  <si>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</si>
  <si>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</si>
  <si>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</si>
  <si>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</si>
  <si>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</si>
  <si>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</si>
  <si>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</si>
  <si>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</si>
  <si>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</si>
  <si>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</si>
  <si>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</si>
  <si>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</si>
  <si>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</si>
  <si>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</si>
  <si>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</si>
  <si>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</si>
  <si>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</si>
  <si>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</si>
  <si>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</si>
  <si>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</si>
  <si>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</si>
  <si>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</si>
  <si>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</si>
  <si>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</si>
  <si>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</si>
  <si>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</si>
  <si>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</si>
  <si>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</si>
  <si>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</si>
  <si>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</si>
  <si>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</si>
  <si>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</si>
  <si>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</si>
  <si>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</si>
  <si>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</si>
  <si>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</si>
  <si>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</si>
  <si>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</si>
  <si>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</si>
  <si>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</si>
  <si>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</si>
  <si>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</si>
  <si>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</si>
  <si>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</si>
  <si>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</si>
  <si>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</si>
  <si>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</si>
  <si>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</si>
  <si>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</si>
  <si>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</si>
  <si>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</si>
  <si>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</si>
  <si>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</si>
  <si>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</si>
  <si>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</si>
  <si>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</si>
  <si>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</si>
  <si>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</si>
  <si>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</si>
  <si>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</si>
  <si>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</si>
  <si>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</si>
  <si>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</si>
  <si>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</si>
  <si>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</si>
  <si>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</si>
  <si>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</si>
  <si>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</si>
  <si>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</si>
  <si>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</si>
  <si>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</si>
  <si>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</si>
  <si>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</si>
  <si>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</si>
  <si>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</si>
  <si>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</si>
  <si>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</si>
  <si>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</si>
  <si>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</si>
  <si>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</si>
  <si>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</si>
  <si>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</si>
  <si>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</si>
  <si>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</si>
  <si>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</si>
  <si>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</si>
  <si>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</si>
  <si>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</si>
  <si>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</si>
  <si>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</si>
  <si>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</si>
  <si>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</si>
  <si>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</si>
  <si>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</si>
  <si>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</si>
  <si>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</si>
  <si>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</si>
  <si>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</si>
  <si>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</si>
  <si>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</si>
  <si>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</si>
  <si>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GRIM1400</t>
  </si>
  <si>
    <t>GRIM_output_1.xls</t>
  </si>
  <si>
    <t>All diseases of the genitourinary system (ICD-10 N00–N99), 1968–2016</t>
  </si>
  <si>
    <t>Final</t>
  </si>
  <si>
    <t>Final Recast</t>
  </si>
  <si>
    <t>Preliminary Rebased</t>
  </si>
  <si>
    <t>All diseases of the genitourinary system</t>
  </si>
  <si>
    <t>N00–N99</t>
  </si>
  <si>
    <t>580–629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</si>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</sst>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genitourinary system (ICD-10 N00–N99),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1165</c:v>
                </c:pt>
                <c:pt idx="1">
                  <c:v>1087</c:v>
                </c:pt>
                <c:pt idx="2">
                  <c:v>1068</c:v>
                </c:pt>
                <c:pt idx="3">
                  <c:v>916</c:v>
                </c:pt>
                <c:pt idx="4">
                  <c:v>873</c:v>
                </c:pt>
                <c:pt idx="5">
                  <c:v>897</c:v>
                </c:pt>
                <c:pt idx="6">
                  <c:v>879</c:v>
                </c:pt>
                <c:pt idx="7">
                  <c:v>802</c:v>
                </c:pt>
                <c:pt idx="8">
                  <c:v>833</c:v>
                </c:pt>
                <c:pt idx="9">
                  <c:v>787</c:v>
                </c:pt>
                <c:pt idx="10">
                  <c:v>707</c:v>
                </c:pt>
                <c:pt idx="11">
                  <c:v>666</c:v>
                </c:pt>
                <c:pt idx="12">
                  <c:v>816</c:v>
                </c:pt>
                <c:pt idx="13">
                  <c:v>722</c:v>
                </c:pt>
                <c:pt idx="14">
                  <c:v>762</c:v>
                </c:pt>
                <c:pt idx="15">
                  <c:v>735</c:v>
                </c:pt>
                <c:pt idx="16">
                  <c:v>759</c:v>
                </c:pt>
                <c:pt idx="17">
                  <c:v>830</c:v>
                </c:pt>
                <c:pt idx="18">
                  <c:v>750</c:v>
                </c:pt>
                <c:pt idx="19">
                  <c:v>745</c:v>
                </c:pt>
                <c:pt idx="20">
                  <c:v>821</c:v>
                </c:pt>
                <c:pt idx="21">
                  <c:v>842</c:v>
                </c:pt>
                <c:pt idx="22">
                  <c:v>845</c:v>
                </c:pt>
                <c:pt idx="23">
                  <c:v>895</c:v>
                </c:pt>
                <c:pt idx="24">
                  <c:v>845</c:v>
                </c:pt>
                <c:pt idx="25">
                  <c:v>855</c:v>
                </c:pt>
                <c:pt idx="26">
                  <c:v>977</c:v>
                </c:pt>
                <c:pt idx="27">
                  <c:v>947</c:v>
                </c:pt>
                <c:pt idx="28">
                  <c:v>1001</c:v>
                </c:pt>
                <c:pt idx="29">
                  <c:v>1186</c:v>
                </c:pt>
                <c:pt idx="30">
                  <c:v>1197</c:v>
                </c:pt>
                <c:pt idx="31">
                  <c:v>1232</c:v>
                </c:pt>
                <c:pt idx="32">
                  <c:v>1186</c:v>
                </c:pt>
                <c:pt idx="33">
                  <c:v>1242</c:v>
                </c:pt>
                <c:pt idx="34">
                  <c:v>1333</c:v>
                </c:pt>
                <c:pt idx="35">
                  <c:v>1339</c:v>
                </c:pt>
                <c:pt idx="36">
                  <c:v>1342</c:v>
                </c:pt>
                <c:pt idx="37">
                  <c:v>1316</c:v>
                </c:pt>
                <c:pt idx="38">
                  <c:v>1533</c:v>
                </c:pt>
                <c:pt idx="39">
                  <c:v>1505</c:v>
                </c:pt>
                <c:pt idx="40">
                  <c:v>1547</c:v>
                </c:pt>
                <c:pt idx="41">
                  <c:v>1574</c:v>
                </c:pt>
                <c:pt idx="42">
                  <c:v>1552</c:v>
                </c:pt>
                <c:pt idx="43">
                  <c:v>1659</c:v>
                </c:pt>
                <c:pt idx="44">
                  <c:v>1736</c:v>
                </c:pt>
                <c:pt idx="45">
                  <c:v>1404</c:v>
                </c:pt>
                <c:pt idx="46">
                  <c:v>1427</c:v>
                </c:pt>
                <c:pt idx="47">
                  <c:v>1624</c:v>
                </c:pt>
                <c:pt idx="48">
                  <c:v>1565</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1081</c:v>
                </c:pt>
                <c:pt idx="1">
                  <c:v>1030</c:v>
                </c:pt>
                <c:pt idx="2">
                  <c:v>1075</c:v>
                </c:pt>
                <c:pt idx="3">
                  <c:v>973</c:v>
                </c:pt>
                <c:pt idx="4">
                  <c:v>866</c:v>
                </c:pt>
                <c:pt idx="5">
                  <c:v>840</c:v>
                </c:pt>
                <c:pt idx="6">
                  <c:v>890</c:v>
                </c:pt>
                <c:pt idx="7">
                  <c:v>796</c:v>
                </c:pt>
                <c:pt idx="8">
                  <c:v>781</c:v>
                </c:pt>
                <c:pt idx="9">
                  <c:v>822</c:v>
                </c:pt>
                <c:pt idx="10">
                  <c:v>765</c:v>
                </c:pt>
                <c:pt idx="11">
                  <c:v>817</c:v>
                </c:pt>
                <c:pt idx="12">
                  <c:v>833</c:v>
                </c:pt>
                <c:pt idx="13">
                  <c:v>876</c:v>
                </c:pt>
                <c:pt idx="14">
                  <c:v>955</c:v>
                </c:pt>
                <c:pt idx="15">
                  <c:v>976</c:v>
                </c:pt>
                <c:pt idx="16">
                  <c:v>956</c:v>
                </c:pt>
                <c:pt idx="17">
                  <c:v>1030</c:v>
                </c:pt>
                <c:pt idx="18">
                  <c:v>984</c:v>
                </c:pt>
                <c:pt idx="19">
                  <c:v>979</c:v>
                </c:pt>
                <c:pt idx="20">
                  <c:v>1029</c:v>
                </c:pt>
                <c:pt idx="21">
                  <c:v>1087</c:v>
                </c:pt>
                <c:pt idx="22">
                  <c:v>1043</c:v>
                </c:pt>
                <c:pt idx="23">
                  <c:v>1074</c:v>
                </c:pt>
                <c:pt idx="24">
                  <c:v>1016</c:v>
                </c:pt>
                <c:pt idx="25">
                  <c:v>1069</c:v>
                </c:pt>
                <c:pt idx="26">
                  <c:v>1133</c:v>
                </c:pt>
                <c:pt idx="27">
                  <c:v>1127</c:v>
                </c:pt>
                <c:pt idx="28">
                  <c:v>1243</c:v>
                </c:pt>
                <c:pt idx="29">
                  <c:v>1402</c:v>
                </c:pt>
                <c:pt idx="30">
                  <c:v>1500</c:v>
                </c:pt>
                <c:pt idx="31">
                  <c:v>1536</c:v>
                </c:pt>
                <c:pt idx="32">
                  <c:v>1506</c:v>
                </c:pt>
                <c:pt idx="33">
                  <c:v>1570</c:v>
                </c:pt>
                <c:pt idx="34">
                  <c:v>1650</c:v>
                </c:pt>
                <c:pt idx="35">
                  <c:v>1662</c:v>
                </c:pt>
                <c:pt idx="36">
                  <c:v>1634</c:v>
                </c:pt>
                <c:pt idx="37">
                  <c:v>1717</c:v>
                </c:pt>
                <c:pt idx="38">
                  <c:v>1766</c:v>
                </c:pt>
                <c:pt idx="39">
                  <c:v>1826</c:v>
                </c:pt>
                <c:pt idx="40">
                  <c:v>1786</c:v>
                </c:pt>
                <c:pt idx="41">
                  <c:v>1835</c:v>
                </c:pt>
                <c:pt idx="42">
                  <c:v>1847</c:v>
                </c:pt>
                <c:pt idx="43">
                  <c:v>1817</c:v>
                </c:pt>
                <c:pt idx="44">
                  <c:v>2081</c:v>
                </c:pt>
                <c:pt idx="45">
                  <c:v>1704</c:v>
                </c:pt>
                <c:pt idx="46">
                  <c:v>1815</c:v>
                </c:pt>
                <c:pt idx="47">
                  <c:v>1911</c:v>
                </c:pt>
                <c:pt idx="48">
                  <c:v>1893</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4961792"/>
        <c:axId val="158028544"/>
      </c:scatterChart>
      <c:valAx>
        <c:axId val="1549617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28544"/>
        <c:crosses val="autoZero"/>
        <c:crossBetween val="midCat"/>
        <c:minorUnit val="10"/>
      </c:valAx>
      <c:valAx>
        <c:axId val="15802854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49617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genitourinary system (ICD-10 N00–N99),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39.293568</c:v>
                </c:pt>
                <c:pt idx="1">
                  <c:v>35.514006999999999</c:v>
                </c:pt>
                <c:pt idx="2">
                  <c:v>34.320264000000002</c:v>
                </c:pt>
                <c:pt idx="3">
                  <c:v>29.350453999999999</c:v>
                </c:pt>
                <c:pt idx="4">
                  <c:v>27.053532000000001</c:v>
                </c:pt>
                <c:pt idx="5">
                  <c:v>27.345344000000001</c:v>
                </c:pt>
                <c:pt idx="6">
                  <c:v>25.950835999999999</c:v>
                </c:pt>
                <c:pt idx="7">
                  <c:v>23.694786000000001</c:v>
                </c:pt>
                <c:pt idx="8">
                  <c:v>24.460148</c:v>
                </c:pt>
                <c:pt idx="9">
                  <c:v>22.688659999999999</c:v>
                </c:pt>
                <c:pt idx="10">
                  <c:v>20.363420999999999</c:v>
                </c:pt>
                <c:pt idx="11">
                  <c:v>18.958155000000001</c:v>
                </c:pt>
                <c:pt idx="12">
                  <c:v>23.835355</c:v>
                </c:pt>
                <c:pt idx="13">
                  <c:v>20.425172</c:v>
                </c:pt>
                <c:pt idx="14">
                  <c:v>21.242006</c:v>
                </c:pt>
                <c:pt idx="15">
                  <c:v>19.696743000000001</c:v>
                </c:pt>
                <c:pt idx="16">
                  <c:v>20.096869999999999</c:v>
                </c:pt>
                <c:pt idx="17">
                  <c:v>20.982548000000001</c:v>
                </c:pt>
                <c:pt idx="18">
                  <c:v>18.063177</c:v>
                </c:pt>
                <c:pt idx="19">
                  <c:v>17.619028</c:v>
                </c:pt>
                <c:pt idx="20">
                  <c:v>19.098371</c:v>
                </c:pt>
                <c:pt idx="21">
                  <c:v>18.276564</c:v>
                </c:pt>
                <c:pt idx="22">
                  <c:v>18.26634</c:v>
                </c:pt>
                <c:pt idx="23">
                  <c:v>18.080673999999998</c:v>
                </c:pt>
                <c:pt idx="24">
                  <c:v>16.679701000000001</c:v>
                </c:pt>
                <c:pt idx="25">
                  <c:v>16.360263</c:v>
                </c:pt>
                <c:pt idx="26">
                  <c:v>18.297953</c:v>
                </c:pt>
                <c:pt idx="27">
                  <c:v>16.632971000000001</c:v>
                </c:pt>
                <c:pt idx="28">
                  <c:v>17.084582000000001</c:v>
                </c:pt>
                <c:pt idx="29">
                  <c:v>19.327228000000002</c:v>
                </c:pt>
                <c:pt idx="30">
                  <c:v>18.903057</c:v>
                </c:pt>
                <c:pt idx="31">
                  <c:v>18.872888</c:v>
                </c:pt>
                <c:pt idx="32">
                  <c:v>17.184166999999999</c:v>
                </c:pt>
                <c:pt idx="33">
                  <c:v>17.126649</c:v>
                </c:pt>
                <c:pt idx="34">
                  <c:v>17.926024999999999</c:v>
                </c:pt>
                <c:pt idx="35">
                  <c:v>17.164960000000001</c:v>
                </c:pt>
                <c:pt idx="36">
                  <c:v>16.816113000000001</c:v>
                </c:pt>
                <c:pt idx="37">
                  <c:v>15.782394</c:v>
                </c:pt>
                <c:pt idx="38">
                  <c:v>17.611695000000001</c:v>
                </c:pt>
                <c:pt idx="39">
                  <c:v>16.486204000000001</c:v>
                </c:pt>
                <c:pt idx="40">
                  <c:v>16.339227999999999</c:v>
                </c:pt>
                <c:pt idx="41">
                  <c:v>16.082328</c:v>
                </c:pt>
                <c:pt idx="42">
                  <c:v>15.20518</c:v>
                </c:pt>
                <c:pt idx="43">
                  <c:v>15.635688999999999</c:v>
                </c:pt>
                <c:pt idx="44">
                  <c:v>15.688221</c:v>
                </c:pt>
                <c:pt idx="45">
                  <c:v>12.235682000000001</c:v>
                </c:pt>
                <c:pt idx="46">
                  <c:v>11.932785000000001</c:v>
                </c:pt>
                <c:pt idx="47">
                  <c:v>13.186868</c:v>
                </c:pt>
                <c:pt idx="48">
                  <c:v>12.235248</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23.925086</c:v>
                </c:pt>
                <c:pt idx="1">
                  <c:v>22.341508999999999</c:v>
                </c:pt>
                <c:pt idx="2">
                  <c:v>22.288778000000001</c:v>
                </c:pt>
                <c:pt idx="3">
                  <c:v>19.719487999999998</c:v>
                </c:pt>
                <c:pt idx="4">
                  <c:v>17.167694999999998</c:v>
                </c:pt>
                <c:pt idx="5">
                  <c:v>16.288616999999999</c:v>
                </c:pt>
                <c:pt idx="6">
                  <c:v>16.914864000000001</c:v>
                </c:pt>
                <c:pt idx="7">
                  <c:v>14.693910000000001</c:v>
                </c:pt>
                <c:pt idx="8">
                  <c:v>14.147361</c:v>
                </c:pt>
                <c:pt idx="9">
                  <c:v>14.507979000000001</c:v>
                </c:pt>
                <c:pt idx="10">
                  <c:v>13.314102999999999</c:v>
                </c:pt>
                <c:pt idx="11">
                  <c:v>14.104445999999999</c:v>
                </c:pt>
                <c:pt idx="12">
                  <c:v>14.036778</c:v>
                </c:pt>
                <c:pt idx="13">
                  <c:v>14.175914000000001</c:v>
                </c:pt>
                <c:pt idx="14">
                  <c:v>14.999127</c:v>
                </c:pt>
                <c:pt idx="15">
                  <c:v>14.971282</c:v>
                </c:pt>
                <c:pt idx="16">
                  <c:v>14.113947</c:v>
                </c:pt>
                <c:pt idx="17">
                  <c:v>14.807570999999999</c:v>
                </c:pt>
                <c:pt idx="18">
                  <c:v>13.484844000000001</c:v>
                </c:pt>
                <c:pt idx="19">
                  <c:v>13.137024</c:v>
                </c:pt>
                <c:pt idx="20">
                  <c:v>13.497551</c:v>
                </c:pt>
                <c:pt idx="21">
                  <c:v>13.746200999999999</c:v>
                </c:pt>
                <c:pt idx="22">
                  <c:v>12.943643</c:v>
                </c:pt>
                <c:pt idx="23">
                  <c:v>12.897123000000001</c:v>
                </c:pt>
                <c:pt idx="24">
                  <c:v>11.805876</c:v>
                </c:pt>
                <c:pt idx="25">
                  <c:v>12.004936000000001</c:v>
                </c:pt>
                <c:pt idx="26">
                  <c:v>12.245581</c:v>
                </c:pt>
                <c:pt idx="27">
                  <c:v>11.837083</c:v>
                </c:pt>
                <c:pt idx="28">
                  <c:v>12.577574</c:v>
                </c:pt>
                <c:pt idx="29">
                  <c:v>13.618214</c:v>
                </c:pt>
                <c:pt idx="30">
                  <c:v>14.084989</c:v>
                </c:pt>
                <c:pt idx="31">
                  <c:v>13.863505</c:v>
                </c:pt>
                <c:pt idx="32">
                  <c:v>13.111335</c:v>
                </c:pt>
                <c:pt idx="33">
                  <c:v>13.057508</c:v>
                </c:pt>
                <c:pt idx="34">
                  <c:v>13.428728</c:v>
                </c:pt>
                <c:pt idx="35">
                  <c:v>13.133672000000001</c:v>
                </c:pt>
                <c:pt idx="36">
                  <c:v>12.576961000000001</c:v>
                </c:pt>
                <c:pt idx="37">
                  <c:v>12.755869000000001</c:v>
                </c:pt>
                <c:pt idx="38">
                  <c:v>12.769072</c:v>
                </c:pt>
                <c:pt idx="39">
                  <c:v>12.788632</c:v>
                </c:pt>
                <c:pt idx="40">
                  <c:v>11.981227000000001</c:v>
                </c:pt>
                <c:pt idx="41">
                  <c:v>12.062538999999999</c:v>
                </c:pt>
                <c:pt idx="42">
                  <c:v>11.620965999999999</c:v>
                </c:pt>
                <c:pt idx="43">
                  <c:v>11.185109000000001</c:v>
                </c:pt>
                <c:pt idx="44">
                  <c:v>12.449884000000001</c:v>
                </c:pt>
                <c:pt idx="45">
                  <c:v>10.019354999999999</c:v>
                </c:pt>
                <c:pt idx="46">
                  <c:v>10.327654000000001</c:v>
                </c:pt>
                <c:pt idx="47">
                  <c:v>10.538741999999999</c:v>
                </c:pt>
                <c:pt idx="48">
                  <c:v>10.114516</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66944"/>
        <c:axId val="234869120"/>
      </c:scatterChart>
      <c:valAx>
        <c:axId val="2348669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69120"/>
        <c:crosses val="autoZero"/>
        <c:crossBetween val="midCat"/>
        <c:minorUnit val="10"/>
      </c:valAx>
      <c:valAx>
        <c:axId val="2348691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69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genitourinary system (ICD-10 N00–N99),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0.13228970000000001</c:v>
                </c:pt>
                <c:pt idx="4">
                  <c:v>0</c:v>
                </c:pt>
                <c:pt idx="5">
                  <c:v>0</c:v>
                </c:pt>
                <c:pt idx="6">
                  <c:v>0.111988</c:v>
                </c:pt>
                <c:pt idx="7">
                  <c:v>0.49869089999999999</c:v>
                </c:pt>
                <c:pt idx="8">
                  <c:v>0.49495820000000001</c:v>
                </c:pt>
                <c:pt idx="9">
                  <c:v>1.5264476</c:v>
                </c:pt>
                <c:pt idx="10">
                  <c:v>2.356894</c:v>
                </c:pt>
                <c:pt idx="11">
                  <c:v>3.7272071000000002</c:v>
                </c:pt>
                <c:pt idx="12">
                  <c:v>4.8568407000000002</c:v>
                </c:pt>
                <c:pt idx="13">
                  <c:v>11.699515999999999</c:v>
                </c:pt>
                <c:pt idx="14">
                  <c:v>25.403248000000001</c:v>
                </c:pt>
                <c:pt idx="15">
                  <c:v>55.477331999999997</c:v>
                </c:pt>
                <c:pt idx="16">
                  <c:v>153.54384999999999</c:v>
                </c:pt>
                <c:pt idx="17">
                  <c:v>449.12101000000001</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0.22005130000000001</c:v>
                </c:pt>
                <c:pt idx="6">
                  <c:v>0.44284089999999998</c:v>
                </c:pt>
                <c:pt idx="7">
                  <c:v>0.2481273</c:v>
                </c:pt>
                <c:pt idx="8">
                  <c:v>0.85359499999999999</c:v>
                </c:pt>
                <c:pt idx="9">
                  <c:v>1.0972892999999999</c:v>
                </c:pt>
                <c:pt idx="10">
                  <c:v>0.63526020000000005</c:v>
                </c:pt>
                <c:pt idx="11">
                  <c:v>1.9916087</c:v>
                </c:pt>
                <c:pt idx="12">
                  <c:v>5.0911616999999998</c:v>
                </c:pt>
                <c:pt idx="13">
                  <c:v>7.6098464999999997</c:v>
                </c:pt>
                <c:pt idx="14">
                  <c:v>17.649564000000002</c:v>
                </c:pt>
                <c:pt idx="15">
                  <c:v>42.869641000000001</c:v>
                </c:pt>
                <c:pt idx="16">
                  <c:v>107.66777</c:v>
                </c:pt>
                <c:pt idx="17">
                  <c:v>418.46242999999998</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88576"/>
        <c:axId val="234890752"/>
      </c:barChart>
      <c:catAx>
        <c:axId val="2348885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90752"/>
        <c:crosses val="autoZero"/>
        <c:auto val="1"/>
        <c:lblAlgn val="ctr"/>
        <c:lblOffset val="100"/>
        <c:noMultiLvlLbl val="0"/>
      </c:catAx>
      <c:valAx>
        <c:axId val="23489075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85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genitourinary system (ICD-10 N00–N99),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-1</c:v>
                </c:pt>
                <c:pt idx="4">
                  <c:v>0</c:v>
                </c:pt>
                <c:pt idx="5">
                  <c:v>0</c:v>
                </c:pt>
                <c:pt idx="6">
                  <c:v>-1</c:v>
                </c:pt>
                <c:pt idx="7">
                  <c:v>-4</c:v>
                </c:pt>
                <c:pt idx="8">
                  <c:v>-4</c:v>
                </c:pt>
                <c:pt idx="9">
                  <c:v>-12</c:v>
                </c:pt>
                <c:pt idx="10">
                  <c:v>-18</c:v>
                </c:pt>
                <c:pt idx="11">
                  <c:v>-27</c:v>
                </c:pt>
                <c:pt idx="12">
                  <c:v>-31</c:v>
                </c:pt>
                <c:pt idx="13">
                  <c:v>-69</c:v>
                </c:pt>
                <c:pt idx="14">
                  <c:v>-111</c:v>
                </c:pt>
                <c:pt idx="15">
                  <c:v>-171</c:v>
                </c:pt>
                <c:pt idx="16">
                  <c:v>-311</c:v>
                </c:pt>
                <c:pt idx="17">
                  <c:v>-805</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2</c:v>
                </c:pt>
                <c:pt idx="6">
                  <c:v>4</c:v>
                </c:pt>
                <c:pt idx="7">
                  <c:v>2</c:v>
                </c:pt>
                <c:pt idx="8">
                  <c:v>7</c:v>
                </c:pt>
                <c:pt idx="9">
                  <c:v>9</c:v>
                </c:pt>
                <c:pt idx="10">
                  <c:v>5</c:v>
                </c:pt>
                <c:pt idx="11">
                  <c:v>15</c:v>
                </c:pt>
                <c:pt idx="12">
                  <c:v>34</c:v>
                </c:pt>
                <c:pt idx="13">
                  <c:v>46</c:v>
                </c:pt>
                <c:pt idx="14">
                  <c:v>80</c:v>
                </c:pt>
                <c:pt idx="15">
                  <c:v>147</c:v>
                </c:pt>
                <c:pt idx="16">
                  <c:v>272</c:v>
                </c:pt>
                <c:pt idx="17">
                  <c:v>1270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8288"/>
        <c:axId val="234990208"/>
      </c:barChart>
      <c:catAx>
        <c:axId val="23498828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90208"/>
        <c:crosses val="autoZero"/>
        <c:auto val="0"/>
        <c:lblAlgn val="ctr"/>
        <c:lblOffset val="100"/>
        <c:tickLblSkip val="1"/>
        <c:noMultiLvlLbl val="0"/>
      </c:catAx>
      <c:valAx>
        <c:axId val="23499020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828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genitourinary system (ICD-10 N00–N99),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genitourinary system (ICD-10 N00–N99),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genitourinary system.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genitourinary system (N00–N99) are from the ICD-10 chapter All diseases of the genitourinary system (N00–N99).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580–629</v>
      </c>
    </row>
    <row r="29" spans="1:3" ht="15.75">
      <c r="A29" s="203"/>
      <c r="B29" s="227" t="s">
        <v>110</v>
      </c>
      <c r="C29" s="3" t="str">
        <f>IF(ISBLANK(Admin!$C$19)," ",Admin!$C$19)</f>
        <v>580–629</v>
      </c>
    </row>
    <row r="30" spans="1:3" ht="15.75">
      <c r="A30" s="203"/>
      <c r="B30" s="228" t="s">
        <v>111</v>
      </c>
      <c r="C30" s="3" t="str">
        <f>IF(ISBLANK(Admin!$C$20)," ",Admin!$C$20)</f>
        <v>N00–N99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1.1399999999999999</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genitourinary system (ICD-10 N00–N99),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genitourinary system (ICD-10 N00–N99),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genitourinary system (ICD-10 N00–N99)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-2.4014042742266484E-2</v>
      </c>
      <c r="N10" s="316">
        <f>Admin!G$187</f>
        <v>-1.7776678490260878E-2</v>
      </c>
      <c r="O10" s="316">
        <f>Admin!H$187</f>
        <v>-2.0014160913963575E-2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-0.68861957254683515</v>
      </c>
      <c r="N12" s="316">
        <f>Admin!G$186</f>
        <v>-0.57724223018466891</v>
      </c>
      <c r="O12" s="316">
        <f>Admin!H$186</f>
        <v>-0.62107748929176687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genitourinary system (ICD-10 N00–N99)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12.41743448789112</v>
      </c>
      <c r="N34" s="309">
        <f ca="1">Admin!G$215</f>
        <v>14.485607377204246</v>
      </c>
      <c r="O34" s="309">
        <f ca="1">Admin!H$215</f>
        <v>13.45484493037033</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1165</v>
      </c>
      <c r="D75" s="100">
        <v>19.277754000000002</v>
      </c>
      <c r="E75" s="100">
        <v>39.293568</v>
      </c>
      <c r="F75" s="100" t="s">
        <v>24</v>
      </c>
      <c r="G75" s="100">
        <v>47.103279000000001</v>
      </c>
      <c r="H75" s="100">
        <v>24.112057</v>
      </c>
      <c r="I75" s="100">
        <v>19.501162999999998</v>
      </c>
      <c r="J75" s="100">
        <v>69.226608999999996</v>
      </c>
      <c r="K75" s="100">
        <v>73</v>
      </c>
      <c r="L75" s="100">
        <v>100</v>
      </c>
      <c r="M75" s="100">
        <v>1.9079280999999999</v>
      </c>
      <c r="N75" s="99">
        <v>10553</v>
      </c>
      <c r="O75" s="99">
        <v>1.7873159999999999</v>
      </c>
      <c r="P75" s="99">
        <v>1.1948730999999999</v>
      </c>
      <c r="R75" s="121">
        <v>1968</v>
      </c>
      <c r="S75" s="99">
        <v>1081</v>
      </c>
      <c r="T75" s="100">
        <v>18.121165000000001</v>
      </c>
      <c r="U75" s="100">
        <v>23.925086</v>
      </c>
      <c r="V75" s="100" t="s">
        <v>24</v>
      </c>
      <c r="W75" s="100">
        <v>27.621214999999999</v>
      </c>
      <c r="X75" s="100">
        <v>16.499942000000001</v>
      </c>
      <c r="Y75" s="100">
        <v>14.294021000000001</v>
      </c>
      <c r="Z75" s="100">
        <v>66.041628000000003</v>
      </c>
      <c r="AA75" s="100">
        <v>69</v>
      </c>
      <c r="AB75" s="100">
        <v>100</v>
      </c>
      <c r="AC75" s="100">
        <v>2.2295094999999998</v>
      </c>
      <c r="AD75" s="99">
        <v>12649</v>
      </c>
      <c r="AE75" s="99">
        <v>2.2057563</v>
      </c>
      <c r="AF75" s="99">
        <v>2.4690032999999998</v>
      </c>
      <c r="AH75" s="121">
        <v>1968</v>
      </c>
      <c r="AI75" s="99">
        <v>2246</v>
      </c>
      <c r="AJ75" s="100">
        <v>18.703208</v>
      </c>
      <c r="AK75" s="100">
        <v>29.199027999999998</v>
      </c>
      <c r="AL75" s="100" t="s">
        <v>24</v>
      </c>
      <c r="AM75" s="100">
        <v>34.334480999999997</v>
      </c>
      <c r="AN75" s="100">
        <v>19.064145</v>
      </c>
      <c r="AO75" s="100">
        <v>16.009228</v>
      </c>
      <c r="AP75" s="100">
        <v>67.693678000000006</v>
      </c>
      <c r="AQ75" s="100">
        <v>71</v>
      </c>
      <c r="AR75" s="100">
        <v>100</v>
      </c>
      <c r="AS75" s="100">
        <v>2.0502615</v>
      </c>
      <c r="AT75" s="99">
        <v>23202</v>
      </c>
      <c r="AU75" s="99">
        <v>1.9934831</v>
      </c>
      <c r="AV75" s="99">
        <v>1.6626274999999999</v>
      </c>
      <c r="AW75" s="100">
        <v>1.6423585000000001</v>
      </c>
      <c r="AY75" s="121">
        <v>1968</v>
      </c>
    </row>
    <row r="76" spans="2:51">
      <c r="B76" s="121">
        <v>1969</v>
      </c>
      <c r="C76" s="99">
        <v>1087</v>
      </c>
      <c r="D76" s="100">
        <v>17.616959000000001</v>
      </c>
      <c r="E76" s="100">
        <v>35.514006999999999</v>
      </c>
      <c r="F76" s="100" t="s">
        <v>24</v>
      </c>
      <c r="G76" s="100">
        <v>42.4574</v>
      </c>
      <c r="H76" s="100">
        <v>21.946739000000001</v>
      </c>
      <c r="I76" s="100">
        <v>17.721155</v>
      </c>
      <c r="J76" s="100">
        <v>68.871205000000003</v>
      </c>
      <c r="K76" s="100">
        <v>73</v>
      </c>
      <c r="L76" s="100">
        <v>100</v>
      </c>
      <c r="M76" s="100">
        <v>1.8211976000000001</v>
      </c>
      <c r="N76" s="99">
        <v>10121</v>
      </c>
      <c r="O76" s="99">
        <v>1.6780059000000001</v>
      </c>
      <c r="P76" s="99">
        <v>1.1309669</v>
      </c>
      <c r="R76" s="121">
        <v>1969</v>
      </c>
      <c r="S76" s="99">
        <v>1030</v>
      </c>
      <c r="T76" s="100">
        <v>16.905135999999999</v>
      </c>
      <c r="U76" s="100">
        <v>22.341508999999999</v>
      </c>
      <c r="V76" s="100" t="s">
        <v>24</v>
      </c>
      <c r="W76" s="100">
        <v>25.856352000000001</v>
      </c>
      <c r="X76" s="100">
        <v>15.374326</v>
      </c>
      <c r="Y76" s="100">
        <v>13.187956</v>
      </c>
      <c r="Z76" s="100">
        <v>66.157281999999995</v>
      </c>
      <c r="AA76" s="100">
        <v>69</v>
      </c>
      <c r="AB76" s="100">
        <v>100</v>
      </c>
      <c r="AC76" s="100">
        <v>2.2003845000000002</v>
      </c>
      <c r="AD76" s="99">
        <v>12090</v>
      </c>
      <c r="AE76" s="99">
        <v>2.0641752000000002</v>
      </c>
      <c r="AF76" s="99">
        <v>2.3581409999999998</v>
      </c>
      <c r="AH76" s="121">
        <v>1969</v>
      </c>
      <c r="AI76" s="99">
        <v>2117</v>
      </c>
      <c r="AJ76" s="100">
        <v>17.263293000000001</v>
      </c>
      <c r="AK76" s="100">
        <v>26.847812999999999</v>
      </c>
      <c r="AL76" s="100" t="s">
        <v>24</v>
      </c>
      <c r="AM76" s="100">
        <v>31.562597</v>
      </c>
      <c r="AN76" s="100">
        <v>17.577133</v>
      </c>
      <c r="AO76" s="100">
        <v>14.678367</v>
      </c>
      <c r="AP76" s="100">
        <v>67.550779000000006</v>
      </c>
      <c r="AQ76" s="100">
        <v>71</v>
      </c>
      <c r="AR76" s="100">
        <v>100</v>
      </c>
      <c r="AS76" s="100">
        <v>1.9878681</v>
      </c>
      <c r="AT76" s="99">
        <v>22211</v>
      </c>
      <c r="AU76" s="99">
        <v>1.8682563999999999</v>
      </c>
      <c r="AV76" s="99">
        <v>1.5779453000000001</v>
      </c>
      <c r="AW76" s="100">
        <v>1.5895975</v>
      </c>
      <c r="AY76" s="121">
        <v>1969</v>
      </c>
    </row>
    <row r="77" spans="2:51">
      <c r="B77" s="121">
        <v>1970</v>
      </c>
      <c r="C77" s="99">
        <v>1068</v>
      </c>
      <c r="D77" s="100">
        <v>16.973997000000001</v>
      </c>
      <c r="E77" s="100">
        <v>34.320264000000002</v>
      </c>
      <c r="F77" s="100" t="s">
        <v>24</v>
      </c>
      <c r="G77" s="100">
        <v>41.076928000000002</v>
      </c>
      <c r="H77" s="100">
        <v>21.184739</v>
      </c>
      <c r="I77" s="100">
        <v>17.166746</v>
      </c>
      <c r="J77" s="100">
        <v>69.913858000000005</v>
      </c>
      <c r="K77" s="100">
        <v>73</v>
      </c>
      <c r="L77" s="100">
        <v>100</v>
      </c>
      <c r="M77" s="100">
        <v>1.6998789999999999</v>
      </c>
      <c r="N77" s="99">
        <v>8776</v>
      </c>
      <c r="O77" s="99">
        <v>1.4263492</v>
      </c>
      <c r="P77" s="99">
        <v>0.93887670000000001</v>
      </c>
      <c r="R77" s="121">
        <v>1970</v>
      </c>
      <c r="S77" s="99">
        <v>1075</v>
      </c>
      <c r="T77" s="100">
        <v>17.295826999999999</v>
      </c>
      <c r="U77" s="100">
        <v>22.288778000000001</v>
      </c>
      <c r="V77" s="100" t="s">
        <v>24</v>
      </c>
      <c r="W77" s="100">
        <v>25.494499999999999</v>
      </c>
      <c r="X77" s="100">
        <v>15.731763000000001</v>
      </c>
      <c r="Y77" s="100">
        <v>13.598839</v>
      </c>
      <c r="Z77" s="100">
        <v>64.999070000000003</v>
      </c>
      <c r="AA77" s="100">
        <v>68</v>
      </c>
      <c r="AB77" s="100">
        <v>100</v>
      </c>
      <c r="AC77" s="100">
        <v>2.1405813999999999</v>
      </c>
      <c r="AD77" s="99">
        <v>13319</v>
      </c>
      <c r="AE77" s="99">
        <v>2.2293527000000002</v>
      </c>
      <c r="AF77" s="99">
        <v>2.4919175</v>
      </c>
      <c r="AH77" s="121">
        <v>1970</v>
      </c>
      <c r="AI77" s="99">
        <v>2143</v>
      </c>
      <c r="AJ77" s="100">
        <v>17.133927</v>
      </c>
      <c r="AK77" s="100">
        <v>26.133151000000002</v>
      </c>
      <c r="AL77" s="100" t="s">
        <v>24</v>
      </c>
      <c r="AM77" s="100">
        <v>30.570345</v>
      </c>
      <c r="AN77" s="100">
        <v>17.329014999999998</v>
      </c>
      <c r="AO77" s="100">
        <v>14.556139</v>
      </c>
      <c r="AP77" s="100">
        <v>67.448436999999998</v>
      </c>
      <c r="AQ77" s="100">
        <v>70</v>
      </c>
      <c r="AR77" s="100">
        <v>100</v>
      </c>
      <c r="AS77" s="100">
        <v>1.8956549</v>
      </c>
      <c r="AT77" s="99">
        <v>22095</v>
      </c>
      <c r="AU77" s="99">
        <v>1.8219448</v>
      </c>
      <c r="AV77" s="99">
        <v>1.5038571000000001</v>
      </c>
      <c r="AW77" s="100">
        <v>1.5398002</v>
      </c>
      <c r="AY77" s="121">
        <v>1970</v>
      </c>
    </row>
    <row r="78" spans="2:51">
      <c r="B78" s="121">
        <v>1971</v>
      </c>
      <c r="C78" s="99">
        <v>916</v>
      </c>
      <c r="D78" s="100">
        <v>13.946543</v>
      </c>
      <c r="E78" s="100">
        <v>29.350453999999999</v>
      </c>
      <c r="F78" s="100" t="s">
        <v>24</v>
      </c>
      <c r="G78" s="100">
        <v>35.246414000000001</v>
      </c>
      <c r="H78" s="100">
        <v>17.774609999999999</v>
      </c>
      <c r="I78" s="100">
        <v>14.208781</v>
      </c>
      <c r="J78" s="100">
        <v>70.014191999999994</v>
      </c>
      <c r="K78" s="100">
        <v>74</v>
      </c>
      <c r="L78" s="100">
        <v>100</v>
      </c>
      <c r="M78" s="100">
        <v>1.4998199000000001</v>
      </c>
      <c r="N78" s="99">
        <v>7805</v>
      </c>
      <c r="O78" s="99">
        <v>1.2147416</v>
      </c>
      <c r="P78" s="99">
        <v>0.84398090000000003</v>
      </c>
      <c r="R78" s="121">
        <v>1971</v>
      </c>
      <c r="S78" s="99">
        <v>973</v>
      </c>
      <c r="T78" s="100">
        <v>14.970776000000001</v>
      </c>
      <c r="U78" s="100">
        <v>19.719487999999998</v>
      </c>
      <c r="V78" s="100" t="s">
        <v>24</v>
      </c>
      <c r="W78" s="100">
        <v>22.760778999999999</v>
      </c>
      <c r="X78" s="100">
        <v>13.625776999999999</v>
      </c>
      <c r="Y78" s="100">
        <v>11.710428</v>
      </c>
      <c r="Z78" s="100">
        <v>65.906475</v>
      </c>
      <c r="AA78" s="100">
        <v>68</v>
      </c>
      <c r="AB78" s="100">
        <v>100</v>
      </c>
      <c r="AC78" s="100">
        <v>1.9626432</v>
      </c>
      <c r="AD78" s="99">
        <v>11680</v>
      </c>
      <c r="AE78" s="99">
        <v>1.8688975000000001</v>
      </c>
      <c r="AF78" s="99">
        <v>2.1422583999999998</v>
      </c>
      <c r="AH78" s="121">
        <v>1971</v>
      </c>
      <c r="AI78" s="99">
        <v>1889</v>
      </c>
      <c r="AJ78" s="100">
        <v>14.455971</v>
      </c>
      <c r="AK78" s="100">
        <v>22.687324</v>
      </c>
      <c r="AL78" s="100" t="s">
        <v>24</v>
      </c>
      <c r="AM78" s="100">
        <v>26.690597</v>
      </c>
      <c r="AN78" s="100">
        <v>14.749757000000001</v>
      </c>
      <c r="AO78" s="100">
        <v>12.277608000000001</v>
      </c>
      <c r="AP78" s="100">
        <v>67.898358999999999</v>
      </c>
      <c r="AQ78" s="100">
        <v>71</v>
      </c>
      <c r="AR78" s="100">
        <v>100</v>
      </c>
      <c r="AS78" s="100">
        <v>1.7071848000000001</v>
      </c>
      <c r="AT78" s="99">
        <v>19485</v>
      </c>
      <c r="AU78" s="99">
        <v>1.5372891</v>
      </c>
      <c r="AV78" s="99">
        <v>1.3255075000000001</v>
      </c>
      <c r="AW78" s="100">
        <v>1.4883983999999999</v>
      </c>
      <c r="AY78" s="121">
        <v>1971</v>
      </c>
    </row>
    <row r="79" spans="2:51">
      <c r="B79" s="121">
        <v>1972</v>
      </c>
      <c r="C79" s="99">
        <v>873</v>
      </c>
      <c r="D79" s="100">
        <v>13.058789000000001</v>
      </c>
      <c r="E79" s="100">
        <v>27.053532000000001</v>
      </c>
      <c r="F79" s="100" t="s">
        <v>24</v>
      </c>
      <c r="G79" s="100">
        <v>32.478149000000002</v>
      </c>
      <c r="H79" s="100">
        <v>16.488357000000001</v>
      </c>
      <c r="I79" s="100">
        <v>13.291053</v>
      </c>
      <c r="J79" s="100">
        <v>69.966780999999997</v>
      </c>
      <c r="K79" s="100">
        <v>73</v>
      </c>
      <c r="L79" s="100">
        <v>100</v>
      </c>
      <c r="M79" s="100">
        <v>1.4284311999999999</v>
      </c>
      <c r="N79" s="99">
        <v>7379</v>
      </c>
      <c r="O79" s="99">
        <v>1.128037</v>
      </c>
      <c r="P79" s="99">
        <v>0.81494670000000002</v>
      </c>
      <c r="R79" s="121">
        <v>1972</v>
      </c>
      <c r="S79" s="99">
        <v>866</v>
      </c>
      <c r="T79" s="100">
        <v>13.084514</v>
      </c>
      <c r="U79" s="100">
        <v>17.167694999999998</v>
      </c>
      <c r="V79" s="100" t="s">
        <v>24</v>
      </c>
      <c r="W79" s="100">
        <v>19.937517</v>
      </c>
      <c r="X79" s="100">
        <v>11.768152000000001</v>
      </c>
      <c r="Y79" s="100">
        <v>10.135225</v>
      </c>
      <c r="Z79" s="100">
        <v>66.786373999999995</v>
      </c>
      <c r="AA79" s="100">
        <v>69</v>
      </c>
      <c r="AB79" s="100">
        <v>100</v>
      </c>
      <c r="AC79" s="100">
        <v>1.7802811999999999</v>
      </c>
      <c r="AD79" s="99">
        <v>9799</v>
      </c>
      <c r="AE79" s="99">
        <v>1.5401469000000001</v>
      </c>
      <c r="AF79" s="99">
        <v>1.8959226</v>
      </c>
      <c r="AH79" s="121">
        <v>1972</v>
      </c>
      <c r="AI79" s="99">
        <v>1739</v>
      </c>
      <c r="AJ79" s="100">
        <v>13.071586999999999</v>
      </c>
      <c r="AK79" s="100">
        <v>20.382763000000001</v>
      </c>
      <c r="AL79" s="100" t="s">
        <v>24</v>
      </c>
      <c r="AM79" s="100">
        <v>24.054186999999999</v>
      </c>
      <c r="AN79" s="100">
        <v>13.236644999999999</v>
      </c>
      <c r="AO79" s="100">
        <v>11.078718</v>
      </c>
      <c r="AP79" s="100">
        <v>68.382979000000006</v>
      </c>
      <c r="AQ79" s="100">
        <v>71</v>
      </c>
      <c r="AR79" s="100">
        <v>100</v>
      </c>
      <c r="AS79" s="100">
        <v>1.5843659000000001</v>
      </c>
      <c r="AT79" s="99">
        <v>17178</v>
      </c>
      <c r="AU79" s="99">
        <v>1.3312325</v>
      </c>
      <c r="AV79" s="99">
        <v>1.2077587000000001</v>
      </c>
      <c r="AW79" s="100">
        <v>1.5758395000000001</v>
      </c>
      <c r="AY79" s="121">
        <v>1972</v>
      </c>
    </row>
    <row r="80" spans="2:51">
      <c r="B80" s="121">
        <v>1973</v>
      </c>
      <c r="C80" s="99">
        <v>897</v>
      </c>
      <c r="D80" s="100">
        <v>13.224532999999999</v>
      </c>
      <c r="E80" s="100">
        <v>27.345344000000001</v>
      </c>
      <c r="F80" s="100" t="s">
        <v>24</v>
      </c>
      <c r="G80" s="100">
        <v>32.827280999999999</v>
      </c>
      <c r="H80" s="100">
        <v>16.642229</v>
      </c>
      <c r="I80" s="100">
        <v>13.526145</v>
      </c>
      <c r="J80" s="100">
        <v>70.409142000000003</v>
      </c>
      <c r="K80" s="100">
        <v>73</v>
      </c>
      <c r="L80" s="100">
        <v>100</v>
      </c>
      <c r="M80" s="100">
        <v>1.4564526</v>
      </c>
      <c r="N80" s="99">
        <v>7144</v>
      </c>
      <c r="O80" s="99">
        <v>1.0762415999999999</v>
      </c>
      <c r="P80" s="99">
        <v>0.79348770000000002</v>
      </c>
      <c r="R80" s="121">
        <v>1973</v>
      </c>
      <c r="S80" s="99">
        <v>840</v>
      </c>
      <c r="T80" s="100">
        <v>12.496857</v>
      </c>
      <c r="U80" s="100">
        <v>16.288616999999999</v>
      </c>
      <c r="V80" s="100" t="s">
        <v>24</v>
      </c>
      <c r="W80" s="100">
        <v>18.865207000000002</v>
      </c>
      <c r="X80" s="100">
        <v>11.128197</v>
      </c>
      <c r="Y80" s="100">
        <v>9.5482379999999996</v>
      </c>
      <c r="Z80" s="100">
        <v>67.089286000000001</v>
      </c>
      <c r="AA80" s="100">
        <v>70</v>
      </c>
      <c r="AB80" s="100">
        <v>100</v>
      </c>
      <c r="AC80" s="100">
        <v>1.7061379999999999</v>
      </c>
      <c r="AD80" s="99">
        <v>9377</v>
      </c>
      <c r="AE80" s="99">
        <v>1.4516363000000001</v>
      </c>
      <c r="AF80" s="99">
        <v>1.8618642000000001</v>
      </c>
      <c r="AH80" s="121">
        <v>1973</v>
      </c>
      <c r="AI80" s="99">
        <v>1737</v>
      </c>
      <c r="AJ80" s="100">
        <v>12.862342999999999</v>
      </c>
      <c r="AK80" s="100">
        <v>19.974833</v>
      </c>
      <c r="AL80" s="100" t="s">
        <v>24</v>
      </c>
      <c r="AM80" s="100">
        <v>23.537623</v>
      </c>
      <c r="AN80" s="100">
        <v>12.937018999999999</v>
      </c>
      <c r="AO80" s="100">
        <v>10.840744000000001</v>
      </c>
      <c r="AP80" s="100">
        <v>68.803685000000002</v>
      </c>
      <c r="AQ80" s="100">
        <v>72</v>
      </c>
      <c r="AR80" s="100">
        <v>100</v>
      </c>
      <c r="AS80" s="100">
        <v>1.5673782999999999</v>
      </c>
      <c r="AT80" s="99">
        <v>16521</v>
      </c>
      <c r="AU80" s="99">
        <v>1.2613836</v>
      </c>
      <c r="AV80" s="99">
        <v>1.1767396000000001</v>
      </c>
      <c r="AW80" s="100">
        <v>1.6788008999999999</v>
      </c>
      <c r="AY80" s="121">
        <v>1973</v>
      </c>
    </row>
    <row r="81" spans="2:51">
      <c r="B81" s="121">
        <v>1974</v>
      </c>
      <c r="C81" s="99">
        <v>879</v>
      </c>
      <c r="D81" s="100">
        <v>12.758235000000001</v>
      </c>
      <c r="E81" s="100">
        <v>25.950835999999999</v>
      </c>
      <c r="F81" s="100" t="s">
        <v>24</v>
      </c>
      <c r="G81" s="100">
        <v>31.018668999999999</v>
      </c>
      <c r="H81" s="100">
        <v>15.844801</v>
      </c>
      <c r="I81" s="100">
        <v>12.740266</v>
      </c>
      <c r="J81" s="100">
        <v>70.147895000000005</v>
      </c>
      <c r="K81" s="100">
        <v>73</v>
      </c>
      <c r="L81" s="100">
        <v>100</v>
      </c>
      <c r="M81" s="100">
        <v>1.3670507999999999</v>
      </c>
      <c r="N81" s="99">
        <v>7118</v>
      </c>
      <c r="O81" s="99">
        <v>1.0556444</v>
      </c>
      <c r="P81" s="99">
        <v>0.77067909999999995</v>
      </c>
      <c r="R81" s="121">
        <v>1974</v>
      </c>
      <c r="S81" s="99">
        <v>890</v>
      </c>
      <c r="T81" s="100">
        <v>13.025211000000001</v>
      </c>
      <c r="U81" s="100">
        <v>16.914864000000001</v>
      </c>
      <c r="V81" s="100" t="s">
        <v>24</v>
      </c>
      <c r="W81" s="100">
        <v>19.760269000000001</v>
      </c>
      <c r="X81" s="100">
        <v>11.428982</v>
      </c>
      <c r="Y81" s="100">
        <v>9.8238616000000007</v>
      </c>
      <c r="Z81" s="100">
        <v>68.152809000000005</v>
      </c>
      <c r="AA81" s="100">
        <v>70.5</v>
      </c>
      <c r="AB81" s="100">
        <v>100</v>
      </c>
      <c r="AC81" s="100">
        <v>1.7270152000000001</v>
      </c>
      <c r="AD81" s="99">
        <v>9115</v>
      </c>
      <c r="AE81" s="99">
        <v>1.3884525999999999</v>
      </c>
      <c r="AF81" s="99">
        <v>1.7896903</v>
      </c>
      <c r="AH81" s="121">
        <v>1974</v>
      </c>
      <c r="AI81" s="99">
        <v>1769</v>
      </c>
      <c r="AJ81" s="100">
        <v>12.891170000000001</v>
      </c>
      <c r="AK81" s="100">
        <v>19.883468000000001</v>
      </c>
      <c r="AL81" s="100" t="s">
        <v>24</v>
      </c>
      <c r="AM81" s="100">
        <v>23.470202</v>
      </c>
      <c r="AN81" s="100">
        <v>12.829412</v>
      </c>
      <c r="AO81" s="100">
        <v>10.713146</v>
      </c>
      <c r="AP81" s="100">
        <v>69.144148999999999</v>
      </c>
      <c r="AQ81" s="100">
        <v>72</v>
      </c>
      <c r="AR81" s="100">
        <v>100</v>
      </c>
      <c r="AS81" s="100">
        <v>1.5271986</v>
      </c>
      <c r="AT81" s="99">
        <v>16233</v>
      </c>
      <c r="AU81" s="99">
        <v>1.2198234999999999</v>
      </c>
      <c r="AV81" s="99">
        <v>1.1328718</v>
      </c>
      <c r="AW81" s="100">
        <v>1.5342031</v>
      </c>
      <c r="AY81" s="121">
        <v>1974</v>
      </c>
    </row>
    <row r="82" spans="2:51">
      <c r="B82" s="121">
        <v>1975</v>
      </c>
      <c r="C82" s="99">
        <v>802</v>
      </c>
      <c r="D82" s="100">
        <v>11.507808000000001</v>
      </c>
      <c r="E82" s="100">
        <v>23.694786000000001</v>
      </c>
      <c r="F82" s="100" t="s">
        <v>24</v>
      </c>
      <c r="G82" s="100">
        <v>28.399177000000002</v>
      </c>
      <c r="H82" s="100">
        <v>14.306357999999999</v>
      </c>
      <c r="I82" s="100">
        <v>11.443277</v>
      </c>
      <c r="J82" s="100">
        <v>70.995012000000003</v>
      </c>
      <c r="K82" s="100">
        <v>74</v>
      </c>
      <c r="L82" s="100">
        <v>100</v>
      </c>
      <c r="M82" s="100">
        <v>1.3204254</v>
      </c>
      <c r="N82" s="99">
        <v>6065</v>
      </c>
      <c r="O82" s="99">
        <v>0.88962989999999997</v>
      </c>
      <c r="P82" s="99">
        <v>0.69688050000000001</v>
      </c>
      <c r="R82" s="121">
        <v>1975</v>
      </c>
      <c r="S82" s="99">
        <v>796</v>
      </c>
      <c r="T82" s="100">
        <v>11.496554</v>
      </c>
      <c r="U82" s="100">
        <v>14.693910000000001</v>
      </c>
      <c r="V82" s="100" t="s">
        <v>24</v>
      </c>
      <c r="W82" s="100">
        <v>17.132861999999999</v>
      </c>
      <c r="X82" s="100">
        <v>9.8922909000000008</v>
      </c>
      <c r="Y82" s="100">
        <v>8.3878427999999996</v>
      </c>
      <c r="Z82" s="100">
        <v>68.629396999999997</v>
      </c>
      <c r="AA82" s="100">
        <v>72</v>
      </c>
      <c r="AB82" s="100">
        <v>100</v>
      </c>
      <c r="AC82" s="100">
        <v>1.6486133999999999</v>
      </c>
      <c r="AD82" s="99">
        <v>7719</v>
      </c>
      <c r="AE82" s="99">
        <v>1.1615468</v>
      </c>
      <c r="AF82" s="99">
        <v>1.6419665999999999</v>
      </c>
      <c r="AH82" s="121">
        <v>1975</v>
      </c>
      <c r="AI82" s="99">
        <v>1598</v>
      </c>
      <c r="AJ82" s="100">
        <v>11.502198999999999</v>
      </c>
      <c r="AK82" s="100">
        <v>17.619537000000001</v>
      </c>
      <c r="AL82" s="100" t="s">
        <v>24</v>
      </c>
      <c r="AM82" s="100">
        <v>20.795477999999999</v>
      </c>
      <c r="AN82" s="100">
        <v>11.2927</v>
      </c>
      <c r="AO82" s="100">
        <v>9.3359871000000005</v>
      </c>
      <c r="AP82" s="100">
        <v>69.816646000000006</v>
      </c>
      <c r="AQ82" s="100">
        <v>73</v>
      </c>
      <c r="AR82" s="100">
        <v>100</v>
      </c>
      <c r="AS82" s="100">
        <v>1.4657726</v>
      </c>
      <c r="AT82" s="99">
        <v>13784</v>
      </c>
      <c r="AU82" s="99">
        <v>1.0238514000000001</v>
      </c>
      <c r="AV82" s="99">
        <v>1.0283389999999999</v>
      </c>
      <c r="AW82" s="100">
        <v>1.6125582999999999</v>
      </c>
      <c r="AY82" s="121">
        <v>1975</v>
      </c>
    </row>
    <row r="83" spans="2:51">
      <c r="B83" s="121">
        <v>1976</v>
      </c>
      <c r="C83" s="99">
        <v>833</v>
      </c>
      <c r="D83" s="100">
        <v>11.845789999999999</v>
      </c>
      <c r="E83" s="100">
        <v>24.460148</v>
      </c>
      <c r="F83" s="100" t="s">
        <v>24</v>
      </c>
      <c r="G83" s="100">
        <v>29.489917999999999</v>
      </c>
      <c r="H83" s="100">
        <v>14.641173</v>
      </c>
      <c r="I83" s="100">
        <v>11.601675</v>
      </c>
      <c r="J83" s="100">
        <v>71.363744999999994</v>
      </c>
      <c r="K83" s="100">
        <v>75</v>
      </c>
      <c r="L83" s="100">
        <v>100</v>
      </c>
      <c r="M83" s="100">
        <v>1.3322244999999999</v>
      </c>
      <c r="N83" s="99">
        <v>6224</v>
      </c>
      <c r="O83" s="99">
        <v>0.9053928</v>
      </c>
      <c r="P83" s="99">
        <v>0.73354699999999995</v>
      </c>
      <c r="R83" s="121">
        <v>1976</v>
      </c>
      <c r="S83" s="99">
        <v>781</v>
      </c>
      <c r="T83" s="100">
        <v>11.155471</v>
      </c>
      <c r="U83" s="100">
        <v>14.147361</v>
      </c>
      <c r="V83" s="100" t="s">
        <v>24</v>
      </c>
      <c r="W83" s="100">
        <v>16.642904000000001</v>
      </c>
      <c r="X83" s="100">
        <v>9.3702927000000003</v>
      </c>
      <c r="Y83" s="100">
        <v>7.9963264000000001</v>
      </c>
      <c r="Z83" s="100">
        <v>69.755442000000002</v>
      </c>
      <c r="AA83" s="100">
        <v>73</v>
      </c>
      <c r="AB83" s="100">
        <v>100</v>
      </c>
      <c r="AC83" s="100">
        <v>1.5577939999999999</v>
      </c>
      <c r="AD83" s="99">
        <v>7213</v>
      </c>
      <c r="AE83" s="99">
        <v>1.0748867</v>
      </c>
      <c r="AF83" s="99">
        <v>1.5585061</v>
      </c>
      <c r="AH83" s="121">
        <v>1976</v>
      </c>
      <c r="AI83" s="99">
        <v>1614</v>
      </c>
      <c r="AJ83" s="100">
        <v>11.501393</v>
      </c>
      <c r="AK83" s="100">
        <v>17.546393999999999</v>
      </c>
      <c r="AL83" s="100" t="s">
        <v>24</v>
      </c>
      <c r="AM83" s="100">
        <v>20.857631000000001</v>
      </c>
      <c r="AN83" s="100">
        <v>11.106958000000001</v>
      </c>
      <c r="AO83" s="100">
        <v>9.1680159000000003</v>
      </c>
      <c r="AP83" s="100">
        <v>70.585502000000005</v>
      </c>
      <c r="AQ83" s="100">
        <v>74</v>
      </c>
      <c r="AR83" s="100">
        <v>100</v>
      </c>
      <c r="AS83" s="100">
        <v>1.4326037</v>
      </c>
      <c r="AT83" s="99">
        <v>13437</v>
      </c>
      <c r="AU83" s="99">
        <v>0.98911740000000004</v>
      </c>
      <c r="AV83" s="99">
        <v>1.0247122</v>
      </c>
      <c r="AW83" s="100">
        <v>1.7289547999999999</v>
      </c>
      <c r="AY83" s="121">
        <v>1976</v>
      </c>
    </row>
    <row r="84" spans="2:51">
      <c r="B84" s="121">
        <v>1977</v>
      </c>
      <c r="C84" s="99">
        <v>787</v>
      </c>
      <c r="D84" s="100">
        <v>11.077171</v>
      </c>
      <c r="E84" s="100">
        <v>22.688659999999999</v>
      </c>
      <c r="F84" s="100" t="s">
        <v>24</v>
      </c>
      <c r="G84" s="100">
        <v>27.313317999999999</v>
      </c>
      <c r="H84" s="100">
        <v>13.55927</v>
      </c>
      <c r="I84" s="100">
        <v>10.853965000000001</v>
      </c>
      <c r="J84" s="100">
        <v>71.110686999999999</v>
      </c>
      <c r="K84" s="100">
        <v>74</v>
      </c>
      <c r="L84" s="100">
        <v>100</v>
      </c>
      <c r="M84" s="100">
        <v>1.3047082000000001</v>
      </c>
      <c r="N84" s="99">
        <v>6009</v>
      </c>
      <c r="O84" s="99">
        <v>0.86542220000000003</v>
      </c>
      <c r="P84" s="99">
        <v>0.72060729999999995</v>
      </c>
      <c r="R84" s="121">
        <v>1977</v>
      </c>
      <c r="S84" s="99">
        <v>822</v>
      </c>
      <c r="T84" s="100">
        <v>11.597830999999999</v>
      </c>
      <c r="U84" s="100">
        <v>14.507979000000001</v>
      </c>
      <c r="V84" s="100" t="s">
        <v>24</v>
      </c>
      <c r="W84" s="100">
        <v>17.107265000000002</v>
      </c>
      <c r="X84" s="100">
        <v>9.5615521999999995</v>
      </c>
      <c r="Y84" s="100">
        <v>8.0704077999999999</v>
      </c>
      <c r="Z84" s="100">
        <v>70.479319000000004</v>
      </c>
      <c r="AA84" s="100">
        <v>73.5</v>
      </c>
      <c r="AB84" s="100">
        <v>100</v>
      </c>
      <c r="AC84" s="100">
        <v>1.6958944</v>
      </c>
      <c r="AD84" s="99">
        <v>6858</v>
      </c>
      <c r="AE84" s="99">
        <v>1.0098126000000001</v>
      </c>
      <c r="AF84" s="99">
        <v>1.5291379</v>
      </c>
      <c r="AH84" s="121">
        <v>1977</v>
      </c>
      <c r="AI84" s="99">
        <v>1609</v>
      </c>
      <c r="AJ84" s="100">
        <v>11.337186000000001</v>
      </c>
      <c r="AK84" s="100">
        <v>17.114121000000001</v>
      </c>
      <c r="AL84" s="100" t="s">
        <v>24</v>
      </c>
      <c r="AM84" s="100">
        <v>20.325935000000001</v>
      </c>
      <c r="AN84" s="100">
        <v>10.819034</v>
      </c>
      <c r="AO84" s="100">
        <v>8.9242764999999995</v>
      </c>
      <c r="AP84" s="100">
        <v>70.787935000000004</v>
      </c>
      <c r="AQ84" s="100">
        <v>74</v>
      </c>
      <c r="AR84" s="100">
        <v>100</v>
      </c>
      <c r="AS84" s="100">
        <v>1.4789962000000001</v>
      </c>
      <c r="AT84" s="99">
        <v>12867</v>
      </c>
      <c r="AU84" s="99">
        <v>0.93681800000000004</v>
      </c>
      <c r="AV84" s="99">
        <v>1.0033780999999999</v>
      </c>
      <c r="AW84" s="100">
        <v>1.5638745999999999</v>
      </c>
      <c r="AY84" s="121">
        <v>1977</v>
      </c>
    </row>
    <row r="85" spans="2:51">
      <c r="B85" s="121">
        <v>1978</v>
      </c>
      <c r="C85" s="99">
        <v>707</v>
      </c>
      <c r="D85" s="100">
        <v>9.8450237000000005</v>
      </c>
      <c r="E85" s="100">
        <v>20.363420999999999</v>
      </c>
      <c r="F85" s="100" t="s">
        <v>24</v>
      </c>
      <c r="G85" s="100">
        <v>24.689133999999999</v>
      </c>
      <c r="H85" s="100">
        <v>12.019147</v>
      </c>
      <c r="I85" s="100">
        <v>9.5227061000000006</v>
      </c>
      <c r="J85" s="100">
        <v>72.502122</v>
      </c>
      <c r="K85" s="100">
        <v>75</v>
      </c>
      <c r="L85" s="100">
        <v>100</v>
      </c>
      <c r="M85" s="100">
        <v>1.1728405</v>
      </c>
      <c r="N85" s="99">
        <v>4581</v>
      </c>
      <c r="O85" s="99">
        <v>0.65304379999999995</v>
      </c>
      <c r="P85" s="99">
        <v>0.56301369999999995</v>
      </c>
      <c r="R85" s="121">
        <v>1978</v>
      </c>
      <c r="S85" s="99">
        <v>765</v>
      </c>
      <c r="T85" s="100">
        <v>10.657621000000001</v>
      </c>
      <c r="U85" s="100">
        <v>13.314102999999999</v>
      </c>
      <c r="V85" s="100" t="s">
        <v>24</v>
      </c>
      <c r="W85" s="100">
        <v>15.751486999999999</v>
      </c>
      <c r="X85" s="100">
        <v>8.5754865999999996</v>
      </c>
      <c r="Y85" s="100">
        <v>7.1462377999999998</v>
      </c>
      <c r="Z85" s="100">
        <v>72.164705999999995</v>
      </c>
      <c r="AA85" s="100">
        <v>75</v>
      </c>
      <c r="AB85" s="100">
        <v>100</v>
      </c>
      <c r="AC85" s="100">
        <v>1.5889831000000001</v>
      </c>
      <c r="AD85" s="99">
        <v>5517</v>
      </c>
      <c r="AE85" s="99">
        <v>0.80248799999999998</v>
      </c>
      <c r="AF85" s="99">
        <v>1.2682817</v>
      </c>
      <c r="AH85" s="121">
        <v>1978</v>
      </c>
      <c r="AI85" s="99">
        <v>1472</v>
      </c>
      <c r="AJ85" s="100">
        <v>10.251227999999999</v>
      </c>
      <c r="AK85" s="100">
        <v>15.528169</v>
      </c>
      <c r="AL85" s="100" t="s">
        <v>24</v>
      </c>
      <c r="AM85" s="100">
        <v>18.542681999999999</v>
      </c>
      <c r="AN85" s="100">
        <v>9.6468658999999999</v>
      </c>
      <c r="AO85" s="100">
        <v>7.8628030000000004</v>
      </c>
      <c r="AP85" s="100">
        <v>72.326766000000006</v>
      </c>
      <c r="AQ85" s="100">
        <v>75</v>
      </c>
      <c r="AR85" s="100">
        <v>100</v>
      </c>
      <c r="AS85" s="100">
        <v>1.3576204999999999</v>
      </c>
      <c r="AT85" s="99">
        <v>10098</v>
      </c>
      <c r="AU85" s="99">
        <v>0.72701289999999996</v>
      </c>
      <c r="AV85" s="99">
        <v>0.80871020000000005</v>
      </c>
      <c r="AW85" s="100">
        <v>1.5294624000000001</v>
      </c>
      <c r="AY85" s="121">
        <v>1978</v>
      </c>
    </row>
    <row r="86" spans="2:51">
      <c r="B86" s="122">
        <v>1979</v>
      </c>
      <c r="C86" s="99">
        <v>666</v>
      </c>
      <c r="D86" s="100">
        <v>9.1814426999999998</v>
      </c>
      <c r="E86" s="100">
        <v>18.958155000000001</v>
      </c>
      <c r="F86" s="100">
        <v>21.612297000000002</v>
      </c>
      <c r="G86" s="100">
        <v>22.961718999999999</v>
      </c>
      <c r="H86" s="100">
        <v>11.141209999999999</v>
      </c>
      <c r="I86" s="100">
        <v>8.7208033</v>
      </c>
      <c r="J86" s="100">
        <v>72.692192000000006</v>
      </c>
      <c r="K86" s="100">
        <v>75</v>
      </c>
      <c r="L86" s="100">
        <v>100</v>
      </c>
      <c r="M86" s="100">
        <v>1.1239178000000001</v>
      </c>
      <c r="N86" s="99">
        <v>4309</v>
      </c>
      <c r="O86" s="99">
        <v>0.60846860000000003</v>
      </c>
      <c r="P86" s="99">
        <v>0.54913480000000003</v>
      </c>
      <c r="R86" s="122">
        <v>1979</v>
      </c>
      <c r="S86" s="99">
        <v>817</v>
      </c>
      <c r="T86" s="100">
        <v>11.250394999999999</v>
      </c>
      <c r="U86" s="100">
        <v>14.104445999999999</v>
      </c>
      <c r="V86" s="100">
        <v>16.079067999999999</v>
      </c>
      <c r="W86" s="100">
        <v>16.915234000000002</v>
      </c>
      <c r="X86" s="100">
        <v>8.7923548</v>
      </c>
      <c r="Y86" s="100">
        <v>7.2439730000000004</v>
      </c>
      <c r="Z86" s="100">
        <v>74.220318000000006</v>
      </c>
      <c r="AA86" s="100">
        <v>77</v>
      </c>
      <c r="AB86" s="100">
        <v>100</v>
      </c>
      <c r="AC86" s="100">
        <v>1.7268711000000001</v>
      </c>
      <c r="AD86" s="99">
        <v>4848</v>
      </c>
      <c r="AE86" s="99">
        <v>0.69745550000000001</v>
      </c>
      <c r="AF86" s="99">
        <v>1.1645643999999999</v>
      </c>
      <c r="AH86" s="122">
        <v>1979</v>
      </c>
      <c r="AI86" s="99">
        <v>1483</v>
      </c>
      <c r="AJ86" s="100">
        <v>10.216504</v>
      </c>
      <c r="AK86" s="100">
        <v>15.625621000000001</v>
      </c>
      <c r="AL86" s="100">
        <v>17.813207999999999</v>
      </c>
      <c r="AM86" s="100">
        <v>18.794145</v>
      </c>
      <c r="AN86" s="100">
        <v>9.5088006000000007</v>
      </c>
      <c r="AO86" s="100">
        <v>7.6671538999999997</v>
      </c>
      <c r="AP86" s="100">
        <v>73.534053</v>
      </c>
      <c r="AQ86" s="100">
        <v>76</v>
      </c>
      <c r="AR86" s="100">
        <v>100</v>
      </c>
      <c r="AS86" s="100">
        <v>1.3915997</v>
      </c>
      <c r="AT86" s="99">
        <v>9157</v>
      </c>
      <c r="AU86" s="99">
        <v>0.65254749999999995</v>
      </c>
      <c r="AV86" s="99">
        <v>0.76245940000000001</v>
      </c>
      <c r="AW86" s="100">
        <v>1.3441262</v>
      </c>
      <c r="AY86" s="122">
        <v>1979</v>
      </c>
    </row>
    <row r="87" spans="2:51">
      <c r="B87" s="122">
        <v>1980</v>
      </c>
      <c r="C87" s="99">
        <v>816</v>
      </c>
      <c r="D87" s="100">
        <v>11.120105000000001</v>
      </c>
      <c r="E87" s="100">
        <v>23.835355</v>
      </c>
      <c r="F87" s="100">
        <v>27.172305000000001</v>
      </c>
      <c r="G87" s="100">
        <v>29.126190000000001</v>
      </c>
      <c r="H87" s="100">
        <v>13.558310000000001</v>
      </c>
      <c r="I87" s="100">
        <v>10.476748000000001</v>
      </c>
      <c r="J87" s="100">
        <v>75.137254999999996</v>
      </c>
      <c r="K87" s="100">
        <v>77</v>
      </c>
      <c r="L87" s="100">
        <v>100</v>
      </c>
      <c r="M87" s="100">
        <v>1.3483592</v>
      </c>
      <c r="N87" s="99">
        <v>3867</v>
      </c>
      <c r="O87" s="99">
        <v>0.54014430000000002</v>
      </c>
      <c r="P87" s="99">
        <v>0.4966237</v>
      </c>
      <c r="R87" s="122">
        <v>1980</v>
      </c>
      <c r="S87" s="99">
        <v>833</v>
      </c>
      <c r="T87" s="100">
        <v>11.322094</v>
      </c>
      <c r="U87" s="100">
        <v>14.036778</v>
      </c>
      <c r="V87" s="100">
        <v>16.001926000000001</v>
      </c>
      <c r="W87" s="100">
        <v>16.827013999999998</v>
      </c>
      <c r="X87" s="100">
        <v>8.6358095000000006</v>
      </c>
      <c r="Y87" s="100">
        <v>7.0397961000000002</v>
      </c>
      <c r="Z87" s="100">
        <v>74.937574999999995</v>
      </c>
      <c r="AA87" s="100">
        <v>78</v>
      </c>
      <c r="AB87" s="100">
        <v>100</v>
      </c>
      <c r="AC87" s="100">
        <v>1.7290407999999999</v>
      </c>
      <c r="AD87" s="99">
        <v>4461</v>
      </c>
      <c r="AE87" s="99">
        <v>0.63397369999999997</v>
      </c>
      <c r="AF87" s="99">
        <v>1.1014352000000001</v>
      </c>
      <c r="AH87" s="122">
        <v>1980</v>
      </c>
      <c r="AI87" s="99">
        <v>1649</v>
      </c>
      <c r="AJ87" s="100">
        <v>11.221232000000001</v>
      </c>
      <c r="AK87" s="100">
        <v>17.163043999999999</v>
      </c>
      <c r="AL87" s="100">
        <v>19.56587</v>
      </c>
      <c r="AM87" s="100">
        <v>20.711715999999999</v>
      </c>
      <c r="AN87" s="100">
        <v>10.213692</v>
      </c>
      <c r="AO87" s="100">
        <v>8.1250833</v>
      </c>
      <c r="AP87" s="100">
        <v>75.036385999999993</v>
      </c>
      <c r="AQ87" s="100">
        <v>77</v>
      </c>
      <c r="AR87" s="100">
        <v>100</v>
      </c>
      <c r="AS87" s="100">
        <v>1.5170891</v>
      </c>
      <c r="AT87" s="99">
        <v>8328</v>
      </c>
      <c r="AU87" s="99">
        <v>0.5866538</v>
      </c>
      <c r="AV87" s="99">
        <v>0.70357150000000002</v>
      </c>
      <c r="AW87" s="100">
        <v>1.6980645999999999</v>
      </c>
      <c r="AY87" s="122">
        <v>1980</v>
      </c>
    </row>
    <row r="88" spans="2:51">
      <c r="B88" s="122">
        <v>1981</v>
      </c>
      <c r="C88" s="99">
        <v>722</v>
      </c>
      <c r="D88" s="100">
        <v>9.6935301000000003</v>
      </c>
      <c r="E88" s="100">
        <v>20.425172</v>
      </c>
      <c r="F88" s="100">
        <v>23.284696</v>
      </c>
      <c r="G88" s="100">
        <v>24.882172000000001</v>
      </c>
      <c r="H88" s="100">
        <v>11.624377000000001</v>
      </c>
      <c r="I88" s="100">
        <v>8.9202674000000002</v>
      </c>
      <c r="J88" s="100">
        <v>75.027700999999993</v>
      </c>
      <c r="K88" s="100">
        <v>77</v>
      </c>
      <c r="L88" s="100">
        <v>100</v>
      </c>
      <c r="M88" s="100">
        <v>1.1895347000000001</v>
      </c>
      <c r="N88" s="99">
        <v>3514</v>
      </c>
      <c r="O88" s="99">
        <v>0.483873</v>
      </c>
      <c r="P88" s="99">
        <v>0.46135589999999999</v>
      </c>
      <c r="R88" s="122">
        <v>1981</v>
      </c>
      <c r="S88" s="99">
        <v>876</v>
      </c>
      <c r="T88" s="100">
        <v>11.719075</v>
      </c>
      <c r="U88" s="100">
        <v>14.175914000000001</v>
      </c>
      <c r="V88" s="100">
        <v>16.160542</v>
      </c>
      <c r="W88" s="100">
        <v>16.936540999999998</v>
      </c>
      <c r="X88" s="100">
        <v>8.8482920000000007</v>
      </c>
      <c r="Y88" s="100">
        <v>7.2744220999999998</v>
      </c>
      <c r="Z88" s="100">
        <v>74.589040999999995</v>
      </c>
      <c r="AA88" s="100">
        <v>77</v>
      </c>
      <c r="AB88" s="100">
        <v>100</v>
      </c>
      <c r="AC88" s="100">
        <v>1.8134018000000001</v>
      </c>
      <c r="AD88" s="99">
        <v>4974</v>
      </c>
      <c r="AE88" s="99">
        <v>0.6962777</v>
      </c>
      <c r="AF88" s="99">
        <v>1.2605681</v>
      </c>
      <c r="AH88" s="122">
        <v>1981</v>
      </c>
      <c r="AI88" s="99">
        <v>1598</v>
      </c>
      <c r="AJ88" s="100">
        <v>10.708116</v>
      </c>
      <c r="AK88" s="100">
        <v>15.990712</v>
      </c>
      <c r="AL88" s="100">
        <v>18.229410999999999</v>
      </c>
      <c r="AM88" s="100">
        <v>19.235552999999999</v>
      </c>
      <c r="AN88" s="100">
        <v>9.5885213999999994</v>
      </c>
      <c r="AO88" s="100">
        <v>7.6425209000000001</v>
      </c>
      <c r="AP88" s="100">
        <v>74.787233999999998</v>
      </c>
      <c r="AQ88" s="100">
        <v>77</v>
      </c>
      <c r="AR88" s="100">
        <v>100</v>
      </c>
      <c r="AS88" s="100">
        <v>1.4660146999999999</v>
      </c>
      <c r="AT88" s="99">
        <v>8488</v>
      </c>
      <c r="AU88" s="99">
        <v>0.58920150000000004</v>
      </c>
      <c r="AV88" s="99">
        <v>0.73409599999999997</v>
      </c>
      <c r="AW88" s="100">
        <v>1.4408363</v>
      </c>
      <c r="AY88" s="122">
        <v>1981</v>
      </c>
    </row>
    <row r="89" spans="2:51">
      <c r="B89" s="122">
        <v>1982</v>
      </c>
      <c r="C89" s="99">
        <v>762</v>
      </c>
      <c r="D89" s="100">
        <v>10.051558</v>
      </c>
      <c r="E89" s="100">
        <v>21.242006</v>
      </c>
      <c r="F89" s="100">
        <v>24.215886999999999</v>
      </c>
      <c r="G89" s="100">
        <v>26.15859</v>
      </c>
      <c r="H89" s="100">
        <v>12.013259</v>
      </c>
      <c r="I89" s="100">
        <v>9.3216330999999997</v>
      </c>
      <c r="J89" s="100">
        <v>75.408135999999999</v>
      </c>
      <c r="K89" s="100">
        <v>78</v>
      </c>
      <c r="L89" s="100">
        <v>100</v>
      </c>
      <c r="M89" s="100">
        <v>1.2038865999999999</v>
      </c>
      <c r="N89" s="99">
        <v>3573</v>
      </c>
      <c r="O89" s="99">
        <v>0.48370239999999998</v>
      </c>
      <c r="P89" s="99">
        <v>0.45543889999999998</v>
      </c>
      <c r="R89" s="122">
        <v>1982</v>
      </c>
      <c r="S89" s="99">
        <v>955</v>
      </c>
      <c r="T89" s="100">
        <v>12.560281</v>
      </c>
      <c r="U89" s="100">
        <v>14.999127</v>
      </c>
      <c r="V89" s="100">
        <v>17.099004999999998</v>
      </c>
      <c r="W89" s="100">
        <v>18.035761000000001</v>
      </c>
      <c r="X89" s="100">
        <v>9.1976112000000008</v>
      </c>
      <c r="Y89" s="100">
        <v>7.4548350000000001</v>
      </c>
      <c r="Z89" s="100">
        <v>75.379058000000001</v>
      </c>
      <c r="AA89" s="100">
        <v>78</v>
      </c>
      <c r="AB89" s="100">
        <v>100</v>
      </c>
      <c r="AC89" s="100">
        <v>1.8552335</v>
      </c>
      <c r="AD89" s="99">
        <v>4830</v>
      </c>
      <c r="AE89" s="99">
        <v>0.66532670000000005</v>
      </c>
      <c r="AF89" s="99">
        <v>1.1798040999999999</v>
      </c>
      <c r="AH89" s="122">
        <v>1982</v>
      </c>
      <c r="AI89" s="99">
        <v>1717</v>
      </c>
      <c r="AJ89" s="100">
        <v>11.307772</v>
      </c>
      <c r="AK89" s="100">
        <v>16.758161000000001</v>
      </c>
      <c r="AL89" s="100">
        <v>19.104303000000002</v>
      </c>
      <c r="AM89" s="100">
        <v>20.332281999999999</v>
      </c>
      <c r="AN89" s="100">
        <v>9.9474145000000007</v>
      </c>
      <c r="AO89" s="100">
        <v>7.9062748999999997</v>
      </c>
      <c r="AP89" s="100">
        <v>75.391963000000004</v>
      </c>
      <c r="AQ89" s="100">
        <v>78</v>
      </c>
      <c r="AR89" s="100">
        <v>100</v>
      </c>
      <c r="AS89" s="100">
        <v>1.4960225</v>
      </c>
      <c r="AT89" s="99">
        <v>8403</v>
      </c>
      <c r="AU89" s="99">
        <v>0.57372599999999996</v>
      </c>
      <c r="AV89" s="99">
        <v>0.70382310000000003</v>
      </c>
      <c r="AW89" s="100">
        <v>1.4162161</v>
      </c>
      <c r="AY89" s="122">
        <v>1982</v>
      </c>
    </row>
    <row r="90" spans="2:51">
      <c r="B90" s="122">
        <v>1983</v>
      </c>
      <c r="C90" s="99">
        <v>735</v>
      </c>
      <c r="D90" s="100">
        <v>9.5624111000000003</v>
      </c>
      <c r="E90" s="100">
        <v>19.696743000000001</v>
      </c>
      <c r="F90" s="100">
        <v>22.454287000000001</v>
      </c>
      <c r="G90" s="100">
        <v>24.200006999999999</v>
      </c>
      <c r="H90" s="100">
        <v>11.187844</v>
      </c>
      <c r="I90" s="100">
        <v>8.6688755999999998</v>
      </c>
      <c r="J90" s="100">
        <v>75.194558000000001</v>
      </c>
      <c r="K90" s="100">
        <v>78</v>
      </c>
      <c r="L90" s="100">
        <v>100</v>
      </c>
      <c r="M90" s="100">
        <v>1.2158808999999999</v>
      </c>
      <c r="N90" s="99">
        <v>3571</v>
      </c>
      <c r="O90" s="99">
        <v>0.47714469999999998</v>
      </c>
      <c r="P90" s="99">
        <v>0.48578159999999998</v>
      </c>
      <c r="R90" s="122">
        <v>1983</v>
      </c>
      <c r="S90" s="99">
        <v>976</v>
      </c>
      <c r="T90" s="100">
        <v>12.663605</v>
      </c>
      <c r="U90" s="100">
        <v>14.971282</v>
      </c>
      <c r="V90" s="100">
        <v>17.067261999999999</v>
      </c>
      <c r="W90" s="100">
        <v>18.142378000000001</v>
      </c>
      <c r="X90" s="100">
        <v>8.9729151999999992</v>
      </c>
      <c r="Y90" s="100">
        <v>7.1998334000000002</v>
      </c>
      <c r="Z90" s="100">
        <v>76.824794999999995</v>
      </c>
      <c r="AA90" s="100">
        <v>79</v>
      </c>
      <c r="AB90" s="100">
        <v>100</v>
      </c>
      <c r="AC90" s="100">
        <v>1.966394</v>
      </c>
      <c r="AD90" s="99">
        <v>4204</v>
      </c>
      <c r="AE90" s="99">
        <v>0.57200280000000003</v>
      </c>
      <c r="AF90" s="99">
        <v>1.0569241</v>
      </c>
      <c r="AH90" s="122">
        <v>1983</v>
      </c>
      <c r="AI90" s="99">
        <v>1711</v>
      </c>
      <c r="AJ90" s="100">
        <v>11.115100999999999</v>
      </c>
      <c r="AK90" s="100">
        <v>16.368645999999998</v>
      </c>
      <c r="AL90" s="100">
        <v>18.660257000000001</v>
      </c>
      <c r="AM90" s="100">
        <v>19.922491999999998</v>
      </c>
      <c r="AN90" s="100">
        <v>9.6104611999999996</v>
      </c>
      <c r="AO90" s="100">
        <v>7.5982341</v>
      </c>
      <c r="AP90" s="100">
        <v>76.124488999999997</v>
      </c>
      <c r="AQ90" s="100">
        <v>79</v>
      </c>
      <c r="AR90" s="100">
        <v>100</v>
      </c>
      <c r="AS90" s="100">
        <v>1.5542677</v>
      </c>
      <c r="AT90" s="99">
        <v>7775</v>
      </c>
      <c r="AU90" s="99">
        <v>0.52414369999999999</v>
      </c>
      <c r="AV90" s="99">
        <v>0.6863148</v>
      </c>
      <c r="AW90" s="100">
        <v>1.3156350000000001</v>
      </c>
      <c r="AY90" s="122">
        <v>1983</v>
      </c>
    </row>
    <row r="91" spans="2:51">
      <c r="B91" s="122">
        <v>1984</v>
      </c>
      <c r="C91" s="99">
        <v>759</v>
      </c>
      <c r="D91" s="100">
        <v>9.7580267000000003</v>
      </c>
      <c r="E91" s="100">
        <v>20.096869999999999</v>
      </c>
      <c r="F91" s="100">
        <v>22.910430999999999</v>
      </c>
      <c r="G91" s="100">
        <v>24.712005000000001</v>
      </c>
      <c r="H91" s="100">
        <v>11.241614999999999</v>
      </c>
      <c r="I91" s="100">
        <v>8.7078568999999995</v>
      </c>
      <c r="J91" s="100">
        <v>76.110671999999994</v>
      </c>
      <c r="K91" s="100">
        <v>78</v>
      </c>
      <c r="L91" s="100">
        <v>100</v>
      </c>
      <c r="M91" s="100">
        <v>1.2652741000000001</v>
      </c>
      <c r="N91" s="99">
        <v>3165</v>
      </c>
      <c r="O91" s="99">
        <v>0.41829889999999997</v>
      </c>
      <c r="P91" s="99">
        <v>0.44824950000000002</v>
      </c>
      <c r="R91" s="122">
        <v>1984</v>
      </c>
      <c r="S91" s="99">
        <v>956</v>
      </c>
      <c r="T91" s="100">
        <v>12.254557999999999</v>
      </c>
      <c r="U91" s="100">
        <v>14.113947</v>
      </c>
      <c r="V91" s="100">
        <v>16.0899</v>
      </c>
      <c r="W91" s="100">
        <v>17.103187999999999</v>
      </c>
      <c r="X91" s="100">
        <v>8.5879325000000009</v>
      </c>
      <c r="Y91" s="100">
        <v>7.0055807999999997</v>
      </c>
      <c r="Z91" s="100">
        <v>76.311715000000007</v>
      </c>
      <c r="AA91" s="100">
        <v>79</v>
      </c>
      <c r="AB91" s="100">
        <v>100</v>
      </c>
      <c r="AC91" s="100">
        <v>1.9147955999999999</v>
      </c>
      <c r="AD91" s="99">
        <v>4535</v>
      </c>
      <c r="AE91" s="99">
        <v>0.61046120000000004</v>
      </c>
      <c r="AF91" s="99">
        <v>1.1891027000000001</v>
      </c>
      <c r="AH91" s="122">
        <v>1984</v>
      </c>
      <c r="AI91" s="99">
        <v>1715</v>
      </c>
      <c r="AJ91" s="100">
        <v>11.008132</v>
      </c>
      <c r="AK91" s="100">
        <v>15.830882000000001</v>
      </c>
      <c r="AL91" s="100">
        <v>18.047205999999999</v>
      </c>
      <c r="AM91" s="100">
        <v>19.268228000000001</v>
      </c>
      <c r="AN91" s="100">
        <v>9.2987357999999993</v>
      </c>
      <c r="AO91" s="100">
        <v>7.4035960999999997</v>
      </c>
      <c r="AP91" s="100">
        <v>76.222740999999999</v>
      </c>
      <c r="AQ91" s="100">
        <v>78</v>
      </c>
      <c r="AR91" s="100">
        <v>100</v>
      </c>
      <c r="AS91" s="100">
        <v>1.5603108000000001</v>
      </c>
      <c r="AT91" s="99">
        <v>7700</v>
      </c>
      <c r="AU91" s="99">
        <v>0.51349869999999997</v>
      </c>
      <c r="AV91" s="99">
        <v>0.70807200000000003</v>
      </c>
      <c r="AW91" s="100">
        <v>1.4239014999999999</v>
      </c>
      <c r="AY91" s="122">
        <v>1984</v>
      </c>
    </row>
    <row r="92" spans="2:51">
      <c r="B92" s="122">
        <v>1985</v>
      </c>
      <c r="C92" s="99">
        <v>830</v>
      </c>
      <c r="D92" s="100">
        <v>10.529350000000001</v>
      </c>
      <c r="E92" s="100">
        <v>20.982548000000001</v>
      </c>
      <c r="F92" s="100">
        <v>23.920105</v>
      </c>
      <c r="G92" s="100">
        <v>25.831609</v>
      </c>
      <c r="H92" s="100">
        <v>11.768153</v>
      </c>
      <c r="I92" s="100">
        <v>9.0281108999999997</v>
      </c>
      <c r="J92" s="100">
        <v>76.220482000000004</v>
      </c>
      <c r="K92" s="100">
        <v>78.5</v>
      </c>
      <c r="L92" s="100">
        <v>100</v>
      </c>
      <c r="M92" s="100">
        <v>1.2937216</v>
      </c>
      <c r="N92" s="99">
        <v>3475</v>
      </c>
      <c r="O92" s="99">
        <v>0.4536212</v>
      </c>
      <c r="P92" s="99">
        <v>0.46259689999999998</v>
      </c>
      <c r="R92" s="122">
        <v>1985</v>
      </c>
      <c r="S92" s="99">
        <v>1030</v>
      </c>
      <c r="T92" s="100">
        <v>13.028765</v>
      </c>
      <c r="U92" s="100">
        <v>14.807570999999999</v>
      </c>
      <c r="V92" s="100">
        <v>16.880631000000001</v>
      </c>
      <c r="W92" s="100">
        <v>17.971768999999998</v>
      </c>
      <c r="X92" s="100">
        <v>8.7441575999999994</v>
      </c>
      <c r="Y92" s="100">
        <v>7.0076518999999999</v>
      </c>
      <c r="Z92" s="100">
        <v>77.818447000000006</v>
      </c>
      <c r="AA92" s="100">
        <v>80</v>
      </c>
      <c r="AB92" s="100">
        <v>100</v>
      </c>
      <c r="AC92" s="100">
        <v>1.884652</v>
      </c>
      <c r="AD92" s="99">
        <v>3773</v>
      </c>
      <c r="AE92" s="99">
        <v>0.50190330000000005</v>
      </c>
      <c r="AF92" s="99">
        <v>0.9263806</v>
      </c>
      <c r="AH92" s="122">
        <v>1985</v>
      </c>
      <c r="AI92" s="99">
        <v>1860</v>
      </c>
      <c r="AJ92" s="100">
        <v>11.780867000000001</v>
      </c>
      <c r="AK92" s="100">
        <v>16.714855</v>
      </c>
      <c r="AL92" s="100">
        <v>19.054935</v>
      </c>
      <c r="AM92" s="100">
        <v>20.381195999999999</v>
      </c>
      <c r="AN92" s="100">
        <v>9.6795848000000007</v>
      </c>
      <c r="AO92" s="100">
        <v>7.6048549999999997</v>
      </c>
      <c r="AP92" s="100">
        <v>77.105376000000007</v>
      </c>
      <c r="AQ92" s="100">
        <v>79</v>
      </c>
      <c r="AR92" s="100">
        <v>100</v>
      </c>
      <c r="AS92" s="100">
        <v>1.5655511</v>
      </c>
      <c r="AT92" s="99">
        <v>7248</v>
      </c>
      <c r="AU92" s="99">
        <v>0.47753449999999997</v>
      </c>
      <c r="AV92" s="99">
        <v>0.62564850000000005</v>
      </c>
      <c r="AW92" s="100">
        <v>1.4170149000000001</v>
      </c>
      <c r="AY92" s="122">
        <v>1985</v>
      </c>
    </row>
    <row r="93" spans="2:51">
      <c r="B93" s="122">
        <v>1986</v>
      </c>
      <c r="C93" s="99">
        <v>750</v>
      </c>
      <c r="D93" s="100">
        <v>9.3747808999999993</v>
      </c>
      <c r="E93" s="100">
        <v>18.063177</v>
      </c>
      <c r="F93" s="100">
        <v>20.592020999999999</v>
      </c>
      <c r="G93" s="100">
        <v>22.213018999999999</v>
      </c>
      <c r="H93" s="100">
        <v>10.137492</v>
      </c>
      <c r="I93" s="100">
        <v>7.7036141999999996</v>
      </c>
      <c r="J93" s="100">
        <v>76.586667000000006</v>
      </c>
      <c r="K93" s="100">
        <v>79</v>
      </c>
      <c r="L93" s="100">
        <v>100</v>
      </c>
      <c r="M93" s="100">
        <v>1.2055940000000001</v>
      </c>
      <c r="N93" s="99">
        <v>2900</v>
      </c>
      <c r="O93" s="99">
        <v>0.3734035</v>
      </c>
      <c r="P93" s="99">
        <v>0.40074460000000001</v>
      </c>
      <c r="R93" s="122">
        <v>1986</v>
      </c>
      <c r="S93" s="99">
        <v>984</v>
      </c>
      <c r="T93" s="100">
        <v>12.272138</v>
      </c>
      <c r="U93" s="100">
        <v>13.484844000000001</v>
      </c>
      <c r="V93" s="100">
        <v>15.372722</v>
      </c>
      <c r="W93" s="100">
        <v>16.290863999999999</v>
      </c>
      <c r="X93" s="100">
        <v>8.0923073999999993</v>
      </c>
      <c r="Y93" s="100">
        <v>6.5348167999999998</v>
      </c>
      <c r="Z93" s="100">
        <v>77.442072999999993</v>
      </c>
      <c r="AA93" s="100">
        <v>79</v>
      </c>
      <c r="AB93" s="100">
        <v>100</v>
      </c>
      <c r="AC93" s="100">
        <v>1.8646605000000001</v>
      </c>
      <c r="AD93" s="99">
        <v>3617</v>
      </c>
      <c r="AE93" s="99">
        <v>0.47509649999999998</v>
      </c>
      <c r="AF93" s="99">
        <v>0.92716730000000003</v>
      </c>
      <c r="AH93" s="122">
        <v>1986</v>
      </c>
      <c r="AI93" s="99">
        <v>1734</v>
      </c>
      <c r="AJ93" s="100">
        <v>10.825085</v>
      </c>
      <c r="AK93" s="100">
        <v>14.815752</v>
      </c>
      <c r="AL93" s="100">
        <v>16.889958</v>
      </c>
      <c r="AM93" s="100">
        <v>18.011092999999999</v>
      </c>
      <c r="AN93" s="100">
        <v>8.6487397999999995</v>
      </c>
      <c r="AO93" s="100">
        <v>6.7975783999999999</v>
      </c>
      <c r="AP93" s="100">
        <v>77.072087999999994</v>
      </c>
      <c r="AQ93" s="100">
        <v>79</v>
      </c>
      <c r="AR93" s="100">
        <v>100</v>
      </c>
      <c r="AS93" s="100">
        <v>1.5080751999999999</v>
      </c>
      <c r="AT93" s="99">
        <v>6517</v>
      </c>
      <c r="AU93" s="99">
        <v>0.4237435</v>
      </c>
      <c r="AV93" s="99">
        <v>0.58513190000000004</v>
      </c>
      <c r="AW93" s="100">
        <v>1.3395170000000001</v>
      </c>
      <c r="AY93" s="122">
        <v>1986</v>
      </c>
    </row>
    <row r="94" spans="2:51">
      <c r="B94" s="122">
        <v>1987</v>
      </c>
      <c r="C94" s="99">
        <v>745</v>
      </c>
      <c r="D94" s="100">
        <v>9.1768490000000007</v>
      </c>
      <c r="E94" s="100">
        <v>17.619028</v>
      </c>
      <c r="F94" s="100">
        <v>20.085692000000002</v>
      </c>
      <c r="G94" s="100">
        <v>21.785422000000001</v>
      </c>
      <c r="H94" s="100">
        <v>9.7695214999999997</v>
      </c>
      <c r="I94" s="100">
        <v>7.4546710999999997</v>
      </c>
      <c r="J94" s="100">
        <v>77.389262000000002</v>
      </c>
      <c r="K94" s="100">
        <v>79</v>
      </c>
      <c r="L94" s="100">
        <v>100</v>
      </c>
      <c r="M94" s="100">
        <v>1.1712179</v>
      </c>
      <c r="N94" s="99">
        <v>2513</v>
      </c>
      <c r="O94" s="99">
        <v>0.31915310000000002</v>
      </c>
      <c r="P94" s="99">
        <v>0.34885339999999998</v>
      </c>
      <c r="R94" s="122">
        <v>1987</v>
      </c>
      <c r="S94" s="99">
        <v>979</v>
      </c>
      <c r="T94" s="100">
        <v>12.018731000000001</v>
      </c>
      <c r="U94" s="100">
        <v>13.137024</v>
      </c>
      <c r="V94" s="100">
        <v>14.976207</v>
      </c>
      <c r="W94" s="100">
        <v>15.938081</v>
      </c>
      <c r="X94" s="100">
        <v>7.9183519999999996</v>
      </c>
      <c r="Y94" s="100">
        <v>6.4325039000000004</v>
      </c>
      <c r="Z94" s="100">
        <v>77.215525999999997</v>
      </c>
      <c r="AA94" s="100">
        <v>80</v>
      </c>
      <c r="AB94" s="100">
        <v>100</v>
      </c>
      <c r="AC94" s="100">
        <v>1.8227518</v>
      </c>
      <c r="AD94" s="99">
        <v>4256</v>
      </c>
      <c r="AE94" s="99">
        <v>0.55088349999999997</v>
      </c>
      <c r="AF94" s="99">
        <v>1.1224546</v>
      </c>
      <c r="AH94" s="122">
        <v>1987</v>
      </c>
      <c r="AI94" s="99">
        <v>1724</v>
      </c>
      <c r="AJ94" s="100">
        <v>10.60018</v>
      </c>
      <c r="AK94" s="100">
        <v>14.390980000000001</v>
      </c>
      <c r="AL94" s="100">
        <v>16.405716999999999</v>
      </c>
      <c r="AM94" s="100">
        <v>17.588885999999999</v>
      </c>
      <c r="AN94" s="100">
        <v>8.3609015000000007</v>
      </c>
      <c r="AO94" s="100">
        <v>6.5956625000000004</v>
      </c>
      <c r="AP94" s="100">
        <v>77.290603000000004</v>
      </c>
      <c r="AQ94" s="100">
        <v>80</v>
      </c>
      <c r="AR94" s="100">
        <v>100</v>
      </c>
      <c r="AS94" s="100">
        <v>1.4694977</v>
      </c>
      <c r="AT94" s="99">
        <v>6769</v>
      </c>
      <c r="AU94" s="99">
        <v>0.43391760000000001</v>
      </c>
      <c r="AV94" s="99">
        <v>0.61562720000000004</v>
      </c>
      <c r="AW94" s="100">
        <v>1.3411735</v>
      </c>
      <c r="AY94" s="122">
        <v>1987</v>
      </c>
    </row>
    <row r="95" spans="2:51">
      <c r="B95" s="122">
        <v>1988</v>
      </c>
      <c r="C95" s="99">
        <v>821</v>
      </c>
      <c r="D95" s="100">
        <v>9.9527879000000006</v>
      </c>
      <c r="E95" s="100">
        <v>19.098371</v>
      </c>
      <c r="F95" s="100">
        <v>21.772141999999999</v>
      </c>
      <c r="G95" s="100">
        <v>23.602502000000001</v>
      </c>
      <c r="H95" s="100">
        <v>10.469576</v>
      </c>
      <c r="I95" s="100">
        <v>7.9161308999999997</v>
      </c>
      <c r="J95" s="100">
        <v>78.121803</v>
      </c>
      <c r="K95" s="100">
        <v>80</v>
      </c>
      <c r="L95" s="100">
        <v>100</v>
      </c>
      <c r="M95" s="100">
        <v>1.2615243</v>
      </c>
      <c r="N95" s="99">
        <v>2430</v>
      </c>
      <c r="O95" s="99">
        <v>0.30397439999999998</v>
      </c>
      <c r="P95" s="99">
        <v>0.328405</v>
      </c>
      <c r="R95" s="122">
        <v>1988</v>
      </c>
      <c r="S95" s="99">
        <v>1029</v>
      </c>
      <c r="T95" s="100">
        <v>12.422707000000001</v>
      </c>
      <c r="U95" s="100">
        <v>13.497551</v>
      </c>
      <c r="V95" s="100">
        <v>15.387207999999999</v>
      </c>
      <c r="W95" s="100">
        <v>16.506851000000001</v>
      </c>
      <c r="X95" s="100">
        <v>7.8704993999999999</v>
      </c>
      <c r="Y95" s="100">
        <v>6.2131363000000004</v>
      </c>
      <c r="Z95" s="100">
        <v>78.941691000000006</v>
      </c>
      <c r="AA95" s="100">
        <v>81</v>
      </c>
      <c r="AB95" s="100">
        <v>100</v>
      </c>
      <c r="AC95" s="100">
        <v>1.8782856000000001</v>
      </c>
      <c r="AD95" s="99">
        <v>3427</v>
      </c>
      <c r="AE95" s="99">
        <v>0.4366447</v>
      </c>
      <c r="AF95" s="99">
        <v>0.87509859999999995</v>
      </c>
      <c r="AH95" s="122">
        <v>1988</v>
      </c>
      <c r="AI95" s="99">
        <v>1850</v>
      </c>
      <c r="AJ95" s="100">
        <v>11.190308</v>
      </c>
      <c r="AK95" s="100">
        <v>15.222472</v>
      </c>
      <c r="AL95" s="100">
        <v>17.353618000000001</v>
      </c>
      <c r="AM95" s="100">
        <v>18.672546000000001</v>
      </c>
      <c r="AN95" s="100">
        <v>8.6464783000000001</v>
      </c>
      <c r="AO95" s="100">
        <v>6.6797844</v>
      </c>
      <c r="AP95" s="100">
        <v>78.577838</v>
      </c>
      <c r="AQ95" s="100">
        <v>81</v>
      </c>
      <c r="AR95" s="100">
        <v>100</v>
      </c>
      <c r="AS95" s="100">
        <v>1.5434159000000001</v>
      </c>
      <c r="AT95" s="99">
        <v>5857</v>
      </c>
      <c r="AU95" s="99">
        <v>0.36969990000000003</v>
      </c>
      <c r="AV95" s="99">
        <v>0.51760720000000005</v>
      </c>
      <c r="AW95" s="100">
        <v>1.4149508</v>
      </c>
      <c r="AY95" s="122">
        <v>1988</v>
      </c>
    </row>
    <row r="96" spans="2:51">
      <c r="B96" s="122">
        <v>1989</v>
      </c>
      <c r="C96" s="99">
        <v>842</v>
      </c>
      <c r="D96" s="100">
        <v>10.038641999999999</v>
      </c>
      <c r="E96" s="100">
        <v>18.276564</v>
      </c>
      <c r="F96" s="100">
        <v>20.835283</v>
      </c>
      <c r="G96" s="100">
        <v>22.535242</v>
      </c>
      <c r="H96" s="100">
        <v>10.190602999999999</v>
      </c>
      <c r="I96" s="100">
        <v>7.7101468999999998</v>
      </c>
      <c r="J96" s="100">
        <v>77.528503999999998</v>
      </c>
      <c r="K96" s="100">
        <v>80</v>
      </c>
      <c r="L96" s="100">
        <v>100</v>
      </c>
      <c r="M96" s="100">
        <v>1.2581059999999999</v>
      </c>
      <c r="N96" s="99">
        <v>2728</v>
      </c>
      <c r="O96" s="99">
        <v>0.3359297</v>
      </c>
      <c r="P96" s="99">
        <v>0.37843110000000002</v>
      </c>
      <c r="R96" s="122">
        <v>1989</v>
      </c>
      <c r="S96" s="99">
        <v>1087</v>
      </c>
      <c r="T96" s="100">
        <v>12.899279999999999</v>
      </c>
      <c r="U96" s="100">
        <v>13.746200999999999</v>
      </c>
      <c r="V96" s="100">
        <v>15.670669</v>
      </c>
      <c r="W96" s="100">
        <v>16.792041000000001</v>
      </c>
      <c r="X96" s="100">
        <v>8.0818648999999994</v>
      </c>
      <c r="Y96" s="100">
        <v>6.4707935000000001</v>
      </c>
      <c r="Z96" s="100">
        <v>78.725851000000006</v>
      </c>
      <c r="AA96" s="100">
        <v>81</v>
      </c>
      <c r="AB96" s="100">
        <v>100</v>
      </c>
      <c r="AC96" s="100">
        <v>1.8968345</v>
      </c>
      <c r="AD96" s="99">
        <v>3418</v>
      </c>
      <c r="AE96" s="99">
        <v>0.42858780000000002</v>
      </c>
      <c r="AF96" s="99">
        <v>0.88820290000000002</v>
      </c>
      <c r="AH96" s="122">
        <v>1989</v>
      </c>
      <c r="AI96" s="99">
        <v>1929</v>
      </c>
      <c r="AJ96" s="100">
        <v>11.472299</v>
      </c>
      <c r="AK96" s="100">
        <v>15.174065000000001</v>
      </c>
      <c r="AL96" s="100">
        <v>17.298434</v>
      </c>
      <c r="AM96" s="100">
        <v>18.589722999999999</v>
      </c>
      <c r="AN96" s="100">
        <v>8.7225400000000004</v>
      </c>
      <c r="AO96" s="100">
        <v>6.8064976000000001</v>
      </c>
      <c r="AP96" s="100">
        <v>78.203214000000003</v>
      </c>
      <c r="AQ96" s="100">
        <v>80</v>
      </c>
      <c r="AR96" s="100">
        <v>100</v>
      </c>
      <c r="AS96" s="100">
        <v>1.55274</v>
      </c>
      <c r="AT96" s="99">
        <v>6146</v>
      </c>
      <c r="AU96" s="99">
        <v>0.38183929999999999</v>
      </c>
      <c r="AV96" s="99">
        <v>0.55585050000000003</v>
      </c>
      <c r="AW96" s="100">
        <v>1.329572</v>
      </c>
      <c r="AY96" s="122">
        <v>1989</v>
      </c>
    </row>
    <row r="97" spans="2:51">
      <c r="B97" s="122">
        <v>1990</v>
      </c>
      <c r="C97" s="99">
        <v>845</v>
      </c>
      <c r="D97" s="100">
        <v>9.9280142999999992</v>
      </c>
      <c r="E97" s="100">
        <v>18.26634</v>
      </c>
      <c r="F97" s="100">
        <v>20.823627999999999</v>
      </c>
      <c r="G97" s="100">
        <v>22.648858000000001</v>
      </c>
      <c r="H97" s="100">
        <v>10.040933000000001</v>
      </c>
      <c r="I97" s="100">
        <v>7.6521628000000002</v>
      </c>
      <c r="J97" s="100">
        <v>77.860354999999998</v>
      </c>
      <c r="K97" s="100">
        <v>80</v>
      </c>
      <c r="L97" s="100">
        <v>100</v>
      </c>
      <c r="M97" s="100">
        <v>1.3068762</v>
      </c>
      <c r="N97" s="99">
        <v>2768</v>
      </c>
      <c r="O97" s="99">
        <v>0.33615119999999998</v>
      </c>
      <c r="P97" s="99">
        <v>0.38788149999999999</v>
      </c>
      <c r="R97" s="122">
        <v>1990</v>
      </c>
      <c r="S97" s="99">
        <v>1043</v>
      </c>
      <c r="T97" s="100">
        <v>12.193327</v>
      </c>
      <c r="U97" s="100">
        <v>12.943643</v>
      </c>
      <c r="V97" s="100">
        <v>14.755754</v>
      </c>
      <c r="W97" s="100">
        <v>15.754182999999999</v>
      </c>
      <c r="X97" s="100">
        <v>7.5949722</v>
      </c>
      <c r="Y97" s="100">
        <v>6.0664518999999997</v>
      </c>
      <c r="Z97" s="100">
        <v>78.821668000000003</v>
      </c>
      <c r="AA97" s="100">
        <v>81</v>
      </c>
      <c r="AB97" s="100">
        <v>100</v>
      </c>
      <c r="AC97" s="100">
        <v>1.8826035000000001</v>
      </c>
      <c r="AD97" s="99">
        <v>3437</v>
      </c>
      <c r="AE97" s="99">
        <v>0.42493819999999999</v>
      </c>
      <c r="AF97" s="99">
        <v>0.91032369999999996</v>
      </c>
      <c r="AH97" s="122">
        <v>1990</v>
      </c>
      <c r="AI97" s="99">
        <v>1888</v>
      </c>
      <c r="AJ97" s="100">
        <v>11.063497</v>
      </c>
      <c r="AK97" s="100">
        <v>14.560007000000001</v>
      </c>
      <c r="AL97" s="100">
        <v>16.598407999999999</v>
      </c>
      <c r="AM97" s="100">
        <v>17.844536000000002</v>
      </c>
      <c r="AN97" s="100">
        <v>8.3122345000000006</v>
      </c>
      <c r="AO97" s="100">
        <v>6.4947637</v>
      </c>
      <c r="AP97" s="100">
        <v>78.391418999999999</v>
      </c>
      <c r="AQ97" s="100">
        <v>80</v>
      </c>
      <c r="AR97" s="100">
        <v>100</v>
      </c>
      <c r="AS97" s="100">
        <v>1.5725471</v>
      </c>
      <c r="AT97" s="99">
        <v>6205</v>
      </c>
      <c r="AU97" s="99">
        <v>0.38014720000000002</v>
      </c>
      <c r="AV97" s="99">
        <v>0.56865149999999998</v>
      </c>
      <c r="AW97" s="100">
        <v>1.4112209</v>
      </c>
      <c r="AY97" s="122">
        <v>1990</v>
      </c>
    </row>
    <row r="98" spans="2:51">
      <c r="B98" s="122">
        <v>1991</v>
      </c>
      <c r="C98" s="99">
        <v>895</v>
      </c>
      <c r="D98" s="100">
        <v>10.388363</v>
      </c>
      <c r="E98" s="100">
        <v>18.080673999999998</v>
      </c>
      <c r="F98" s="100">
        <v>20.611968999999998</v>
      </c>
      <c r="G98" s="100">
        <v>22.325744</v>
      </c>
      <c r="H98" s="100">
        <v>10.114575</v>
      </c>
      <c r="I98" s="100">
        <v>7.7579830999999997</v>
      </c>
      <c r="J98" s="100">
        <v>77.231285</v>
      </c>
      <c r="K98" s="100">
        <v>80</v>
      </c>
      <c r="L98" s="100">
        <v>100</v>
      </c>
      <c r="M98" s="100">
        <v>1.3969750000000001</v>
      </c>
      <c r="N98" s="99">
        <v>3245</v>
      </c>
      <c r="O98" s="99">
        <v>0.38965949999999999</v>
      </c>
      <c r="P98" s="99">
        <v>0.47870819999999997</v>
      </c>
      <c r="R98" s="122">
        <v>1991</v>
      </c>
      <c r="S98" s="99">
        <v>1074</v>
      </c>
      <c r="T98" s="100">
        <v>12.389505</v>
      </c>
      <c r="U98" s="100">
        <v>12.897123000000001</v>
      </c>
      <c r="V98" s="100">
        <v>14.702721</v>
      </c>
      <c r="W98" s="100">
        <v>15.641724</v>
      </c>
      <c r="X98" s="100">
        <v>7.5618312999999997</v>
      </c>
      <c r="Y98" s="100">
        <v>5.9751377999999997</v>
      </c>
      <c r="Z98" s="100">
        <v>78.716014999999999</v>
      </c>
      <c r="AA98" s="100">
        <v>80</v>
      </c>
      <c r="AB98" s="100">
        <v>100</v>
      </c>
      <c r="AC98" s="100">
        <v>1.9499264999999999</v>
      </c>
      <c r="AD98" s="99">
        <v>3395</v>
      </c>
      <c r="AE98" s="99">
        <v>0.41464719999999999</v>
      </c>
      <c r="AF98" s="99">
        <v>0.92476570000000002</v>
      </c>
      <c r="AH98" s="122">
        <v>1991</v>
      </c>
      <c r="AI98" s="99">
        <v>1969</v>
      </c>
      <c r="AJ98" s="100">
        <v>11.392015000000001</v>
      </c>
      <c r="AK98" s="100">
        <v>14.556274</v>
      </c>
      <c r="AL98" s="100">
        <v>16.594152000000001</v>
      </c>
      <c r="AM98" s="100">
        <v>17.772169000000002</v>
      </c>
      <c r="AN98" s="100">
        <v>8.3846322000000004</v>
      </c>
      <c r="AO98" s="100">
        <v>6.5364848000000002</v>
      </c>
      <c r="AP98" s="100">
        <v>78.041138000000004</v>
      </c>
      <c r="AQ98" s="100">
        <v>80</v>
      </c>
      <c r="AR98" s="100">
        <v>100</v>
      </c>
      <c r="AS98" s="100">
        <v>1.6525943000000001</v>
      </c>
      <c r="AT98" s="99">
        <v>6640</v>
      </c>
      <c r="AU98" s="99">
        <v>0.4020474</v>
      </c>
      <c r="AV98" s="99">
        <v>0.63541519999999996</v>
      </c>
      <c r="AW98" s="100">
        <v>1.4019153</v>
      </c>
      <c r="AY98" s="122">
        <v>1991</v>
      </c>
    </row>
    <row r="99" spans="2:51">
      <c r="B99" s="122">
        <v>1992</v>
      </c>
      <c r="C99" s="99">
        <v>845</v>
      </c>
      <c r="D99" s="100">
        <v>9.7034354999999994</v>
      </c>
      <c r="E99" s="100">
        <v>16.679701000000001</v>
      </c>
      <c r="F99" s="100">
        <v>19.014859000000001</v>
      </c>
      <c r="G99" s="100">
        <v>20.584665999999999</v>
      </c>
      <c r="H99" s="100">
        <v>9.1855034</v>
      </c>
      <c r="I99" s="100">
        <v>6.9686250999999997</v>
      </c>
      <c r="J99" s="100">
        <v>78.599999999999994</v>
      </c>
      <c r="K99" s="100">
        <v>80</v>
      </c>
      <c r="L99" s="100">
        <v>100</v>
      </c>
      <c r="M99" s="100">
        <v>1.2780761</v>
      </c>
      <c r="N99" s="99">
        <v>2375</v>
      </c>
      <c r="O99" s="99">
        <v>0.28237839999999997</v>
      </c>
      <c r="P99" s="99">
        <v>0.35146339999999998</v>
      </c>
      <c r="R99" s="122">
        <v>1992</v>
      </c>
      <c r="S99" s="99">
        <v>1016</v>
      </c>
      <c r="T99" s="100">
        <v>11.584448</v>
      </c>
      <c r="U99" s="100">
        <v>11.805876</v>
      </c>
      <c r="V99" s="100">
        <v>13.458698</v>
      </c>
      <c r="W99" s="100">
        <v>14.348978000000001</v>
      </c>
      <c r="X99" s="100">
        <v>6.9319610000000003</v>
      </c>
      <c r="Y99" s="100">
        <v>5.5052766999999996</v>
      </c>
      <c r="Z99" s="100">
        <v>78.783465000000007</v>
      </c>
      <c r="AA99" s="100">
        <v>81</v>
      </c>
      <c r="AB99" s="100">
        <v>100</v>
      </c>
      <c r="AC99" s="100">
        <v>1.7655748</v>
      </c>
      <c r="AD99" s="99">
        <v>3261</v>
      </c>
      <c r="AE99" s="99">
        <v>0.39409169999999999</v>
      </c>
      <c r="AF99" s="99">
        <v>0.89394390000000001</v>
      </c>
      <c r="AH99" s="122">
        <v>1992</v>
      </c>
      <c r="AI99" s="99">
        <v>1861</v>
      </c>
      <c r="AJ99" s="100">
        <v>10.647285</v>
      </c>
      <c r="AK99" s="100">
        <v>13.351115999999999</v>
      </c>
      <c r="AL99" s="100">
        <v>15.220272</v>
      </c>
      <c r="AM99" s="100">
        <v>16.31681</v>
      </c>
      <c r="AN99" s="100">
        <v>7.6237662000000004</v>
      </c>
      <c r="AO99" s="100">
        <v>5.9235610000000003</v>
      </c>
      <c r="AP99" s="100">
        <v>78.700160999999994</v>
      </c>
      <c r="AQ99" s="100">
        <v>80</v>
      </c>
      <c r="AR99" s="100">
        <v>100</v>
      </c>
      <c r="AS99" s="100">
        <v>1.5049329</v>
      </c>
      <c r="AT99" s="99">
        <v>5636</v>
      </c>
      <c r="AU99" s="99">
        <v>0.33777980000000002</v>
      </c>
      <c r="AV99" s="99">
        <v>0.54164500000000004</v>
      </c>
      <c r="AW99" s="100">
        <v>1.4128305000000001</v>
      </c>
      <c r="AY99" s="122">
        <v>1992</v>
      </c>
    </row>
    <row r="100" spans="2:51">
      <c r="B100" s="122">
        <v>1993</v>
      </c>
      <c r="C100" s="99">
        <v>855</v>
      </c>
      <c r="D100" s="100">
        <v>9.7358454000000005</v>
      </c>
      <c r="E100" s="100">
        <v>16.360263</v>
      </c>
      <c r="F100" s="100">
        <v>18.650698999999999</v>
      </c>
      <c r="G100" s="100">
        <v>20.204386</v>
      </c>
      <c r="H100" s="100">
        <v>8.9800711999999994</v>
      </c>
      <c r="I100" s="100">
        <v>6.7614603999999998</v>
      </c>
      <c r="J100" s="100">
        <v>78.495906000000005</v>
      </c>
      <c r="K100" s="100">
        <v>81</v>
      </c>
      <c r="L100" s="100">
        <v>100</v>
      </c>
      <c r="M100" s="100">
        <v>1.3135859999999999</v>
      </c>
      <c r="N100" s="99">
        <v>2598</v>
      </c>
      <c r="O100" s="99">
        <v>0.30652689999999999</v>
      </c>
      <c r="P100" s="99">
        <v>0.39790170000000002</v>
      </c>
      <c r="R100" s="122">
        <v>1993</v>
      </c>
      <c r="S100" s="99">
        <v>1069</v>
      </c>
      <c r="T100" s="100">
        <v>12.075237</v>
      </c>
      <c r="U100" s="100">
        <v>12.004936000000001</v>
      </c>
      <c r="V100" s="100">
        <v>13.685627</v>
      </c>
      <c r="W100" s="100">
        <v>14.708008</v>
      </c>
      <c r="X100" s="100">
        <v>6.9169172000000003</v>
      </c>
      <c r="Y100" s="100">
        <v>5.4013470000000003</v>
      </c>
      <c r="Z100" s="100">
        <v>80.136576000000005</v>
      </c>
      <c r="AA100" s="100">
        <v>82</v>
      </c>
      <c r="AB100" s="100">
        <v>100</v>
      </c>
      <c r="AC100" s="100">
        <v>1.8917006000000001</v>
      </c>
      <c r="AD100" s="99">
        <v>2847</v>
      </c>
      <c r="AE100" s="99">
        <v>0.34121869999999999</v>
      </c>
      <c r="AF100" s="99">
        <v>0.81610309999999997</v>
      </c>
      <c r="AH100" s="122">
        <v>1993</v>
      </c>
      <c r="AI100" s="99">
        <v>1924</v>
      </c>
      <c r="AJ100" s="100">
        <v>10.910240999999999</v>
      </c>
      <c r="AK100" s="100">
        <v>13.410397</v>
      </c>
      <c r="AL100" s="100">
        <v>15.287852000000001</v>
      </c>
      <c r="AM100" s="100">
        <v>16.463529999999999</v>
      </c>
      <c r="AN100" s="100">
        <v>7.5717521999999997</v>
      </c>
      <c r="AO100" s="100">
        <v>5.8102831999999998</v>
      </c>
      <c r="AP100" s="100">
        <v>79.407483999999997</v>
      </c>
      <c r="AQ100" s="100">
        <v>81</v>
      </c>
      <c r="AR100" s="100">
        <v>100</v>
      </c>
      <c r="AS100" s="100">
        <v>1.5822499000000001</v>
      </c>
      <c r="AT100" s="99">
        <v>5445</v>
      </c>
      <c r="AU100" s="99">
        <v>0.32373669999999999</v>
      </c>
      <c r="AV100" s="99">
        <v>0.54353359999999995</v>
      </c>
      <c r="AW100" s="100">
        <v>1.3627946</v>
      </c>
      <c r="AY100" s="122">
        <v>1993</v>
      </c>
    </row>
    <row r="101" spans="2:51">
      <c r="B101" s="122">
        <v>1994</v>
      </c>
      <c r="C101" s="99">
        <v>977</v>
      </c>
      <c r="D101" s="100">
        <v>11.022513999999999</v>
      </c>
      <c r="E101" s="100">
        <v>18.297953</v>
      </c>
      <c r="F101" s="100">
        <v>20.859667000000002</v>
      </c>
      <c r="G101" s="100">
        <v>22.704985000000001</v>
      </c>
      <c r="H101" s="100">
        <v>9.9268687999999994</v>
      </c>
      <c r="I101" s="100">
        <v>7.4501327000000002</v>
      </c>
      <c r="J101" s="100">
        <v>79.593654000000001</v>
      </c>
      <c r="K101" s="100">
        <v>81</v>
      </c>
      <c r="L101" s="100">
        <v>100</v>
      </c>
      <c r="M101" s="100">
        <v>1.4481797999999999</v>
      </c>
      <c r="N101" s="99">
        <v>2382</v>
      </c>
      <c r="O101" s="99">
        <v>0.27861819999999998</v>
      </c>
      <c r="P101" s="99">
        <v>0.3680293</v>
      </c>
      <c r="R101" s="122">
        <v>1994</v>
      </c>
      <c r="S101" s="99">
        <v>1133</v>
      </c>
      <c r="T101" s="100">
        <v>12.67084</v>
      </c>
      <c r="U101" s="100">
        <v>12.245581</v>
      </c>
      <c r="V101" s="100">
        <v>13.959962000000001</v>
      </c>
      <c r="W101" s="100">
        <v>15.058820000000001</v>
      </c>
      <c r="X101" s="100">
        <v>7.0152407999999999</v>
      </c>
      <c r="Y101" s="100">
        <v>5.5120696000000002</v>
      </c>
      <c r="Z101" s="100">
        <v>80.539276000000001</v>
      </c>
      <c r="AA101" s="100">
        <v>83</v>
      </c>
      <c r="AB101" s="100">
        <v>100</v>
      </c>
      <c r="AC101" s="100">
        <v>1.9129465999999999</v>
      </c>
      <c r="AD101" s="99">
        <v>2771</v>
      </c>
      <c r="AE101" s="99">
        <v>0.3290672</v>
      </c>
      <c r="AF101" s="99">
        <v>0.80135109999999998</v>
      </c>
      <c r="AH101" s="122">
        <v>1994</v>
      </c>
      <c r="AI101" s="99">
        <v>2110</v>
      </c>
      <c r="AJ101" s="100">
        <v>11.850292</v>
      </c>
      <c r="AK101" s="100">
        <v>14.239598000000001</v>
      </c>
      <c r="AL101" s="100">
        <v>16.233142000000001</v>
      </c>
      <c r="AM101" s="100">
        <v>17.553225000000001</v>
      </c>
      <c r="AN101" s="100">
        <v>7.9682392999999996</v>
      </c>
      <c r="AO101" s="100">
        <v>6.1172618999999999</v>
      </c>
      <c r="AP101" s="100">
        <v>80.101421999999999</v>
      </c>
      <c r="AQ101" s="100">
        <v>82</v>
      </c>
      <c r="AR101" s="100">
        <v>100</v>
      </c>
      <c r="AS101" s="100">
        <v>1.6654564000000001</v>
      </c>
      <c r="AT101" s="99">
        <v>5153</v>
      </c>
      <c r="AU101" s="99">
        <v>0.30365160000000002</v>
      </c>
      <c r="AV101" s="99">
        <v>0.51892099999999997</v>
      </c>
      <c r="AW101" s="100">
        <v>1.4942495</v>
      </c>
      <c r="AY101" s="122">
        <v>1994</v>
      </c>
    </row>
    <row r="102" spans="2:51">
      <c r="B102" s="122">
        <v>1995</v>
      </c>
      <c r="C102" s="99">
        <v>947</v>
      </c>
      <c r="D102" s="100">
        <v>10.568688999999999</v>
      </c>
      <c r="E102" s="100">
        <v>16.632971000000001</v>
      </c>
      <c r="F102" s="100">
        <v>18.961587000000002</v>
      </c>
      <c r="G102" s="100">
        <v>20.520296999999999</v>
      </c>
      <c r="H102" s="100">
        <v>9.1626752000000007</v>
      </c>
      <c r="I102" s="100">
        <v>6.9161935000000003</v>
      </c>
      <c r="J102" s="100">
        <v>79.057022000000003</v>
      </c>
      <c r="K102" s="100">
        <v>81</v>
      </c>
      <c r="L102" s="100">
        <v>100</v>
      </c>
      <c r="M102" s="100">
        <v>1.4294123999999999</v>
      </c>
      <c r="N102" s="99">
        <v>2350</v>
      </c>
      <c r="O102" s="99">
        <v>0.27222039999999997</v>
      </c>
      <c r="P102" s="99">
        <v>0.36595749999999999</v>
      </c>
      <c r="R102" s="122">
        <v>1995</v>
      </c>
      <c r="S102" s="99">
        <v>1127</v>
      </c>
      <c r="T102" s="100">
        <v>12.460678</v>
      </c>
      <c r="U102" s="100">
        <v>11.837083</v>
      </c>
      <c r="V102" s="100">
        <v>13.494275</v>
      </c>
      <c r="W102" s="100">
        <v>14.486879</v>
      </c>
      <c r="X102" s="100">
        <v>6.7781900000000004</v>
      </c>
      <c r="Y102" s="100">
        <v>5.2585923000000001</v>
      </c>
      <c r="Z102" s="100">
        <v>80.404613999999995</v>
      </c>
      <c r="AA102" s="100">
        <v>82</v>
      </c>
      <c r="AB102" s="100">
        <v>100</v>
      </c>
      <c r="AC102" s="100">
        <v>1.9139975</v>
      </c>
      <c r="AD102" s="99">
        <v>2758</v>
      </c>
      <c r="AE102" s="99">
        <v>0.32422879999999998</v>
      </c>
      <c r="AF102" s="99">
        <v>0.79135759999999999</v>
      </c>
      <c r="AH102" s="122">
        <v>1995</v>
      </c>
      <c r="AI102" s="99">
        <v>2074</v>
      </c>
      <c r="AJ102" s="100">
        <v>11.519098</v>
      </c>
      <c r="AK102" s="100">
        <v>13.478617</v>
      </c>
      <c r="AL102" s="100">
        <v>15.365622999999999</v>
      </c>
      <c r="AM102" s="100">
        <v>16.532709000000001</v>
      </c>
      <c r="AN102" s="100">
        <v>7.5978329999999996</v>
      </c>
      <c r="AO102" s="100">
        <v>5.8193014999999999</v>
      </c>
      <c r="AP102" s="100">
        <v>79.789295999999993</v>
      </c>
      <c r="AQ102" s="100">
        <v>81</v>
      </c>
      <c r="AR102" s="100">
        <v>100</v>
      </c>
      <c r="AS102" s="100">
        <v>1.6574365</v>
      </c>
      <c r="AT102" s="99">
        <v>5108</v>
      </c>
      <c r="AU102" s="99">
        <v>0.29803289999999999</v>
      </c>
      <c r="AV102" s="99">
        <v>0.51561270000000003</v>
      </c>
      <c r="AW102" s="100">
        <v>1.4051579000000001</v>
      </c>
      <c r="AY102" s="122">
        <v>1995</v>
      </c>
    </row>
    <row r="103" spans="2:51">
      <c r="B103" s="122">
        <v>1996</v>
      </c>
      <c r="C103" s="99">
        <v>1001</v>
      </c>
      <c r="D103" s="100">
        <v>11.042076</v>
      </c>
      <c r="E103" s="100">
        <v>17.084582000000001</v>
      </c>
      <c r="F103" s="100">
        <v>19.476423</v>
      </c>
      <c r="G103" s="100">
        <v>21.162389000000001</v>
      </c>
      <c r="H103" s="100">
        <v>9.3624687000000009</v>
      </c>
      <c r="I103" s="100">
        <v>7.0532928000000004</v>
      </c>
      <c r="J103" s="100">
        <v>79.297702000000001</v>
      </c>
      <c r="K103" s="100">
        <v>81</v>
      </c>
      <c r="L103" s="100">
        <v>100</v>
      </c>
      <c r="M103" s="100">
        <v>1.4676127999999999</v>
      </c>
      <c r="N103" s="99">
        <v>2554</v>
      </c>
      <c r="O103" s="99">
        <v>0.29284710000000003</v>
      </c>
      <c r="P103" s="99">
        <v>0.39535239999999999</v>
      </c>
      <c r="R103" s="122">
        <v>1996</v>
      </c>
      <c r="S103" s="99">
        <v>1243</v>
      </c>
      <c r="T103" s="100">
        <v>13.570694</v>
      </c>
      <c r="U103" s="100">
        <v>12.577574</v>
      </c>
      <c r="V103" s="100">
        <v>14.338433999999999</v>
      </c>
      <c r="W103" s="100">
        <v>15.442610999999999</v>
      </c>
      <c r="X103" s="100">
        <v>7.1512891999999999</v>
      </c>
      <c r="Y103" s="100">
        <v>5.5731792999999996</v>
      </c>
      <c r="Z103" s="100">
        <v>81.109413000000004</v>
      </c>
      <c r="AA103" s="100">
        <v>83</v>
      </c>
      <c r="AB103" s="100">
        <v>100</v>
      </c>
      <c r="AC103" s="100">
        <v>2.0541041</v>
      </c>
      <c r="AD103" s="99">
        <v>2606</v>
      </c>
      <c r="AE103" s="99">
        <v>0.30301610000000001</v>
      </c>
      <c r="AF103" s="99">
        <v>0.76382190000000005</v>
      </c>
      <c r="AH103" s="122">
        <v>1996</v>
      </c>
      <c r="AI103" s="99">
        <v>2244</v>
      </c>
      <c r="AJ103" s="100">
        <v>12.312915</v>
      </c>
      <c r="AK103" s="100">
        <v>14.092331</v>
      </c>
      <c r="AL103" s="100">
        <v>16.065256999999999</v>
      </c>
      <c r="AM103" s="100">
        <v>17.346803000000001</v>
      </c>
      <c r="AN103" s="100">
        <v>7.8975266</v>
      </c>
      <c r="AO103" s="100">
        <v>6.0561653</v>
      </c>
      <c r="AP103" s="100">
        <v>80.301248000000001</v>
      </c>
      <c r="AQ103" s="100">
        <v>82</v>
      </c>
      <c r="AR103" s="100">
        <v>100</v>
      </c>
      <c r="AS103" s="100">
        <v>1.7433323999999999</v>
      </c>
      <c r="AT103" s="99">
        <v>5160</v>
      </c>
      <c r="AU103" s="99">
        <v>0.2978961</v>
      </c>
      <c r="AV103" s="99">
        <v>0.52269840000000001</v>
      </c>
      <c r="AW103" s="100">
        <v>1.3583369000000001</v>
      </c>
      <c r="AY103" s="122">
        <v>1996</v>
      </c>
    </row>
    <row r="104" spans="2:51">
      <c r="B104" s="123">
        <v>1997</v>
      </c>
      <c r="C104" s="99">
        <v>1186</v>
      </c>
      <c r="D104" s="100">
        <v>12.953004</v>
      </c>
      <c r="E104" s="100">
        <v>19.327228000000002</v>
      </c>
      <c r="F104" s="100">
        <v>19.327228000000002</v>
      </c>
      <c r="G104" s="100">
        <v>23.855554000000001</v>
      </c>
      <c r="H104" s="100">
        <v>10.578709999999999</v>
      </c>
      <c r="I104" s="100">
        <v>7.8768722999999996</v>
      </c>
      <c r="J104" s="100">
        <v>79.540471999999994</v>
      </c>
      <c r="K104" s="100">
        <v>81</v>
      </c>
      <c r="L104" s="100">
        <v>100</v>
      </c>
      <c r="M104" s="100">
        <v>1.7505018000000001</v>
      </c>
      <c r="N104" s="99">
        <v>2716</v>
      </c>
      <c r="O104" s="99">
        <v>0.30879830000000003</v>
      </c>
      <c r="P104" s="99">
        <v>0.42765789999999998</v>
      </c>
      <c r="R104" s="123">
        <v>1997</v>
      </c>
      <c r="S104" s="99">
        <v>1402</v>
      </c>
      <c r="T104" s="100">
        <v>15.129181000000001</v>
      </c>
      <c r="U104" s="100">
        <v>13.618214</v>
      </c>
      <c r="V104" s="100">
        <v>13.618214</v>
      </c>
      <c r="W104" s="100">
        <v>16.810616</v>
      </c>
      <c r="X104" s="100">
        <v>7.6147638999999998</v>
      </c>
      <c r="Y104" s="100">
        <v>5.8803659000000001</v>
      </c>
      <c r="Z104" s="100">
        <v>81.917260999999996</v>
      </c>
      <c r="AA104" s="100">
        <v>84</v>
      </c>
      <c r="AB104" s="100">
        <v>100</v>
      </c>
      <c r="AC104" s="100">
        <v>2.2760479</v>
      </c>
      <c r="AD104" s="99">
        <v>2724</v>
      </c>
      <c r="AE104" s="99">
        <v>0.31367410000000001</v>
      </c>
      <c r="AF104" s="99">
        <v>0.7815571</v>
      </c>
      <c r="AH104" s="123">
        <v>1997</v>
      </c>
      <c r="AI104" s="99">
        <v>2588</v>
      </c>
      <c r="AJ104" s="100">
        <v>14.04763</v>
      </c>
      <c r="AK104" s="100">
        <v>15.682252999999999</v>
      </c>
      <c r="AL104" s="100">
        <v>15.682252999999999</v>
      </c>
      <c r="AM104" s="100">
        <v>19.329371999999999</v>
      </c>
      <c r="AN104" s="100">
        <v>8.7009641999999996</v>
      </c>
      <c r="AO104" s="100">
        <v>6.6044315999999998</v>
      </c>
      <c r="AP104" s="100">
        <v>80.828052999999997</v>
      </c>
      <c r="AQ104" s="100">
        <v>83</v>
      </c>
      <c r="AR104" s="100">
        <v>100</v>
      </c>
      <c r="AS104" s="100">
        <v>2.0007731</v>
      </c>
      <c r="AT104" s="99">
        <v>5440</v>
      </c>
      <c r="AU104" s="99">
        <v>0.31122070000000002</v>
      </c>
      <c r="AV104" s="99">
        <v>0.55305800000000005</v>
      </c>
      <c r="AW104" s="100">
        <v>1.419219</v>
      </c>
      <c r="AY104" s="123">
        <v>1997</v>
      </c>
    </row>
    <row r="105" spans="2:51">
      <c r="B105" s="123">
        <v>1998</v>
      </c>
      <c r="C105" s="99">
        <v>1197</v>
      </c>
      <c r="D105" s="100">
        <v>12.950139999999999</v>
      </c>
      <c r="E105" s="100">
        <v>18.903057</v>
      </c>
      <c r="F105" s="100">
        <v>18.903057</v>
      </c>
      <c r="G105" s="100">
        <v>23.366437999999999</v>
      </c>
      <c r="H105" s="100">
        <v>10.253938</v>
      </c>
      <c r="I105" s="100">
        <v>7.6530654</v>
      </c>
      <c r="J105" s="100">
        <v>80.035922999999997</v>
      </c>
      <c r="K105" s="100">
        <v>82</v>
      </c>
      <c r="L105" s="100">
        <v>100</v>
      </c>
      <c r="M105" s="100">
        <v>1.7846226999999999</v>
      </c>
      <c r="N105" s="99">
        <v>2483</v>
      </c>
      <c r="O105" s="99">
        <v>0.28007369999999998</v>
      </c>
      <c r="P105" s="99">
        <v>0.3960475</v>
      </c>
      <c r="R105" s="123">
        <v>1998</v>
      </c>
      <c r="S105" s="99">
        <v>1500</v>
      </c>
      <c r="T105" s="100">
        <v>16.018041</v>
      </c>
      <c r="U105" s="100">
        <v>14.084989</v>
      </c>
      <c r="V105" s="100">
        <v>14.084989</v>
      </c>
      <c r="W105" s="100">
        <v>17.345465000000001</v>
      </c>
      <c r="X105" s="100">
        <v>7.8627273000000004</v>
      </c>
      <c r="Y105" s="100">
        <v>6.0388982000000002</v>
      </c>
      <c r="Z105" s="100">
        <v>81.835999999999999</v>
      </c>
      <c r="AA105" s="100">
        <v>84</v>
      </c>
      <c r="AB105" s="100">
        <v>100</v>
      </c>
      <c r="AC105" s="100">
        <v>2.4946364999999999</v>
      </c>
      <c r="AD105" s="99">
        <v>3066</v>
      </c>
      <c r="AE105" s="99">
        <v>0.34999380000000002</v>
      </c>
      <c r="AF105" s="99">
        <v>0.90832599999999997</v>
      </c>
      <c r="AH105" s="123">
        <v>1998</v>
      </c>
      <c r="AI105" s="99">
        <v>2697</v>
      </c>
      <c r="AJ105" s="100">
        <v>14.49409</v>
      </c>
      <c r="AK105" s="100">
        <v>15.778547</v>
      </c>
      <c r="AL105" s="100">
        <v>15.778547</v>
      </c>
      <c r="AM105" s="100">
        <v>19.441267</v>
      </c>
      <c r="AN105" s="100">
        <v>8.7055174999999991</v>
      </c>
      <c r="AO105" s="100">
        <v>6.5932884999999999</v>
      </c>
      <c r="AP105" s="100">
        <v>81.037077999999994</v>
      </c>
      <c r="AQ105" s="100">
        <v>83</v>
      </c>
      <c r="AR105" s="100">
        <v>100</v>
      </c>
      <c r="AS105" s="100">
        <v>2.1202497</v>
      </c>
      <c r="AT105" s="99">
        <v>5549</v>
      </c>
      <c r="AU105" s="99">
        <v>0.31482480000000002</v>
      </c>
      <c r="AV105" s="99">
        <v>0.57533060000000003</v>
      </c>
      <c r="AW105" s="100">
        <v>1.3420711000000001</v>
      </c>
      <c r="AY105" s="123">
        <v>1998</v>
      </c>
    </row>
    <row r="106" spans="2:51">
      <c r="B106" s="123">
        <v>1999</v>
      </c>
      <c r="C106" s="99">
        <v>1232</v>
      </c>
      <c r="D106" s="100">
        <v>13.190424</v>
      </c>
      <c r="E106" s="100">
        <v>18.872888</v>
      </c>
      <c r="F106" s="100">
        <v>18.872888</v>
      </c>
      <c r="G106" s="100">
        <v>23.451256000000001</v>
      </c>
      <c r="H106" s="100">
        <v>10.16408</v>
      </c>
      <c r="I106" s="100">
        <v>7.5614188999999996</v>
      </c>
      <c r="J106" s="100">
        <v>80.351461</v>
      </c>
      <c r="K106" s="100">
        <v>82</v>
      </c>
      <c r="L106" s="100">
        <v>100</v>
      </c>
      <c r="M106" s="100">
        <v>1.832597</v>
      </c>
      <c r="N106" s="99">
        <v>2485</v>
      </c>
      <c r="O106" s="99">
        <v>0.27781319999999998</v>
      </c>
      <c r="P106" s="99">
        <v>0.398308</v>
      </c>
      <c r="R106" s="123">
        <v>1999</v>
      </c>
      <c r="S106" s="99">
        <v>1536</v>
      </c>
      <c r="T106" s="100">
        <v>16.215951</v>
      </c>
      <c r="U106" s="100">
        <v>13.863505</v>
      </c>
      <c r="V106" s="100">
        <v>13.863505</v>
      </c>
      <c r="W106" s="100">
        <v>17.085597</v>
      </c>
      <c r="X106" s="100">
        <v>7.6755437999999998</v>
      </c>
      <c r="Y106" s="100">
        <v>5.8381337999999996</v>
      </c>
      <c r="Z106" s="100">
        <v>82.367839000000004</v>
      </c>
      <c r="AA106" s="100">
        <v>84</v>
      </c>
      <c r="AB106" s="100">
        <v>100</v>
      </c>
      <c r="AC106" s="100">
        <v>2.5232033</v>
      </c>
      <c r="AD106" s="99">
        <v>2772</v>
      </c>
      <c r="AE106" s="99">
        <v>0.31336930000000002</v>
      </c>
      <c r="AF106" s="99">
        <v>0.82395529999999995</v>
      </c>
      <c r="AH106" s="123">
        <v>1999</v>
      </c>
      <c r="AI106" s="99">
        <v>2768</v>
      </c>
      <c r="AJ106" s="100">
        <v>14.713806</v>
      </c>
      <c r="AK106" s="100">
        <v>15.600234</v>
      </c>
      <c r="AL106" s="100">
        <v>15.600234</v>
      </c>
      <c r="AM106" s="100">
        <v>19.273675999999998</v>
      </c>
      <c r="AN106" s="100">
        <v>8.5477240000000005</v>
      </c>
      <c r="AO106" s="100">
        <v>6.4299945000000003</v>
      </c>
      <c r="AP106" s="100">
        <v>81.470376000000002</v>
      </c>
      <c r="AQ106" s="100">
        <v>83</v>
      </c>
      <c r="AR106" s="100">
        <v>100</v>
      </c>
      <c r="AS106" s="100">
        <v>2.1607780999999999</v>
      </c>
      <c r="AT106" s="99">
        <v>5257</v>
      </c>
      <c r="AU106" s="99">
        <v>0.29549219999999998</v>
      </c>
      <c r="AV106" s="99">
        <v>0.54742449999999998</v>
      </c>
      <c r="AW106" s="100">
        <v>1.3613360000000001</v>
      </c>
      <c r="AY106" s="123">
        <v>1999</v>
      </c>
    </row>
    <row r="107" spans="2:51" s="91" customFormat="1">
      <c r="B107" s="124">
        <v>2000</v>
      </c>
      <c r="C107" s="99">
        <v>1186</v>
      </c>
      <c r="D107" s="100">
        <v>12.558949</v>
      </c>
      <c r="E107" s="100">
        <v>17.184166999999999</v>
      </c>
      <c r="F107" s="100">
        <v>17.184166999999999</v>
      </c>
      <c r="G107" s="100">
        <v>21.246690000000001</v>
      </c>
      <c r="H107" s="100">
        <v>9.3134642000000003</v>
      </c>
      <c r="I107" s="100">
        <v>6.9075930999999997</v>
      </c>
      <c r="J107" s="100">
        <v>80.348229000000003</v>
      </c>
      <c r="K107" s="100">
        <v>82</v>
      </c>
      <c r="L107" s="100">
        <v>100</v>
      </c>
      <c r="M107" s="100">
        <v>1.7749973999999999</v>
      </c>
      <c r="N107" s="99">
        <v>2422</v>
      </c>
      <c r="O107" s="99">
        <v>0.26821630000000002</v>
      </c>
      <c r="P107" s="99">
        <v>0.40566999999999998</v>
      </c>
      <c r="R107" s="124">
        <v>2000</v>
      </c>
      <c r="S107" s="99">
        <v>1506</v>
      </c>
      <c r="T107" s="100">
        <v>15.711498000000001</v>
      </c>
      <c r="U107" s="100">
        <v>13.111335</v>
      </c>
      <c r="V107" s="100">
        <v>13.111335</v>
      </c>
      <c r="W107" s="100">
        <v>16.165167</v>
      </c>
      <c r="X107" s="100">
        <v>7.3040091</v>
      </c>
      <c r="Y107" s="100">
        <v>5.6046782000000004</v>
      </c>
      <c r="Z107" s="100">
        <v>82.263611999999995</v>
      </c>
      <c r="AA107" s="100">
        <v>84</v>
      </c>
      <c r="AB107" s="100">
        <v>100</v>
      </c>
      <c r="AC107" s="100">
        <v>2.4498161999999999</v>
      </c>
      <c r="AD107" s="99">
        <v>2639</v>
      </c>
      <c r="AE107" s="99">
        <v>0.29530499999999998</v>
      </c>
      <c r="AF107" s="99">
        <v>0.79298299999999999</v>
      </c>
      <c r="AH107" s="124">
        <v>2000</v>
      </c>
      <c r="AI107" s="99">
        <v>2692</v>
      </c>
      <c r="AJ107" s="100">
        <v>14.146976</v>
      </c>
      <c r="AK107" s="100">
        <v>14.554235</v>
      </c>
      <c r="AL107" s="100">
        <v>14.554235</v>
      </c>
      <c r="AM107" s="100">
        <v>17.945336000000001</v>
      </c>
      <c r="AN107" s="100">
        <v>8.0156776000000001</v>
      </c>
      <c r="AO107" s="100">
        <v>6.0490542999999999</v>
      </c>
      <c r="AP107" s="100">
        <v>81.419762000000006</v>
      </c>
      <c r="AQ107" s="100">
        <v>83</v>
      </c>
      <c r="AR107" s="100">
        <v>100</v>
      </c>
      <c r="AS107" s="100">
        <v>2.0983545000000001</v>
      </c>
      <c r="AT107" s="99">
        <v>5061</v>
      </c>
      <c r="AU107" s="99">
        <v>0.2816902</v>
      </c>
      <c r="AV107" s="99">
        <v>0.54429249999999996</v>
      </c>
      <c r="AW107" s="100">
        <v>1.3106344000000001</v>
      </c>
      <c r="AY107" s="124">
        <v>2000</v>
      </c>
    </row>
    <row r="108" spans="2:51">
      <c r="B108" s="123">
        <v>2001</v>
      </c>
      <c r="C108" s="99">
        <v>1242</v>
      </c>
      <c r="D108" s="100">
        <v>12.989151</v>
      </c>
      <c r="E108" s="100">
        <v>17.126649</v>
      </c>
      <c r="F108" s="100">
        <v>17.126649</v>
      </c>
      <c r="G108" s="100">
        <v>21.205970000000001</v>
      </c>
      <c r="H108" s="100">
        <v>9.3385558999999994</v>
      </c>
      <c r="I108" s="100">
        <v>7.0033379</v>
      </c>
      <c r="J108" s="100">
        <v>80.241546</v>
      </c>
      <c r="K108" s="100">
        <v>82</v>
      </c>
      <c r="L108" s="100">
        <v>100</v>
      </c>
      <c r="M108" s="100">
        <v>1.8583078</v>
      </c>
      <c r="N108" s="99">
        <v>2585</v>
      </c>
      <c r="O108" s="99">
        <v>0.28321770000000002</v>
      </c>
      <c r="P108" s="99">
        <v>0.44481920000000003</v>
      </c>
      <c r="R108" s="123">
        <v>2001</v>
      </c>
      <c r="S108" s="99">
        <v>1570</v>
      </c>
      <c r="T108" s="100">
        <v>16.164111999999999</v>
      </c>
      <c r="U108" s="100">
        <v>13.057508</v>
      </c>
      <c r="V108" s="100">
        <v>13.057508</v>
      </c>
      <c r="W108" s="100">
        <v>16.160862999999999</v>
      </c>
      <c r="X108" s="100">
        <v>7.1528932000000003</v>
      </c>
      <c r="Y108" s="100">
        <v>5.4489238000000002</v>
      </c>
      <c r="Z108" s="100">
        <v>83.162419999999997</v>
      </c>
      <c r="AA108" s="100">
        <v>85</v>
      </c>
      <c r="AB108" s="100">
        <v>100</v>
      </c>
      <c r="AC108" s="100">
        <v>2.5441994000000001</v>
      </c>
      <c r="AD108" s="99">
        <v>2336</v>
      </c>
      <c r="AE108" s="99">
        <v>0.2583974</v>
      </c>
      <c r="AF108" s="99">
        <v>0.72574309999999997</v>
      </c>
      <c r="AH108" s="123">
        <v>2001</v>
      </c>
      <c r="AI108" s="99">
        <v>2812</v>
      </c>
      <c r="AJ108" s="100">
        <v>14.589072</v>
      </c>
      <c r="AK108" s="100">
        <v>14.583463</v>
      </c>
      <c r="AL108" s="100">
        <v>14.583463</v>
      </c>
      <c r="AM108" s="100">
        <v>18.031697999999999</v>
      </c>
      <c r="AN108" s="100">
        <v>7.9948825000000001</v>
      </c>
      <c r="AO108" s="100">
        <v>6.0475849999999998</v>
      </c>
      <c r="AP108" s="100">
        <v>81.872332999999998</v>
      </c>
      <c r="AQ108" s="100">
        <v>84</v>
      </c>
      <c r="AR108" s="100">
        <v>100</v>
      </c>
      <c r="AS108" s="100">
        <v>2.1875778000000001</v>
      </c>
      <c r="AT108" s="99">
        <v>4921</v>
      </c>
      <c r="AU108" s="99">
        <v>0.27086690000000002</v>
      </c>
      <c r="AV108" s="99">
        <v>0.54495400000000005</v>
      </c>
      <c r="AW108" s="100">
        <v>1.3116323000000001</v>
      </c>
      <c r="AY108" s="123">
        <v>2001</v>
      </c>
    </row>
    <row r="109" spans="2:51">
      <c r="B109" s="124">
        <v>2002</v>
      </c>
      <c r="C109" s="99">
        <v>1333</v>
      </c>
      <c r="D109" s="100">
        <v>13.777089999999999</v>
      </c>
      <c r="E109" s="100">
        <v>17.926024999999999</v>
      </c>
      <c r="F109" s="100">
        <v>17.926024999999999</v>
      </c>
      <c r="G109" s="100">
        <v>22.2774</v>
      </c>
      <c r="H109" s="100">
        <v>9.5825055999999993</v>
      </c>
      <c r="I109" s="100">
        <v>7.0872324000000004</v>
      </c>
      <c r="J109" s="100">
        <v>81.170419999999993</v>
      </c>
      <c r="K109" s="100">
        <v>82</v>
      </c>
      <c r="L109" s="100">
        <v>100</v>
      </c>
      <c r="M109" s="100">
        <v>1.9351092000000001</v>
      </c>
      <c r="N109" s="99">
        <v>2247</v>
      </c>
      <c r="O109" s="99">
        <v>0.2436083</v>
      </c>
      <c r="P109" s="99">
        <v>0.39419320000000002</v>
      </c>
      <c r="R109" s="124">
        <v>2002</v>
      </c>
      <c r="S109" s="99">
        <v>1650</v>
      </c>
      <c r="T109" s="100">
        <v>16.802911000000002</v>
      </c>
      <c r="U109" s="100">
        <v>13.428728</v>
      </c>
      <c r="V109" s="100">
        <v>13.428728</v>
      </c>
      <c r="W109" s="100">
        <v>16.573986000000001</v>
      </c>
      <c r="X109" s="100">
        <v>7.4445454</v>
      </c>
      <c r="Y109" s="100">
        <v>5.6936904000000004</v>
      </c>
      <c r="Z109" s="100">
        <v>82.738629000000003</v>
      </c>
      <c r="AA109" s="100">
        <v>84</v>
      </c>
      <c r="AB109" s="100">
        <v>100</v>
      </c>
      <c r="AC109" s="100">
        <v>2.5454321000000002</v>
      </c>
      <c r="AD109" s="99">
        <v>2492</v>
      </c>
      <c r="AE109" s="99">
        <v>0.27293669999999998</v>
      </c>
      <c r="AF109" s="99">
        <v>0.75934170000000001</v>
      </c>
      <c r="AH109" s="124">
        <v>2002</v>
      </c>
      <c r="AI109" s="99">
        <v>2983</v>
      </c>
      <c r="AJ109" s="100">
        <v>15.301194000000001</v>
      </c>
      <c r="AK109" s="100">
        <v>14.985453</v>
      </c>
      <c r="AL109" s="100">
        <v>14.985453</v>
      </c>
      <c r="AM109" s="100">
        <v>18.528673000000001</v>
      </c>
      <c r="AN109" s="100">
        <v>8.1789515999999995</v>
      </c>
      <c r="AO109" s="100">
        <v>6.1480522999999998</v>
      </c>
      <c r="AP109" s="100">
        <v>82.037907000000004</v>
      </c>
      <c r="AQ109" s="100">
        <v>83</v>
      </c>
      <c r="AR109" s="100">
        <v>100</v>
      </c>
      <c r="AS109" s="100">
        <v>2.2309975999999998</v>
      </c>
      <c r="AT109" s="99">
        <v>4739</v>
      </c>
      <c r="AU109" s="99">
        <v>0.25819779999999998</v>
      </c>
      <c r="AV109" s="99">
        <v>0.52760839999999998</v>
      </c>
      <c r="AW109" s="100">
        <v>1.3349012</v>
      </c>
      <c r="AY109" s="124">
        <v>2002</v>
      </c>
    </row>
    <row r="110" spans="2:51">
      <c r="B110" s="123">
        <v>2003</v>
      </c>
      <c r="C110" s="99">
        <v>1339</v>
      </c>
      <c r="D110" s="100">
        <v>13.680580000000001</v>
      </c>
      <c r="E110" s="100">
        <v>17.164960000000001</v>
      </c>
      <c r="F110" s="100">
        <v>17.164960000000001</v>
      </c>
      <c r="G110" s="100">
        <v>21.293948</v>
      </c>
      <c r="H110" s="100">
        <v>9.4566408000000006</v>
      </c>
      <c r="I110" s="100">
        <v>7.2140209999999998</v>
      </c>
      <c r="J110" s="100">
        <v>79.899924999999996</v>
      </c>
      <c r="K110" s="100">
        <v>82</v>
      </c>
      <c r="L110" s="100">
        <v>100</v>
      </c>
      <c r="M110" s="100">
        <v>1.9596077999999999</v>
      </c>
      <c r="N110" s="99">
        <v>3261</v>
      </c>
      <c r="O110" s="99">
        <v>0.34993419999999997</v>
      </c>
      <c r="P110" s="99">
        <v>0.57662519999999995</v>
      </c>
      <c r="R110" s="123">
        <v>2003</v>
      </c>
      <c r="S110" s="99">
        <v>1662</v>
      </c>
      <c r="T110" s="100">
        <v>16.731869</v>
      </c>
      <c r="U110" s="100">
        <v>13.133672000000001</v>
      </c>
      <c r="V110" s="100">
        <v>13.133672000000001</v>
      </c>
      <c r="W110" s="100">
        <v>16.268087999999999</v>
      </c>
      <c r="X110" s="100">
        <v>7.2335909999999997</v>
      </c>
      <c r="Y110" s="100">
        <v>5.5648958000000004</v>
      </c>
      <c r="Z110" s="100">
        <v>83.332731999999993</v>
      </c>
      <c r="AA110" s="100">
        <v>85</v>
      </c>
      <c r="AB110" s="100">
        <v>100</v>
      </c>
      <c r="AC110" s="100">
        <v>2.5984178</v>
      </c>
      <c r="AD110" s="99">
        <v>2697</v>
      </c>
      <c r="AE110" s="99">
        <v>0.29228359999999998</v>
      </c>
      <c r="AF110" s="99">
        <v>0.8391961</v>
      </c>
      <c r="AH110" s="123">
        <v>2003</v>
      </c>
      <c r="AI110" s="99">
        <v>3001</v>
      </c>
      <c r="AJ110" s="100">
        <v>15.217484000000001</v>
      </c>
      <c r="AK110" s="100">
        <v>14.692537</v>
      </c>
      <c r="AL110" s="100">
        <v>14.692537</v>
      </c>
      <c r="AM110" s="100">
        <v>18.192810000000001</v>
      </c>
      <c r="AN110" s="100">
        <v>8.1204950999999994</v>
      </c>
      <c r="AO110" s="100">
        <v>6.2309767000000003</v>
      </c>
      <c r="AP110" s="100">
        <v>81.801066000000006</v>
      </c>
      <c r="AQ110" s="100">
        <v>84</v>
      </c>
      <c r="AR110" s="100">
        <v>100</v>
      </c>
      <c r="AS110" s="100">
        <v>2.2684666999999998</v>
      </c>
      <c r="AT110" s="99">
        <v>5958</v>
      </c>
      <c r="AU110" s="99">
        <v>0.32125120000000001</v>
      </c>
      <c r="AV110" s="99">
        <v>0.67176979999999997</v>
      </c>
      <c r="AW110" s="100">
        <v>1.3069428999999999</v>
      </c>
      <c r="AY110" s="123">
        <v>2003</v>
      </c>
    </row>
    <row r="111" spans="2:51">
      <c r="B111" s="124">
        <v>2004</v>
      </c>
      <c r="C111" s="99">
        <v>1342</v>
      </c>
      <c r="D111" s="100">
        <v>13.561102</v>
      </c>
      <c r="E111" s="100">
        <v>16.816113000000001</v>
      </c>
      <c r="F111" s="100">
        <v>16.816113000000001</v>
      </c>
      <c r="G111" s="100">
        <v>20.908574000000002</v>
      </c>
      <c r="H111" s="100">
        <v>9.0757803999999993</v>
      </c>
      <c r="I111" s="100">
        <v>6.7729517000000001</v>
      </c>
      <c r="J111" s="100">
        <v>81.336810999999997</v>
      </c>
      <c r="K111" s="100">
        <v>83</v>
      </c>
      <c r="L111" s="100">
        <v>100</v>
      </c>
      <c r="M111" s="100">
        <v>1.9621317</v>
      </c>
      <c r="N111" s="99">
        <v>2436</v>
      </c>
      <c r="O111" s="99">
        <v>0.25884669999999999</v>
      </c>
      <c r="P111" s="99">
        <v>0.44252770000000002</v>
      </c>
      <c r="R111" s="124">
        <v>2004</v>
      </c>
      <c r="S111" s="99">
        <v>1634</v>
      </c>
      <c r="T111" s="100">
        <v>16.280135999999999</v>
      </c>
      <c r="U111" s="100">
        <v>12.576961000000001</v>
      </c>
      <c r="V111" s="100">
        <v>12.576961000000001</v>
      </c>
      <c r="W111" s="100">
        <v>15.637302</v>
      </c>
      <c r="X111" s="100">
        <v>6.8652251</v>
      </c>
      <c r="Y111" s="100">
        <v>5.2421974000000002</v>
      </c>
      <c r="Z111" s="100">
        <v>83.814565000000002</v>
      </c>
      <c r="AA111" s="100">
        <v>85</v>
      </c>
      <c r="AB111" s="100">
        <v>100</v>
      </c>
      <c r="AC111" s="100">
        <v>2.5486251000000002</v>
      </c>
      <c r="AD111" s="99">
        <v>2249</v>
      </c>
      <c r="AE111" s="99">
        <v>0.24140500000000001</v>
      </c>
      <c r="AF111" s="99">
        <v>0.71600490000000006</v>
      </c>
      <c r="AH111" s="124">
        <v>2004</v>
      </c>
      <c r="AI111" s="99">
        <v>2976</v>
      </c>
      <c r="AJ111" s="100">
        <v>14.930224000000001</v>
      </c>
      <c r="AK111" s="100">
        <v>14.181516</v>
      </c>
      <c r="AL111" s="100">
        <v>14.181516</v>
      </c>
      <c r="AM111" s="100">
        <v>17.609435000000001</v>
      </c>
      <c r="AN111" s="100">
        <v>7.7177084000000002</v>
      </c>
      <c r="AO111" s="100">
        <v>5.8282205999999999</v>
      </c>
      <c r="AP111" s="100">
        <v>82.697244999999995</v>
      </c>
      <c r="AQ111" s="100">
        <v>84</v>
      </c>
      <c r="AR111" s="100">
        <v>100</v>
      </c>
      <c r="AS111" s="100">
        <v>2.2459020999999999</v>
      </c>
      <c r="AT111" s="99">
        <v>4685</v>
      </c>
      <c r="AU111" s="99">
        <v>0.25017</v>
      </c>
      <c r="AV111" s="99">
        <v>0.54188289999999995</v>
      </c>
      <c r="AW111" s="100">
        <v>1.3370569000000001</v>
      </c>
      <c r="AY111" s="124">
        <v>2004</v>
      </c>
    </row>
    <row r="112" spans="2:51">
      <c r="B112" s="123">
        <v>2005</v>
      </c>
      <c r="C112" s="99">
        <v>1316</v>
      </c>
      <c r="D112" s="100">
        <v>13.134214</v>
      </c>
      <c r="E112" s="100">
        <v>15.782394</v>
      </c>
      <c r="F112" s="100">
        <v>15.782394</v>
      </c>
      <c r="G112" s="100">
        <v>19.562018999999999</v>
      </c>
      <c r="H112" s="100">
        <v>8.5682349000000002</v>
      </c>
      <c r="I112" s="100">
        <v>6.4423430000000002</v>
      </c>
      <c r="J112" s="100">
        <v>80.973404000000002</v>
      </c>
      <c r="K112" s="100">
        <v>83</v>
      </c>
      <c r="L112" s="100">
        <v>100</v>
      </c>
      <c r="M112" s="100">
        <v>1.9571392000000001</v>
      </c>
      <c r="N112" s="99">
        <v>2679</v>
      </c>
      <c r="O112" s="99">
        <v>0.28147830000000001</v>
      </c>
      <c r="P112" s="99">
        <v>0.4856393</v>
      </c>
      <c r="R112" s="123">
        <v>2005</v>
      </c>
      <c r="S112" s="99">
        <v>1717</v>
      </c>
      <c r="T112" s="100">
        <v>16.904247000000002</v>
      </c>
      <c r="U112" s="100">
        <v>12.755869000000001</v>
      </c>
      <c r="V112" s="100">
        <v>12.755869000000001</v>
      </c>
      <c r="W112" s="100">
        <v>15.854305999999999</v>
      </c>
      <c r="X112" s="100">
        <v>6.9120588999999999</v>
      </c>
      <c r="Y112" s="100">
        <v>5.2563154000000001</v>
      </c>
      <c r="Z112" s="100">
        <v>84.062318000000005</v>
      </c>
      <c r="AA112" s="100">
        <v>86</v>
      </c>
      <c r="AB112" s="100">
        <v>100</v>
      </c>
      <c r="AC112" s="100">
        <v>2.7050871999999999</v>
      </c>
      <c r="AD112" s="99">
        <v>2359</v>
      </c>
      <c r="AE112" s="99">
        <v>0.25038929999999998</v>
      </c>
      <c r="AF112" s="99">
        <v>0.75101799999999996</v>
      </c>
      <c r="AH112" s="123">
        <v>2005</v>
      </c>
      <c r="AI112" s="99">
        <v>3033</v>
      </c>
      <c r="AJ112" s="100">
        <v>15.032083</v>
      </c>
      <c r="AK112" s="100">
        <v>13.952468</v>
      </c>
      <c r="AL112" s="100">
        <v>13.952468</v>
      </c>
      <c r="AM112" s="100">
        <v>17.302346</v>
      </c>
      <c r="AN112" s="100">
        <v>7.5829164000000002</v>
      </c>
      <c r="AO112" s="100">
        <v>5.7393501000000002</v>
      </c>
      <c r="AP112" s="100">
        <v>82.722057000000007</v>
      </c>
      <c r="AQ112" s="100">
        <v>84</v>
      </c>
      <c r="AR112" s="100">
        <v>100</v>
      </c>
      <c r="AS112" s="100">
        <v>2.3203328999999999</v>
      </c>
      <c r="AT112" s="99">
        <v>5038</v>
      </c>
      <c r="AU112" s="99">
        <v>0.26601279999999999</v>
      </c>
      <c r="AV112" s="99">
        <v>0.58192250000000001</v>
      </c>
      <c r="AW112" s="100">
        <v>1.2372652</v>
      </c>
      <c r="AY112" s="123">
        <v>2005</v>
      </c>
    </row>
    <row r="113" spans="2:51">
      <c r="B113" s="123">
        <v>2006</v>
      </c>
      <c r="C113" s="99">
        <v>1533</v>
      </c>
      <c r="D113" s="100">
        <v>15.089437999999999</v>
      </c>
      <c r="E113" s="100">
        <v>17.611695000000001</v>
      </c>
      <c r="F113" s="100">
        <v>17.611695000000001</v>
      </c>
      <c r="G113" s="100">
        <v>21.841778000000001</v>
      </c>
      <c r="H113" s="100">
        <v>9.6493702999999993</v>
      </c>
      <c r="I113" s="100">
        <v>7.3771513000000004</v>
      </c>
      <c r="J113" s="100">
        <v>80.665362000000002</v>
      </c>
      <c r="K113" s="100">
        <v>83</v>
      </c>
      <c r="L113" s="100">
        <v>100</v>
      </c>
      <c r="M113" s="100">
        <v>2.2361281000000002</v>
      </c>
      <c r="N113" s="99">
        <v>3646</v>
      </c>
      <c r="O113" s="99">
        <v>0.37814690000000001</v>
      </c>
      <c r="P113" s="99">
        <v>0.67271360000000002</v>
      </c>
      <c r="R113" s="123">
        <v>2006</v>
      </c>
      <c r="S113" s="99">
        <v>1766</v>
      </c>
      <c r="T113" s="100">
        <v>17.159721999999999</v>
      </c>
      <c r="U113" s="100">
        <v>12.769072</v>
      </c>
      <c r="V113" s="100">
        <v>12.769072</v>
      </c>
      <c r="W113" s="100">
        <v>15.867867</v>
      </c>
      <c r="X113" s="100">
        <v>7.0042977000000004</v>
      </c>
      <c r="Y113" s="100">
        <v>5.4011809</v>
      </c>
      <c r="Z113" s="100">
        <v>83.808606999999995</v>
      </c>
      <c r="AA113" s="100">
        <v>86</v>
      </c>
      <c r="AB113" s="100">
        <v>100</v>
      </c>
      <c r="AC113" s="100">
        <v>2.7092953999999998</v>
      </c>
      <c r="AD113" s="99">
        <v>2665</v>
      </c>
      <c r="AE113" s="99">
        <v>0.27927980000000002</v>
      </c>
      <c r="AF113" s="99">
        <v>0.85254359999999996</v>
      </c>
      <c r="AH113" s="123">
        <v>2006</v>
      </c>
      <c r="AI113" s="99">
        <v>3299</v>
      </c>
      <c r="AJ113" s="100">
        <v>16.131267000000001</v>
      </c>
      <c r="AK113" s="100">
        <v>14.669123000000001</v>
      </c>
      <c r="AL113" s="100">
        <v>14.669123000000001</v>
      </c>
      <c r="AM113" s="100">
        <v>18.180534999999999</v>
      </c>
      <c r="AN113" s="100">
        <v>8.0739821000000003</v>
      </c>
      <c r="AO113" s="100">
        <v>6.2037348000000003</v>
      </c>
      <c r="AP113" s="100">
        <v>82.347983999999997</v>
      </c>
      <c r="AQ113" s="100">
        <v>84</v>
      </c>
      <c r="AR113" s="100">
        <v>100</v>
      </c>
      <c r="AS113" s="100">
        <v>2.4667449000000001</v>
      </c>
      <c r="AT113" s="99">
        <v>6311</v>
      </c>
      <c r="AU113" s="99">
        <v>0.32896940000000002</v>
      </c>
      <c r="AV113" s="99">
        <v>0.73849319999999996</v>
      </c>
      <c r="AW113" s="100">
        <v>1.3792462000000001</v>
      </c>
      <c r="AY113" s="123">
        <v>2006</v>
      </c>
    </row>
    <row r="114" spans="2:51">
      <c r="B114" s="123">
        <v>2007</v>
      </c>
      <c r="C114" s="99">
        <v>1505</v>
      </c>
      <c r="D114" s="100">
        <v>14.535956000000001</v>
      </c>
      <c r="E114" s="100">
        <v>16.486204000000001</v>
      </c>
      <c r="F114" s="100">
        <v>16.486204000000001</v>
      </c>
      <c r="G114" s="100">
        <v>20.458507999999998</v>
      </c>
      <c r="H114" s="100">
        <v>9.0249942000000001</v>
      </c>
      <c r="I114" s="100">
        <v>6.8697488</v>
      </c>
      <c r="J114" s="100">
        <v>80.959440999999998</v>
      </c>
      <c r="K114" s="100">
        <v>83</v>
      </c>
      <c r="L114" s="100">
        <v>100</v>
      </c>
      <c r="M114" s="100">
        <v>2.1326645000000002</v>
      </c>
      <c r="N114" s="99">
        <v>3299</v>
      </c>
      <c r="O114" s="99">
        <v>0.33590730000000002</v>
      </c>
      <c r="P114" s="99">
        <v>0.60238979999999998</v>
      </c>
      <c r="R114" s="123">
        <v>2007</v>
      </c>
      <c r="S114" s="99">
        <v>1826</v>
      </c>
      <c r="T114" s="100">
        <v>17.433668999999998</v>
      </c>
      <c r="U114" s="100">
        <v>12.788632</v>
      </c>
      <c r="V114" s="100">
        <v>12.788632</v>
      </c>
      <c r="W114" s="100">
        <v>15.856847999999999</v>
      </c>
      <c r="X114" s="100">
        <v>7.0178006999999996</v>
      </c>
      <c r="Y114" s="100">
        <v>5.3797744999999999</v>
      </c>
      <c r="Z114" s="100">
        <v>83.910185999999996</v>
      </c>
      <c r="AA114" s="100">
        <v>86</v>
      </c>
      <c r="AB114" s="100">
        <v>100</v>
      </c>
      <c r="AC114" s="100">
        <v>2.7138292000000002</v>
      </c>
      <c r="AD114" s="99">
        <v>2901</v>
      </c>
      <c r="AE114" s="99">
        <v>0.29874149999999999</v>
      </c>
      <c r="AF114" s="99">
        <v>0.89940659999999995</v>
      </c>
      <c r="AH114" s="123">
        <v>2007</v>
      </c>
      <c r="AI114" s="99">
        <v>3331</v>
      </c>
      <c r="AJ114" s="100">
        <v>15.993183999999999</v>
      </c>
      <c r="AK114" s="100">
        <v>14.254333000000001</v>
      </c>
      <c r="AL114" s="100">
        <v>14.254333000000001</v>
      </c>
      <c r="AM114" s="100">
        <v>17.662188</v>
      </c>
      <c r="AN114" s="100">
        <v>7.8350894999999996</v>
      </c>
      <c r="AO114" s="100">
        <v>5.9885821999999997</v>
      </c>
      <c r="AP114" s="100">
        <v>82.577477000000002</v>
      </c>
      <c r="AQ114" s="100">
        <v>84</v>
      </c>
      <c r="AR114" s="100">
        <v>100</v>
      </c>
      <c r="AS114" s="100">
        <v>2.4163245</v>
      </c>
      <c r="AT114" s="99">
        <v>6200</v>
      </c>
      <c r="AU114" s="99">
        <v>0.31742949999999998</v>
      </c>
      <c r="AV114" s="99">
        <v>0.71248149999999999</v>
      </c>
      <c r="AW114" s="100">
        <v>1.2891296000000001</v>
      </c>
      <c r="AY114" s="123">
        <v>2007</v>
      </c>
    </row>
    <row r="115" spans="2:51">
      <c r="B115" s="123">
        <v>2008</v>
      </c>
      <c r="C115" s="99">
        <v>1547</v>
      </c>
      <c r="D115" s="100">
        <v>14.632930999999999</v>
      </c>
      <c r="E115" s="100">
        <v>16.339227999999999</v>
      </c>
      <c r="F115" s="100">
        <v>16.339227999999999</v>
      </c>
      <c r="G115" s="100">
        <v>20.230989000000001</v>
      </c>
      <c r="H115" s="100">
        <v>8.9825566000000006</v>
      </c>
      <c r="I115" s="100">
        <v>6.8751129000000004</v>
      </c>
      <c r="J115" s="100">
        <v>80.813833000000002</v>
      </c>
      <c r="K115" s="100">
        <v>83</v>
      </c>
      <c r="L115" s="100">
        <v>100</v>
      </c>
      <c r="M115" s="100">
        <v>2.1033883000000002</v>
      </c>
      <c r="N115" s="99">
        <v>3685</v>
      </c>
      <c r="O115" s="99">
        <v>0.36750369999999999</v>
      </c>
      <c r="P115" s="99">
        <v>0.65932729999999995</v>
      </c>
      <c r="R115" s="123">
        <v>2008</v>
      </c>
      <c r="S115" s="99">
        <v>1786</v>
      </c>
      <c r="T115" s="100">
        <v>16.727304</v>
      </c>
      <c r="U115" s="100">
        <v>11.981227000000001</v>
      </c>
      <c r="V115" s="100">
        <v>11.981227000000001</v>
      </c>
      <c r="W115" s="100">
        <v>14.947922</v>
      </c>
      <c r="X115" s="100">
        <v>6.5016859</v>
      </c>
      <c r="Y115" s="100">
        <v>5.0333661999999997</v>
      </c>
      <c r="Z115" s="100">
        <v>84.775475999999998</v>
      </c>
      <c r="AA115" s="100">
        <v>87</v>
      </c>
      <c r="AB115" s="100">
        <v>100</v>
      </c>
      <c r="AC115" s="100">
        <v>2.5370039000000002</v>
      </c>
      <c r="AD115" s="99">
        <v>2678</v>
      </c>
      <c r="AE115" s="99">
        <v>0.27045150000000001</v>
      </c>
      <c r="AF115" s="99">
        <v>0.83635749999999998</v>
      </c>
      <c r="AH115" s="123">
        <v>2008</v>
      </c>
      <c r="AI115" s="99">
        <v>3333</v>
      </c>
      <c r="AJ115" s="100">
        <v>15.685297</v>
      </c>
      <c r="AK115" s="100">
        <v>13.798616000000001</v>
      </c>
      <c r="AL115" s="100">
        <v>13.798616000000001</v>
      </c>
      <c r="AM115" s="100">
        <v>17.127179000000002</v>
      </c>
      <c r="AN115" s="100">
        <v>7.5616368999999999</v>
      </c>
      <c r="AO115" s="100">
        <v>5.8274911999999999</v>
      </c>
      <c r="AP115" s="100">
        <v>82.936694000000003</v>
      </c>
      <c r="AQ115" s="100">
        <v>85</v>
      </c>
      <c r="AR115" s="100">
        <v>100</v>
      </c>
      <c r="AS115" s="100">
        <v>2.3154515999999998</v>
      </c>
      <c r="AT115" s="99">
        <v>6363</v>
      </c>
      <c r="AU115" s="99">
        <v>0.31928240000000002</v>
      </c>
      <c r="AV115" s="99">
        <v>0.7238076</v>
      </c>
      <c r="AW115" s="100">
        <v>1.3637357999999999</v>
      </c>
      <c r="AY115" s="123">
        <v>2008</v>
      </c>
    </row>
    <row r="116" spans="2:51">
      <c r="B116" s="123">
        <v>2009</v>
      </c>
      <c r="C116" s="99">
        <v>1574</v>
      </c>
      <c r="D116" s="100">
        <v>14.572998999999999</v>
      </c>
      <c r="E116" s="100">
        <v>16.082328</v>
      </c>
      <c r="F116" s="100">
        <v>16.082328</v>
      </c>
      <c r="G116" s="100">
        <v>19.995965999999999</v>
      </c>
      <c r="H116" s="100">
        <v>8.7338755999999993</v>
      </c>
      <c r="I116" s="100">
        <v>6.6365916</v>
      </c>
      <c r="J116" s="100">
        <v>81.508582000000004</v>
      </c>
      <c r="K116" s="100">
        <v>84</v>
      </c>
      <c r="L116" s="100">
        <v>100</v>
      </c>
      <c r="M116" s="100">
        <v>2.1764380999999999</v>
      </c>
      <c r="N116" s="99">
        <v>3330</v>
      </c>
      <c r="O116" s="99">
        <v>0.32509100000000002</v>
      </c>
      <c r="P116" s="99">
        <v>0.59219480000000002</v>
      </c>
      <c r="R116" s="123">
        <v>2009</v>
      </c>
      <c r="S116" s="99">
        <v>1835</v>
      </c>
      <c r="T116" s="100">
        <v>16.848997000000001</v>
      </c>
      <c r="U116" s="100">
        <v>12.062538999999999</v>
      </c>
      <c r="V116" s="100">
        <v>12.062538999999999</v>
      </c>
      <c r="W116" s="100">
        <v>15.014587000000001</v>
      </c>
      <c r="X116" s="100">
        <v>6.5834758000000004</v>
      </c>
      <c r="Y116" s="100">
        <v>5.0798082999999998</v>
      </c>
      <c r="Z116" s="100">
        <v>84.457766000000007</v>
      </c>
      <c r="AA116" s="100">
        <v>86</v>
      </c>
      <c r="AB116" s="100">
        <v>100</v>
      </c>
      <c r="AC116" s="100">
        <v>2.6811805999999998</v>
      </c>
      <c r="AD116" s="99">
        <v>2541</v>
      </c>
      <c r="AE116" s="99">
        <v>0.25148549999999997</v>
      </c>
      <c r="AF116" s="99">
        <v>0.77570019999999995</v>
      </c>
      <c r="AH116" s="123">
        <v>2009</v>
      </c>
      <c r="AI116" s="99">
        <v>3409</v>
      </c>
      <c r="AJ116" s="100">
        <v>15.715723000000001</v>
      </c>
      <c r="AK116" s="100">
        <v>13.658103000000001</v>
      </c>
      <c r="AL116" s="100">
        <v>13.658103000000001</v>
      </c>
      <c r="AM116" s="100">
        <v>16.968456</v>
      </c>
      <c r="AN116" s="100">
        <v>7.4580529999999996</v>
      </c>
      <c r="AO116" s="100">
        <v>5.7119695000000004</v>
      </c>
      <c r="AP116" s="100">
        <v>83.096537999999995</v>
      </c>
      <c r="AQ116" s="100">
        <v>85</v>
      </c>
      <c r="AR116" s="100">
        <v>100</v>
      </c>
      <c r="AS116" s="100">
        <v>2.4218527999999999</v>
      </c>
      <c r="AT116" s="99">
        <v>5871</v>
      </c>
      <c r="AU116" s="99">
        <v>0.28854020000000002</v>
      </c>
      <c r="AV116" s="99">
        <v>0.65974449999999996</v>
      </c>
      <c r="AW116" s="100">
        <v>1.3332457</v>
      </c>
      <c r="AY116" s="123">
        <v>2009</v>
      </c>
    </row>
    <row r="117" spans="2:51">
      <c r="B117" s="123">
        <v>2010</v>
      </c>
      <c r="C117" s="99">
        <v>1552</v>
      </c>
      <c r="D117" s="100">
        <v>14.150473</v>
      </c>
      <c r="E117" s="100">
        <v>15.20518</v>
      </c>
      <c r="F117" s="100">
        <v>15.20518</v>
      </c>
      <c r="G117" s="100">
        <v>18.898295000000001</v>
      </c>
      <c r="H117" s="100">
        <v>8.3296598999999993</v>
      </c>
      <c r="I117" s="100">
        <v>6.4137617999999996</v>
      </c>
      <c r="J117" s="100">
        <v>81.264174999999994</v>
      </c>
      <c r="K117" s="100">
        <v>84</v>
      </c>
      <c r="L117" s="100">
        <v>100</v>
      </c>
      <c r="M117" s="100">
        <v>2.1120244000000001</v>
      </c>
      <c r="N117" s="99">
        <v>3699</v>
      </c>
      <c r="O117" s="99">
        <v>0.35580469999999997</v>
      </c>
      <c r="P117" s="99">
        <v>0.66066309999999995</v>
      </c>
      <c r="R117" s="123">
        <v>2010</v>
      </c>
      <c r="S117" s="99">
        <v>1847</v>
      </c>
      <c r="T117" s="100">
        <v>16.693904</v>
      </c>
      <c r="U117" s="100">
        <v>11.620965999999999</v>
      </c>
      <c r="V117" s="100">
        <v>11.620965999999999</v>
      </c>
      <c r="W117" s="100">
        <v>14.524222</v>
      </c>
      <c r="X117" s="100">
        <v>6.3046381</v>
      </c>
      <c r="Y117" s="100">
        <v>4.8630129999999996</v>
      </c>
      <c r="Z117" s="100">
        <v>84.834326000000004</v>
      </c>
      <c r="AA117" s="100">
        <v>87</v>
      </c>
      <c r="AB117" s="100">
        <v>100</v>
      </c>
      <c r="AC117" s="100">
        <v>2.6389860999999999</v>
      </c>
      <c r="AD117" s="99">
        <v>2705</v>
      </c>
      <c r="AE117" s="99">
        <v>0.2635884</v>
      </c>
      <c r="AF117" s="99">
        <v>0.84429410000000005</v>
      </c>
      <c r="AH117" s="123">
        <v>2010</v>
      </c>
      <c r="AI117" s="99">
        <v>3399</v>
      </c>
      <c r="AJ117" s="100">
        <v>15.427735</v>
      </c>
      <c r="AK117" s="100">
        <v>13.100858000000001</v>
      </c>
      <c r="AL117" s="100">
        <v>13.100858000000001</v>
      </c>
      <c r="AM117" s="100">
        <v>16.308017</v>
      </c>
      <c r="AN117" s="100">
        <v>7.1650672999999996</v>
      </c>
      <c r="AO117" s="100">
        <v>5.5264097000000003</v>
      </c>
      <c r="AP117" s="100">
        <v>83.204177999999999</v>
      </c>
      <c r="AQ117" s="100">
        <v>85</v>
      </c>
      <c r="AR117" s="100">
        <v>100</v>
      </c>
      <c r="AS117" s="100">
        <v>2.3690869000000001</v>
      </c>
      <c r="AT117" s="99">
        <v>6404</v>
      </c>
      <c r="AU117" s="99">
        <v>0.30999549999999998</v>
      </c>
      <c r="AV117" s="99">
        <v>0.72749739999999996</v>
      </c>
      <c r="AW117" s="100">
        <v>1.3084264999999999</v>
      </c>
      <c r="AY117" s="123">
        <v>2010</v>
      </c>
    </row>
    <row r="118" spans="2:51">
      <c r="B118" s="123">
        <v>2011</v>
      </c>
      <c r="C118" s="99">
        <v>1659</v>
      </c>
      <c r="D118" s="100">
        <v>14.921434</v>
      </c>
      <c r="E118" s="100">
        <v>15.635688999999999</v>
      </c>
      <c r="F118" s="100">
        <v>15.635688999999999</v>
      </c>
      <c r="G118" s="100">
        <v>19.463754000000002</v>
      </c>
      <c r="H118" s="100">
        <v>8.4923459000000001</v>
      </c>
      <c r="I118" s="100">
        <v>6.4800547999999996</v>
      </c>
      <c r="J118" s="100">
        <v>81.940928</v>
      </c>
      <c r="K118" s="100">
        <v>84</v>
      </c>
      <c r="L118" s="100">
        <v>100</v>
      </c>
      <c r="M118" s="100">
        <v>2.2023098000000001</v>
      </c>
      <c r="N118" s="99">
        <v>3183</v>
      </c>
      <c r="O118" s="99">
        <v>0.30227399999999999</v>
      </c>
      <c r="P118" s="99">
        <v>0.58543529999999999</v>
      </c>
      <c r="R118" s="123">
        <v>2011</v>
      </c>
      <c r="S118" s="99">
        <v>1817</v>
      </c>
      <c r="T118" s="100">
        <v>16.191713</v>
      </c>
      <c r="U118" s="100">
        <v>11.185109000000001</v>
      </c>
      <c r="V118" s="100">
        <v>11.185109000000001</v>
      </c>
      <c r="W118" s="100">
        <v>13.929425999999999</v>
      </c>
      <c r="X118" s="100">
        <v>6.1016488999999998</v>
      </c>
      <c r="Y118" s="100">
        <v>4.7402179999999996</v>
      </c>
      <c r="Z118" s="100">
        <v>84.859108000000006</v>
      </c>
      <c r="AA118" s="100">
        <v>87</v>
      </c>
      <c r="AB118" s="100">
        <v>100</v>
      </c>
      <c r="AC118" s="100">
        <v>2.5376386000000002</v>
      </c>
      <c r="AD118" s="99">
        <v>2638</v>
      </c>
      <c r="AE118" s="99">
        <v>0.2535597</v>
      </c>
      <c r="AF118" s="99">
        <v>0.80679199999999995</v>
      </c>
      <c r="AH118" s="123">
        <v>2011</v>
      </c>
      <c r="AI118" s="99">
        <v>3476</v>
      </c>
      <c r="AJ118" s="100">
        <v>15.559518000000001</v>
      </c>
      <c r="AK118" s="100">
        <v>12.996022</v>
      </c>
      <c r="AL118" s="100">
        <v>12.996022</v>
      </c>
      <c r="AM118" s="100">
        <v>16.160119999999999</v>
      </c>
      <c r="AN118" s="100">
        <v>7.0953514000000002</v>
      </c>
      <c r="AO118" s="100">
        <v>5.4634499999999999</v>
      </c>
      <c r="AP118" s="100">
        <v>83.466341</v>
      </c>
      <c r="AQ118" s="100">
        <v>85</v>
      </c>
      <c r="AR118" s="100">
        <v>100</v>
      </c>
      <c r="AS118" s="100">
        <v>2.3657202000000002</v>
      </c>
      <c r="AT118" s="99">
        <v>5821</v>
      </c>
      <c r="AU118" s="99">
        <v>0.27806380000000003</v>
      </c>
      <c r="AV118" s="99">
        <v>0.66856409999999999</v>
      </c>
      <c r="AW118" s="100">
        <v>1.3979022000000001</v>
      </c>
      <c r="AY118" s="123">
        <v>2011</v>
      </c>
    </row>
    <row r="119" spans="2:51">
      <c r="B119" s="123">
        <v>2012</v>
      </c>
      <c r="C119" s="99">
        <v>1736</v>
      </c>
      <c r="D119" s="100">
        <v>15.340602000000001</v>
      </c>
      <c r="E119" s="100">
        <v>15.688221</v>
      </c>
      <c r="F119" s="100">
        <v>15.688221</v>
      </c>
      <c r="G119" s="100">
        <v>19.455805000000002</v>
      </c>
      <c r="H119" s="100">
        <v>8.6745684000000001</v>
      </c>
      <c r="I119" s="100">
        <v>6.6791334000000004</v>
      </c>
      <c r="J119" s="100">
        <v>80.910713999999999</v>
      </c>
      <c r="K119" s="100">
        <v>84</v>
      </c>
      <c r="L119" s="100">
        <v>100</v>
      </c>
      <c r="M119" s="100">
        <v>2.3210418000000002</v>
      </c>
      <c r="N119" s="99">
        <v>4353</v>
      </c>
      <c r="O119" s="99">
        <v>0.406441</v>
      </c>
      <c r="P119" s="99">
        <v>0.8231176</v>
      </c>
      <c r="R119" s="123">
        <v>2012</v>
      </c>
      <c r="S119" s="99">
        <v>2081</v>
      </c>
      <c r="T119" s="100">
        <v>18.212688</v>
      </c>
      <c r="U119" s="100">
        <v>12.449884000000001</v>
      </c>
      <c r="V119" s="100">
        <v>12.449884000000001</v>
      </c>
      <c r="W119" s="100">
        <v>15.527488</v>
      </c>
      <c r="X119" s="100">
        <v>6.7258940999999997</v>
      </c>
      <c r="Y119" s="100">
        <v>5.1644361999999999</v>
      </c>
      <c r="Z119" s="100">
        <v>85.203748000000004</v>
      </c>
      <c r="AA119" s="100">
        <v>87</v>
      </c>
      <c r="AB119" s="100">
        <v>100</v>
      </c>
      <c r="AC119" s="100">
        <v>2.8781257</v>
      </c>
      <c r="AD119" s="99">
        <v>2599</v>
      </c>
      <c r="AE119" s="99">
        <v>0.2453061</v>
      </c>
      <c r="AF119" s="99">
        <v>0.81341269999999999</v>
      </c>
      <c r="AH119" s="123">
        <v>2012</v>
      </c>
      <c r="AI119" s="99">
        <v>3817</v>
      </c>
      <c r="AJ119" s="100">
        <v>16.783573000000001</v>
      </c>
      <c r="AK119" s="100">
        <v>13.843636</v>
      </c>
      <c r="AL119" s="100">
        <v>13.843636</v>
      </c>
      <c r="AM119" s="100">
        <v>17.201924000000002</v>
      </c>
      <c r="AN119" s="100">
        <v>7.5886481000000003</v>
      </c>
      <c r="AO119" s="100">
        <v>5.8412991999999999</v>
      </c>
      <c r="AP119" s="100">
        <v>83.251244</v>
      </c>
      <c r="AQ119" s="100">
        <v>86</v>
      </c>
      <c r="AR119" s="100">
        <v>100</v>
      </c>
      <c r="AS119" s="100">
        <v>2.5948687000000001</v>
      </c>
      <c r="AT119" s="99">
        <v>6952</v>
      </c>
      <c r="AU119" s="99">
        <v>0.32630880000000001</v>
      </c>
      <c r="AV119" s="99">
        <v>0.81946249999999998</v>
      </c>
      <c r="AW119" s="100">
        <v>1.2601097999999999</v>
      </c>
      <c r="AY119" s="123">
        <v>2012</v>
      </c>
    </row>
    <row r="120" spans="2:51">
      <c r="B120" s="123">
        <v>2013</v>
      </c>
      <c r="C120" s="99">
        <v>1404</v>
      </c>
      <c r="D120" s="100">
        <v>12.195228</v>
      </c>
      <c r="E120" s="100">
        <v>12.235682000000001</v>
      </c>
      <c r="F120" s="100">
        <v>12.235682000000001</v>
      </c>
      <c r="G120" s="100">
        <v>15.265029999999999</v>
      </c>
      <c r="H120" s="100">
        <v>6.6671239</v>
      </c>
      <c r="I120" s="100">
        <v>5.1161002</v>
      </c>
      <c r="J120" s="100">
        <v>81.925213999999997</v>
      </c>
      <c r="K120" s="100">
        <v>84</v>
      </c>
      <c r="L120" s="100">
        <v>100</v>
      </c>
      <c r="M120" s="100">
        <v>1.8526826999999999</v>
      </c>
      <c r="N120" s="99">
        <v>3066</v>
      </c>
      <c r="O120" s="99">
        <v>0.28162310000000002</v>
      </c>
      <c r="P120" s="99">
        <v>0.57265270000000001</v>
      </c>
      <c r="R120" s="123">
        <v>2013</v>
      </c>
      <c r="S120" s="99">
        <v>1704</v>
      </c>
      <c r="T120" s="100">
        <v>14.647731</v>
      </c>
      <c r="U120" s="100">
        <v>10.019354999999999</v>
      </c>
      <c r="V120" s="100">
        <v>10.019354999999999</v>
      </c>
      <c r="W120" s="100">
        <v>12.455717999999999</v>
      </c>
      <c r="X120" s="100">
        <v>5.5468941999999997</v>
      </c>
      <c r="Y120" s="100">
        <v>4.3232825000000004</v>
      </c>
      <c r="Z120" s="100">
        <v>84.248825999999994</v>
      </c>
      <c r="AA120" s="100">
        <v>87</v>
      </c>
      <c r="AB120" s="100">
        <v>100</v>
      </c>
      <c r="AC120" s="100">
        <v>2.3700901000000001</v>
      </c>
      <c r="AD120" s="99">
        <v>3179</v>
      </c>
      <c r="AE120" s="99">
        <v>0.29469970000000001</v>
      </c>
      <c r="AF120" s="99">
        <v>0.97629739999999998</v>
      </c>
      <c r="AH120" s="123">
        <v>2013</v>
      </c>
      <c r="AI120" s="99">
        <v>3108</v>
      </c>
      <c r="AJ120" s="100">
        <v>13.427864</v>
      </c>
      <c r="AK120" s="100">
        <v>10.908521</v>
      </c>
      <c r="AL120" s="100">
        <v>10.908521</v>
      </c>
      <c r="AM120" s="100">
        <v>13.575041000000001</v>
      </c>
      <c r="AN120" s="100">
        <v>6.0013227000000002</v>
      </c>
      <c r="AO120" s="100">
        <v>4.6416303000000001</v>
      </c>
      <c r="AP120" s="100">
        <v>83.199162999999999</v>
      </c>
      <c r="AQ120" s="100">
        <v>86</v>
      </c>
      <c r="AR120" s="100">
        <v>100</v>
      </c>
      <c r="AS120" s="100">
        <v>2.1045788999999999</v>
      </c>
      <c r="AT120" s="99">
        <v>6245</v>
      </c>
      <c r="AU120" s="99">
        <v>0.28813129999999998</v>
      </c>
      <c r="AV120" s="99">
        <v>0.72530170000000005</v>
      </c>
      <c r="AW120" s="100">
        <v>1.2212046000000001</v>
      </c>
      <c r="AY120" s="123">
        <v>2013</v>
      </c>
    </row>
    <row r="121" spans="2:51">
      <c r="B121" s="123">
        <v>2014</v>
      </c>
      <c r="C121" s="99">
        <v>1427</v>
      </c>
      <c r="D121" s="100">
        <v>12.218102</v>
      </c>
      <c r="E121" s="100">
        <v>11.932785000000001</v>
      </c>
      <c r="F121" s="100">
        <v>11.932785000000001</v>
      </c>
      <c r="G121" s="100">
        <v>14.870987</v>
      </c>
      <c r="H121" s="100">
        <v>6.5691211000000003</v>
      </c>
      <c r="I121" s="100">
        <v>5.1061364999999999</v>
      </c>
      <c r="J121" s="100">
        <v>81.658484999999999</v>
      </c>
      <c r="K121" s="100">
        <v>85</v>
      </c>
      <c r="L121" s="100">
        <v>100</v>
      </c>
      <c r="M121" s="100">
        <v>1.8215239000000001</v>
      </c>
      <c r="N121" s="99">
        <v>3505</v>
      </c>
      <c r="O121" s="99">
        <v>0.31769849999999999</v>
      </c>
      <c r="P121" s="99">
        <v>0.64050090000000004</v>
      </c>
      <c r="R121" s="123">
        <v>2014</v>
      </c>
      <c r="S121" s="99">
        <v>1815</v>
      </c>
      <c r="T121" s="100">
        <v>15.349167</v>
      </c>
      <c r="U121" s="100">
        <v>10.327654000000001</v>
      </c>
      <c r="V121" s="100">
        <v>10.327654000000001</v>
      </c>
      <c r="W121" s="100">
        <v>12.862171999999999</v>
      </c>
      <c r="X121" s="100">
        <v>5.6629394</v>
      </c>
      <c r="Y121" s="100">
        <v>4.4171753000000002</v>
      </c>
      <c r="Z121" s="100">
        <v>84.830303000000001</v>
      </c>
      <c r="AA121" s="100">
        <v>88</v>
      </c>
      <c r="AB121" s="100">
        <v>100</v>
      </c>
      <c r="AC121" s="100">
        <v>2.4123128</v>
      </c>
      <c r="AD121" s="99">
        <v>3017</v>
      </c>
      <c r="AE121" s="99">
        <v>0.27524349999999997</v>
      </c>
      <c r="AF121" s="99">
        <v>0.90543770000000001</v>
      </c>
      <c r="AH121" s="123">
        <v>2014</v>
      </c>
      <c r="AI121" s="99">
        <v>3242</v>
      </c>
      <c r="AJ121" s="100">
        <v>13.793316000000001</v>
      </c>
      <c r="AK121" s="100">
        <v>11.006932000000001</v>
      </c>
      <c r="AL121" s="100">
        <v>11.006932000000001</v>
      </c>
      <c r="AM121" s="100">
        <v>13.706516000000001</v>
      </c>
      <c r="AN121" s="100">
        <v>6.0557619999999996</v>
      </c>
      <c r="AO121" s="100">
        <v>4.7192850999999996</v>
      </c>
      <c r="AP121" s="100">
        <v>83.434742</v>
      </c>
      <c r="AQ121" s="100">
        <v>86</v>
      </c>
      <c r="AR121" s="100">
        <v>100</v>
      </c>
      <c r="AS121" s="100">
        <v>2.1109518999999999</v>
      </c>
      <c r="AT121" s="99">
        <v>6522</v>
      </c>
      <c r="AU121" s="99">
        <v>0.29653980000000002</v>
      </c>
      <c r="AV121" s="99">
        <v>0.74076850000000005</v>
      </c>
      <c r="AW121" s="100">
        <v>1.1554206</v>
      </c>
      <c r="AY121" s="123">
        <v>2014</v>
      </c>
    </row>
    <row r="122" spans="2:51">
      <c r="B122" s="123">
        <v>2015</v>
      </c>
      <c r="C122" s="99">
        <v>1624</v>
      </c>
      <c r="D122" s="100">
        <v>13.715258</v>
      </c>
      <c r="E122" s="100">
        <v>13.186868</v>
      </c>
      <c r="F122" s="100">
        <v>13.186868</v>
      </c>
      <c r="G122" s="100">
        <v>16.446051000000001</v>
      </c>
      <c r="H122" s="100">
        <v>7.1517016</v>
      </c>
      <c r="I122" s="100">
        <v>5.4524786000000001</v>
      </c>
      <c r="J122" s="100">
        <v>82.534482999999994</v>
      </c>
      <c r="K122" s="100">
        <v>85</v>
      </c>
      <c r="L122" s="100">
        <v>100</v>
      </c>
      <c r="M122" s="100">
        <v>1.9968030999999999</v>
      </c>
      <c r="N122" s="99">
        <v>3278</v>
      </c>
      <c r="O122" s="99">
        <v>0.29339169999999998</v>
      </c>
      <c r="P122" s="99">
        <v>0.57990399999999998</v>
      </c>
      <c r="R122" s="123">
        <v>2015</v>
      </c>
      <c r="S122" s="99">
        <v>1911</v>
      </c>
      <c r="T122" s="100">
        <v>15.911797</v>
      </c>
      <c r="U122" s="100">
        <v>10.538741999999999</v>
      </c>
      <c r="V122" s="100">
        <v>10.538741999999999</v>
      </c>
      <c r="W122" s="100">
        <v>13.195808</v>
      </c>
      <c r="X122" s="100">
        <v>5.6738884000000001</v>
      </c>
      <c r="Y122" s="100">
        <v>4.3669785000000001</v>
      </c>
      <c r="Z122" s="100">
        <v>85.487178999999998</v>
      </c>
      <c r="AA122" s="100">
        <v>88</v>
      </c>
      <c r="AB122" s="100">
        <v>100</v>
      </c>
      <c r="AC122" s="100">
        <v>2.4587633000000002</v>
      </c>
      <c r="AD122" s="99">
        <v>2575</v>
      </c>
      <c r="AE122" s="99">
        <v>0.2313722</v>
      </c>
      <c r="AF122" s="99">
        <v>0.76863610000000004</v>
      </c>
      <c r="AH122" s="123">
        <v>2015</v>
      </c>
      <c r="AI122" s="99">
        <v>3535</v>
      </c>
      <c r="AJ122" s="100">
        <v>14.821315999999999</v>
      </c>
      <c r="AK122" s="100">
        <v>11.672848</v>
      </c>
      <c r="AL122" s="100">
        <v>11.672848</v>
      </c>
      <c r="AM122" s="100">
        <v>14.575449000000001</v>
      </c>
      <c r="AN122" s="100">
        <v>6.3195570999999999</v>
      </c>
      <c r="AO122" s="100">
        <v>4.8427509999999998</v>
      </c>
      <c r="AP122" s="100">
        <v>84.130692999999994</v>
      </c>
      <c r="AQ122" s="100">
        <v>86</v>
      </c>
      <c r="AR122" s="100">
        <v>100</v>
      </c>
      <c r="AS122" s="100">
        <v>2.2225435999999998</v>
      </c>
      <c r="AT122" s="99">
        <v>5853</v>
      </c>
      <c r="AU122" s="99">
        <v>0.26244250000000002</v>
      </c>
      <c r="AV122" s="99">
        <v>0.65013469999999995</v>
      </c>
      <c r="AW122" s="100">
        <v>1.2512753999999999</v>
      </c>
      <c r="AY122" s="123">
        <v>2015</v>
      </c>
    </row>
    <row r="123" spans="2:51">
      <c r="B123" s="123">
        <v>2016</v>
      </c>
      <c r="C123" s="99">
        <v>1565</v>
      </c>
      <c r="D123" s="100">
        <v>13.028805</v>
      </c>
      <c r="E123" s="100">
        <v>12.235248</v>
      </c>
      <c r="F123" s="100">
        <v>12.235248</v>
      </c>
      <c r="G123" s="100">
        <v>15.269678000000001</v>
      </c>
      <c r="H123" s="100">
        <v>6.6347107000000003</v>
      </c>
      <c r="I123" s="100">
        <v>5.0581858000000004</v>
      </c>
      <c r="J123" s="100">
        <v>82.719488999999996</v>
      </c>
      <c r="K123" s="100">
        <v>85</v>
      </c>
      <c r="L123" s="100">
        <v>100</v>
      </c>
      <c r="M123" s="100">
        <v>1.9116371999999999</v>
      </c>
      <c r="N123" s="99">
        <v>2843</v>
      </c>
      <c r="O123" s="99">
        <v>0.25110789999999999</v>
      </c>
      <c r="P123" s="99">
        <v>0.51454869999999997</v>
      </c>
      <c r="R123" s="123">
        <v>2016</v>
      </c>
      <c r="S123" s="99">
        <v>1893</v>
      </c>
      <c r="T123" s="100">
        <v>15.517712</v>
      </c>
      <c r="U123" s="100">
        <v>10.114516</v>
      </c>
      <c r="V123" s="100">
        <v>10.114516</v>
      </c>
      <c r="W123" s="100">
        <v>12.722697</v>
      </c>
      <c r="X123" s="100">
        <v>5.3885578000000001</v>
      </c>
      <c r="Y123" s="100">
        <v>4.1318231000000001</v>
      </c>
      <c r="Z123" s="100">
        <v>86.155837000000005</v>
      </c>
      <c r="AA123" s="100">
        <v>88</v>
      </c>
      <c r="AB123" s="100">
        <v>100</v>
      </c>
      <c r="AC123" s="100">
        <v>2.4700863000000002</v>
      </c>
      <c r="AD123" s="99">
        <v>2190</v>
      </c>
      <c r="AE123" s="99">
        <v>0.19380629999999999</v>
      </c>
      <c r="AF123" s="99">
        <v>0.66236379999999995</v>
      </c>
      <c r="AH123" s="123">
        <v>2016</v>
      </c>
      <c r="AI123" s="99">
        <v>3458</v>
      </c>
      <c r="AJ123" s="100">
        <v>14.282876999999999</v>
      </c>
      <c r="AK123" s="100">
        <v>11.064169</v>
      </c>
      <c r="AL123" s="100">
        <v>11.064169</v>
      </c>
      <c r="AM123" s="100">
        <v>13.855582999999999</v>
      </c>
      <c r="AN123" s="100">
        <v>5.9550207000000004</v>
      </c>
      <c r="AO123" s="100">
        <v>4.5558911999999996</v>
      </c>
      <c r="AP123" s="100">
        <v>84.600635999999994</v>
      </c>
      <c r="AQ123" s="100">
        <v>87</v>
      </c>
      <c r="AR123" s="100">
        <v>100</v>
      </c>
      <c r="AS123" s="100">
        <v>2.1816483999999998</v>
      </c>
      <c r="AT123" s="99">
        <v>5033</v>
      </c>
      <c r="AU123" s="99">
        <v>0.22248480000000001</v>
      </c>
      <c r="AV123" s="99">
        <v>0.56988729999999999</v>
      </c>
      <c r="AW123" s="100">
        <v>1.2096722</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10</v>
      </c>
      <c r="D75" s="99">
        <v>1</v>
      </c>
      <c r="E75" s="99">
        <v>1</v>
      </c>
      <c r="F75" s="99">
        <v>7</v>
      </c>
      <c r="G75" s="99">
        <v>7</v>
      </c>
      <c r="H75" s="99">
        <v>13</v>
      </c>
      <c r="I75" s="99">
        <v>9</v>
      </c>
      <c r="J75" s="99">
        <v>19</v>
      </c>
      <c r="K75" s="99">
        <v>28</v>
      </c>
      <c r="L75" s="99">
        <v>37</v>
      </c>
      <c r="M75" s="99">
        <v>59</v>
      </c>
      <c r="N75" s="99">
        <v>65</v>
      </c>
      <c r="O75" s="99">
        <v>97</v>
      </c>
      <c r="P75" s="99">
        <v>132</v>
      </c>
      <c r="Q75" s="99">
        <v>143</v>
      </c>
      <c r="R75" s="99">
        <v>192</v>
      </c>
      <c r="S75" s="99">
        <v>185</v>
      </c>
      <c r="T75" s="99">
        <v>160</v>
      </c>
      <c r="U75" s="99">
        <v>0</v>
      </c>
      <c r="V75" s="99">
        <v>1165</v>
      </c>
      <c r="W75" s="127"/>
      <c r="X75" s="121">
        <v>1968</v>
      </c>
      <c r="Y75" s="99">
        <v>7</v>
      </c>
      <c r="Z75" s="99">
        <v>1</v>
      </c>
      <c r="AA75" s="99">
        <v>4</v>
      </c>
      <c r="AB75" s="99">
        <v>2</v>
      </c>
      <c r="AC75" s="99">
        <v>3</v>
      </c>
      <c r="AD75" s="99">
        <v>11</v>
      </c>
      <c r="AE75" s="99">
        <v>15</v>
      </c>
      <c r="AF75" s="99">
        <v>32</v>
      </c>
      <c r="AG75" s="99">
        <v>56</v>
      </c>
      <c r="AH75" s="99">
        <v>57</v>
      </c>
      <c r="AI75" s="99">
        <v>81</v>
      </c>
      <c r="AJ75" s="99">
        <v>74</v>
      </c>
      <c r="AK75" s="99">
        <v>103</v>
      </c>
      <c r="AL75" s="99">
        <v>109</v>
      </c>
      <c r="AM75" s="99">
        <v>132</v>
      </c>
      <c r="AN75" s="99">
        <v>143</v>
      </c>
      <c r="AO75" s="99">
        <v>112</v>
      </c>
      <c r="AP75" s="99">
        <v>139</v>
      </c>
      <c r="AQ75" s="99">
        <v>0</v>
      </c>
      <c r="AR75" s="99">
        <v>1081</v>
      </c>
      <c r="AS75" s="127"/>
      <c r="AT75" s="121">
        <v>1968</v>
      </c>
      <c r="AU75" s="99">
        <v>17</v>
      </c>
      <c r="AV75" s="99">
        <v>2</v>
      </c>
      <c r="AW75" s="99">
        <v>5</v>
      </c>
      <c r="AX75" s="99">
        <v>9</v>
      </c>
      <c r="AY75" s="99">
        <v>10</v>
      </c>
      <c r="AZ75" s="99">
        <v>24</v>
      </c>
      <c r="BA75" s="99">
        <v>24</v>
      </c>
      <c r="BB75" s="99">
        <v>51</v>
      </c>
      <c r="BC75" s="99">
        <v>84</v>
      </c>
      <c r="BD75" s="99">
        <v>94</v>
      </c>
      <c r="BE75" s="99">
        <v>140</v>
      </c>
      <c r="BF75" s="99">
        <v>139</v>
      </c>
      <c r="BG75" s="99">
        <v>200</v>
      </c>
      <c r="BH75" s="99">
        <v>241</v>
      </c>
      <c r="BI75" s="99">
        <v>275</v>
      </c>
      <c r="BJ75" s="99">
        <v>335</v>
      </c>
      <c r="BK75" s="99">
        <v>297</v>
      </c>
      <c r="BL75" s="99">
        <v>299</v>
      </c>
      <c r="BM75" s="99">
        <v>0</v>
      </c>
      <c r="BN75" s="99">
        <v>2246</v>
      </c>
      <c r="BP75" s="121">
        <v>1968</v>
      </c>
    </row>
    <row r="76" spans="2:68">
      <c r="B76" s="121">
        <v>1969</v>
      </c>
      <c r="C76" s="99">
        <v>12</v>
      </c>
      <c r="D76" s="99">
        <v>4</v>
      </c>
      <c r="E76" s="99">
        <v>2</v>
      </c>
      <c r="F76" s="99">
        <v>5</v>
      </c>
      <c r="G76" s="99">
        <v>4</v>
      </c>
      <c r="H76" s="99">
        <v>11</v>
      </c>
      <c r="I76" s="99">
        <v>9</v>
      </c>
      <c r="J76" s="99">
        <v>13</v>
      </c>
      <c r="K76" s="99">
        <v>18</v>
      </c>
      <c r="L76" s="99">
        <v>45</v>
      </c>
      <c r="M76" s="99">
        <v>50</v>
      </c>
      <c r="N76" s="99">
        <v>89</v>
      </c>
      <c r="O76" s="99">
        <v>90</v>
      </c>
      <c r="P76" s="99">
        <v>105</v>
      </c>
      <c r="Q76" s="99">
        <v>142</v>
      </c>
      <c r="R76" s="99">
        <v>169</v>
      </c>
      <c r="S76" s="99">
        <v>183</v>
      </c>
      <c r="T76" s="99">
        <v>136</v>
      </c>
      <c r="U76" s="99">
        <v>0</v>
      </c>
      <c r="V76" s="99">
        <v>1087</v>
      </c>
      <c r="W76" s="127"/>
      <c r="X76" s="121">
        <v>1969</v>
      </c>
      <c r="Y76" s="99">
        <v>3</v>
      </c>
      <c r="Z76" s="99">
        <v>5</v>
      </c>
      <c r="AA76" s="99">
        <v>3</v>
      </c>
      <c r="AB76" s="99">
        <v>2</v>
      </c>
      <c r="AC76" s="99">
        <v>5</v>
      </c>
      <c r="AD76" s="99">
        <v>15</v>
      </c>
      <c r="AE76" s="99">
        <v>15</v>
      </c>
      <c r="AF76" s="99">
        <v>24</v>
      </c>
      <c r="AG76" s="99">
        <v>42</v>
      </c>
      <c r="AH76" s="99">
        <v>64</v>
      </c>
      <c r="AI76" s="99">
        <v>74</v>
      </c>
      <c r="AJ76" s="99">
        <v>90</v>
      </c>
      <c r="AK76" s="99">
        <v>91</v>
      </c>
      <c r="AL76" s="99">
        <v>97</v>
      </c>
      <c r="AM76" s="99">
        <v>100</v>
      </c>
      <c r="AN76" s="99">
        <v>137</v>
      </c>
      <c r="AO76" s="99">
        <v>132</v>
      </c>
      <c r="AP76" s="99">
        <v>131</v>
      </c>
      <c r="AQ76" s="99">
        <v>0</v>
      </c>
      <c r="AR76" s="99">
        <v>1030</v>
      </c>
      <c r="AS76" s="127"/>
      <c r="AT76" s="121">
        <v>1969</v>
      </c>
      <c r="AU76" s="99">
        <v>15</v>
      </c>
      <c r="AV76" s="99">
        <v>9</v>
      </c>
      <c r="AW76" s="99">
        <v>5</v>
      </c>
      <c r="AX76" s="99">
        <v>7</v>
      </c>
      <c r="AY76" s="99">
        <v>9</v>
      </c>
      <c r="AZ76" s="99">
        <v>26</v>
      </c>
      <c r="BA76" s="99">
        <v>24</v>
      </c>
      <c r="BB76" s="99">
        <v>37</v>
      </c>
      <c r="BC76" s="99">
        <v>60</v>
      </c>
      <c r="BD76" s="99">
        <v>109</v>
      </c>
      <c r="BE76" s="99">
        <v>124</v>
      </c>
      <c r="BF76" s="99">
        <v>179</v>
      </c>
      <c r="BG76" s="99">
        <v>181</v>
      </c>
      <c r="BH76" s="99">
        <v>202</v>
      </c>
      <c r="BI76" s="99">
        <v>242</v>
      </c>
      <c r="BJ76" s="99">
        <v>306</v>
      </c>
      <c r="BK76" s="99">
        <v>315</v>
      </c>
      <c r="BL76" s="99">
        <v>267</v>
      </c>
      <c r="BM76" s="99">
        <v>0</v>
      </c>
      <c r="BN76" s="99">
        <v>2117</v>
      </c>
      <c r="BP76" s="121">
        <v>1969</v>
      </c>
    </row>
    <row r="77" spans="2:68">
      <c r="B77" s="121">
        <v>1970</v>
      </c>
      <c r="C77" s="99">
        <v>9</v>
      </c>
      <c r="D77" s="99">
        <v>0</v>
      </c>
      <c r="E77" s="99">
        <v>1</v>
      </c>
      <c r="F77" s="99">
        <v>3</v>
      </c>
      <c r="G77" s="99">
        <v>10</v>
      </c>
      <c r="H77" s="99">
        <v>6</v>
      </c>
      <c r="I77" s="99">
        <v>6</v>
      </c>
      <c r="J77" s="99">
        <v>9</v>
      </c>
      <c r="K77" s="99">
        <v>18</v>
      </c>
      <c r="L77" s="99">
        <v>23</v>
      </c>
      <c r="M77" s="99">
        <v>45</v>
      </c>
      <c r="N77" s="99">
        <v>81</v>
      </c>
      <c r="O77" s="99">
        <v>98</v>
      </c>
      <c r="P77" s="99">
        <v>129</v>
      </c>
      <c r="Q77" s="99">
        <v>156</v>
      </c>
      <c r="R77" s="99">
        <v>170</v>
      </c>
      <c r="S77" s="99">
        <v>167</v>
      </c>
      <c r="T77" s="99">
        <v>137</v>
      </c>
      <c r="U77" s="99">
        <v>0</v>
      </c>
      <c r="V77" s="99">
        <v>1068</v>
      </c>
      <c r="W77" s="127"/>
      <c r="X77" s="121">
        <v>1970</v>
      </c>
      <c r="Y77" s="99">
        <v>7</v>
      </c>
      <c r="Z77" s="99">
        <v>2</v>
      </c>
      <c r="AA77" s="99">
        <v>4</v>
      </c>
      <c r="AB77" s="99">
        <v>6</v>
      </c>
      <c r="AC77" s="99">
        <v>5</v>
      </c>
      <c r="AD77" s="99">
        <v>10</v>
      </c>
      <c r="AE77" s="99">
        <v>15</v>
      </c>
      <c r="AF77" s="99">
        <v>30</v>
      </c>
      <c r="AG77" s="99">
        <v>46</v>
      </c>
      <c r="AH77" s="99">
        <v>70</v>
      </c>
      <c r="AI77" s="99">
        <v>83</v>
      </c>
      <c r="AJ77" s="99">
        <v>96</v>
      </c>
      <c r="AK77" s="99">
        <v>97</v>
      </c>
      <c r="AL77" s="99">
        <v>116</v>
      </c>
      <c r="AM77" s="99">
        <v>102</v>
      </c>
      <c r="AN77" s="99">
        <v>152</v>
      </c>
      <c r="AO77" s="99">
        <v>132</v>
      </c>
      <c r="AP77" s="99">
        <v>102</v>
      </c>
      <c r="AQ77" s="99">
        <v>0</v>
      </c>
      <c r="AR77" s="99">
        <v>1075</v>
      </c>
      <c r="AS77" s="127"/>
      <c r="AT77" s="121">
        <v>1970</v>
      </c>
      <c r="AU77" s="99">
        <v>16</v>
      </c>
      <c r="AV77" s="99">
        <v>2</v>
      </c>
      <c r="AW77" s="99">
        <v>5</v>
      </c>
      <c r="AX77" s="99">
        <v>9</v>
      </c>
      <c r="AY77" s="99">
        <v>15</v>
      </c>
      <c r="AZ77" s="99">
        <v>16</v>
      </c>
      <c r="BA77" s="99">
        <v>21</v>
      </c>
      <c r="BB77" s="99">
        <v>39</v>
      </c>
      <c r="BC77" s="99">
        <v>64</v>
      </c>
      <c r="BD77" s="99">
        <v>93</v>
      </c>
      <c r="BE77" s="99">
        <v>128</v>
      </c>
      <c r="BF77" s="99">
        <v>177</v>
      </c>
      <c r="BG77" s="99">
        <v>195</v>
      </c>
      <c r="BH77" s="99">
        <v>245</v>
      </c>
      <c r="BI77" s="99">
        <v>258</v>
      </c>
      <c r="BJ77" s="99">
        <v>322</v>
      </c>
      <c r="BK77" s="99">
        <v>299</v>
      </c>
      <c r="BL77" s="99">
        <v>239</v>
      </c>
      <c r="BM77" s="99">
        <v>0</v>
      </c>
      <c r="BN77" s="99">
        <v>2143</v>
      </c>
      <c r="BP77" s="121">
        <v>1970</v>
      </c>
    </row>
    <row r="78" spans="2:68">
      <c r="B78" s="121">
        <v>1971</v>
      </c>
      <c r="C78" s="99">
        <v>9</v>
      </c>
      <c r="D78" s="99">
        <v>2</v>
      </c>
      <c r="E78" s="99">
        <v>2</v>
      </c>
      <c r="F78" s="99">
        <v>2</v>
      </c>
      <c r="G78" s="99">
        <v>10</v>
      </c>
      <c r="H78" s="99">
        <v>7</v>
      </c>
      <c r="I78" s="99">
        <v>6</v>
      </c>
      <c r="J78" s="99">
        <v>11</v>
      </c>
      <c r="K78" s="99">
        <v>22</v>
      </c>
      <c r="L78" s="99">
        <v>26</v>
      </c>
      <c r="M78" s="99">
        <v>31</v>
      </c>
      <c r="N78" s="99">
        <v>58</v>
      </c>
      <c r="O78" s="99">
        <v>74</v>
      </c>
      <c r="P78" s="99">
        <v>90</v>
      </c>
      <c r="Q78" s="99">
        <v>125</v>
      </c>
      <c r="R78" s="99">
        <v>151</v>
      </c>
      <c r="S78" s="99">
        <v>152</v>
      </c>
      <c r="T78" s="99">
        <v>138</v>
      </c>
      <c r="U78" s="99">
        <v>0</v>
      </c>
      <c r="V78" s="99">
        <v>916</v>
      </c>
      <c r="W78" s="127"/>
      <c r="X78" s="121">
        <v>1971</v>
      </c>
      <c r="Y78" s="99">
        <v>8</v>
      </c>
      <c r="Z78" s="99">
        <v>2</v>
      </c>
      <c r="AA78" s="99">
        <v>1</v>
      </c>
      <c r="AB78" s="99">
        <v>5</v>
      </c>
      <c r="AC78" s="99">
        <v>5</v>
      </c>
      <c r="AD78" s="99">
        <v>7</v>
      </c>
      <c r="AE78" s="99">
        <v>11</v>
      </c>
      <c r="AF78" s="99">
        <v>30</v>
      </c>
      <c r="AG78" s="99">
        <v>34</v>
      </c>
      <c r="AH78" s="99">
        <v>65</v>
      </c>
      <c r="AI78" s="99">
        <v>75</v>
      </c>
      <c r="AJ78" s="99">
        <v>93</v>
      </c>
      <c r="AK78" s="99">
        <v>83</v>
      </c>
      <c r="AL78" s="99">
        <v>88</v>
      </c>
      <c r="AM78" s="99">
        <v>93</v>
      </c>
      <c r="AN78" s="99">
        <v>126</v>
      </c>
      <c r="AO78" s="99">
        <v>120</v>
      </c>
      <c r="AP78" s="99">
        <v>127</v>
      </c>
      <c r="AQ78" s="99">
        <v>0</v>
      </c>
      <c r="AR78" s="99">
        <v>973</v>
      </c>
      <c r="AS78" s="127"/>
      <c r="AT78" s="121">
        <v>1971</v>
      </c>
      <c r="AU78" s="99">
        <v>17</v>
      </c>
      <c r="AV78" s="99">
        <v>4</v>
      </c>
      <c r="AW78" s="99">
        <v>3</v>
      </c>
      <c r="AX78" s="99">
        <v>7</v>
      </c>
      <c r="AY78" s="99">
        <v>15</v>
      </c>
      <c r="AZ78" s="99">
        <v>14</v>
      </c>
      <c r="BA78" s="99">
        <v>17</v>
      </c>
      <c r="BB78" s="99">
        <v>41</v>
      </c>
      <c r="BC78" s="99">
        <v>56</v>
      </c>
      <c r="BD78" s="99">
        <v>91</v>
      </c>
      <c r="BE78" s="99">
        <v>106</v>
      </c>
      <c r="BF78" s="99">
        <v>151</v>
      </c>
      <c r="BG78" s="99">
        <v>157</v>
      </c>
      <c r="BH78" s="99">
        <v>178</v>
      </c>
      <c r="BI78" s="99">
        <v>218</v>
      </c>
      <c r="BJ78" s="99">
        <v>277</v>
      </c>
      <c r="BK78" s="99">
        <v>272</v>
      </c>
      <c r="BL78" s="99">
        <v>265</v>
      </c>
      <c r="BM78" s="99">
        <v>0</v>
      </c>
      <c r="BN78" s="99">
        <v>1889</v>
      </c>
      <c r="BP78" s="121">
        <v>1971</v>
      </c>
    </row>
    <row r="79" spans="2:68">
      <c r="B79" s="121">
        <v>1972</v>
      </c>
      <c r="C79" s="99">
        <v>7</v>
      </c>
      <c r="D79" s="99">
        <v>1</v>
      </c>
      <c r="E79" s="99">
        <v>2</v>
      </c>
      <c r="F79" s="99">
        <v>5</v>
      </c>
      <c r="G79" s="99">
        <v>5</v>
      </c>
      <c r="H79" s="99">
        <v>6</v>
      </c>
      <c r="I79" s="99">
        <v>3</v>
      </c>
      <c r="J79" s="99">
        <v>11</v>
      </c>
      <c r="K79" s="99">
        <v>13</v>
      </c>
      <c r="L79" s="99">
        <v>28</v>
      </c>
      <c r="M79" s="99">
        <v>42</v>
      </c>
      <c r="N79" s="99">
        <v>44</v>
      </c>
      <c r="O79" s="99">
        <v>96</v>
      </c>
      <c r="P79" s="99">
        <v>91</v>
      </c>
      <c r="Q79" s="99">
        <v>110</v>
      </c>
      <c r="R79" s="99">
        <v>145</v>
      </c>
      <c r="S79" s="99">
        <v>137</v>
      </c>
      <c r="T79" s="99">
        <v>127</v>
      </c>
      <c r="U79" s="99">
        <v>0</v>
      </c>
      <c r="V79" s="99">
        <v>873</v>
      </c>
      <c r="W79" s="127"/>
      <c r="X79" s="121">
        <v>1972</v>
      </c>
      <c r="Y79" s="99">
        <v>7</v>
      </c>
      <c r="Z79" s="99">
        <v>2</v>
      </c>
      <c r="AA79" s="99">
        <v>1</v>
      </c>
      <c r="AB79" s="99">
        <v>2</v>
      </c>
      <c r="AC79" s="99">
        <v>4</v>
      </c>
      <c r="AD79" s="99">
        <v>7</v>
      </c>
      <c r="AE79" s="99">
        <v>8</v>
      </c>
      <c r="AF79" s="99">
        <v>17</v>
      </c>
      <c r="AG79" s="99">
        <v>31</v>
      </c>
      <c r="AH79" s="99">
        <v>49</v>
      </c>
      <c r="AI79" s="99">
        <v>65</v>
      </c>
      <c r="AJ79" s="99">
        <v>88</v>
      </c>
      <c r="AK79" s="99">
        <v>78</v>
      </c>
      <c r="AL79" s="99">
        <v>80</v>
      </c>
      <c r="AM79" s="99">
        <v>94</v>
      </c>
      <c r="AN79" s="99">
        <v>102</v>
      </c>
      <c r="AO79" s="99">
        <v>107</v>
      </c>
      <c r="AP79" s="99">
        <v>124</v>
      </c>
      <c r="AQ79" s="99">
        <v>0</v>
      </c>
      <c r="AR79" s="99">
        <v>866</v>
      </c>
      <c r="AS79" s="127"/>
      <c r="AT79" s="121">
        <v>1972</v>
      </c>
      <c r="AU79" s="99">
        <v>14</v>
      </c>
      <c r="AV79" s="99">
        <v>3</v>
      </c>
      <c r="AW79" s="99">
        <v>3</v>
      </c>
      <c r="AX79" s="99">
        <v>7</v>
      </c>
      <c r="AY79" s="99">
        <v>9</v>
      </c>
      <c r="AZ79" s="99">
        <v>13</v>
      </c>
      <c r="BA79" s="99">
        <v>11</v>
      </c>
      <c r="BB79" s="99">
        <v>28</v>
      </c>
      <c r="BC79" s="99">
        <v>44</v>
      </c>
      <c r="BD79" s="99">
        <v>77</v>
      </c>
      <c r="BE79" s="99">
        <v>107</v>
      </c>
      <c r="BF79" s="99">
        <v>132</v>
      </c>
      <c r="BG79" s="99">
        <v>174</v>
      </c>
      <c r="BH79" s="99">
        <v>171</v>
      </c>
      <c r="BI79" s="99">
        <v>204</v>
      </c>
      <c r="BJ79" s="99">
        <v>247</v>
      </c>
      <c r="BK79" s="99">
        <v>244</v>
      </c>
      <c r="BL79" s="99">
        <v>251</v>
      </c>
      <c r="BM79" s="99">
        <v>0</v>
      </c>
      <c r="BN79" s="99">
        <v>1739</v>
      </c>
      <c r="BP79" s="121">
        <v>1972</v>
      </c>
    </row>
    <row r="80" spans="2:68">
      <c r="B80" s="121">
        <v>1973</v>
      </c>
      <c r="C80" s="99">
        <v>7</v>
      </c>
      <c r="D80" s="99">
        <v>3</v>
      </c>
      <c r="E80" s="99">
        <v>0</v>
      </c>
      <c r="F80" s="99">
        <v>2</v>
      </c>
      <c r="G80" s="99">
        <v>1</v>
      </c>
      <c r="H80" s="99">
        <v>7</v>
      </c>
      <c r="I80" s="99">
        <v>9</v>
      </c>
      <c r="J80" s="99">
        <v>7</v>
      </c>
      <c r="K80" s="99">
        <v>13</v>
      </c>
      <c r="L80" s="99">
        <v>29</v>
      </c>
      <c r="M80" s="99">
        <v>34</v>
      </c>
      <c r="N80" s="99">
        <v>51</v>
      </c>
      <c r="O80" s="99">
        <v>77</v>
      </c>
      <c r="P80" s="99">
        <v>120</v>
      </c>
      <c r="Q80" s="99">
        <v>133</v>
      </c>
      <c r="R80" s="99">
        <v>145</v>
      </c>
      <c r="S80" s="99">
        <v>116</v>
      </c>
      <c r="T80" s="99">
        <v>143</v>
      </c>
      <c r="U80" s="99">
        <v>0</v>
      </c>
      <c r="V80" s="99">
        <v>897</v>
      </c>
      <c r="W80" s="127"/>
      <c r="X80" s="121">
        <v>1973</v>
      </c>
      <c r="Y80" s="99">
        <v>3</v>
      </c>
      <c r="Z80" s="99">
        <v>2</v>
      </c>
      <c r="AA80" s="99">
        <v>1</v>
      </c>
      <c r="AB80" s="99">
        <v>7</v>
      </c>
      <c r="AC80" s="99">
        <v>5</v>
      </c>
      <c r="AD80" s="99">
        <v>11</v>
      </c>
      <c r="AE80" s="99">
        <v>10</v>
      </c>
      <c r="AF80" s="99">
        <v>20</v>
      </c>
      <c r="AG80" s="99">
        <v>26</v>
      </c>
      <c r="AH80" s="99">
        <v>48</v>
      </c>
      <c r="AI80" s="99">
        <v>59</v>
      </c>
      <c r="AJ80" s="99">
        <v>60</v>
      </c>
      <c r="AK80" s="99">
        <v>78</v>
      </c>
      <c r="AL80" s="99">
        <v>83</v>
      </c>
      <c r="AM80" s="99">
        <v>86</v>
      </c>
      <c r="AN80" s="99">
        <v>118</v>
      </c>
      <c r="AO80" s="99">
        <v>100</v>
      </c>
      <c r="AP80" s="99">
        <v>123</v>
      </c>
      <c r="AQ80" s="99">
        <v>0</v>
      </c>
      <c r="AR80" s="99">
        <v>840</v>
      </c>
      <c r="AS80" s="127"/>
      <c r="AT80" s="121">
        <v>1973</v>
      </c>
      <c r="AU80" s="99">
        <v>10</v>
      </c>
      <c r="AV80" s="99">
        <v>5</v>
      </c>
      <c r="AW80" s="99">
        <v>1</v>
      </c>
      <c r="AX80" s="99">
        <v>9</v>
      </c>
      <c r="AY80" s="99">
        <v>6</v>
      </c>
      <c r="AZ80" s="99">
        <v>18</v>
      </c>
      <c r="BA80" s="99">
        <v>19</v>
      </c>
      <c r="BB80" s="99">
        <v>27</v>
      </c>
      <c r="BC80" s="99">
        <v>39</v>
      </c>
      <c r="BD80" s="99">
        <v>77</v>
      </c>
      <c r="BE80" s="99">
        <v>93</v>
      </c>
      <c r="BF80" s="99">
        <v>111</v>
      </c>
      <c r="BG80" s="99">
        <v>155</v>
      </c>
      <c r="BH80" s="99">
        <v>203</v>
      </c>
      <c r="BI80" s="99">
        <v>219</v>
      </c>
      <c r="BJ80" s="99">
        <v>263</v>
      </c>
      <c r="BK80" s="99">
        <v>216</v>
      </c>
      <c r="BL80" s="99">
        <v>266</v>
      </c>
      <c r="BM80" s="99">
        <v>0</v>
      </c>
      <c r="BN80" s="99">
        <v>1737</v>
      </c>
      <c r="BP80" s="121">
        <v>1973</v>
      </c>
    </row>
    <row r="81" spans="2:68">
      <c r="B81" s="121">
        <v>1974</v>
      </c>
      <c r="C81" s="99">
        <v>6</v>
      </c>
      <c r="D81" s="99">
        <v>1</v>
      </c>
      <c r="E81" s="99">
        <v>1</v>
      </c>
      <c r="F81" s="99">
        <v>5</v>
      </c>
      <c r="G81" s="99">
        <v>2</v>
      </c>
      <c r="H81" s="99">
        <v>8</v>
      </c>
      <c r="I81" s="99">
        <v>4</v>
      </c>
      <c r="J81" s="99">
        <v>14</v>
      </c>
      <c r="K81" s="99">
        <v>8</v>
      </c>
      <c r="L81" s="99">
        <v>26</v>
      </c>
      <c r="M81" s="99">
        <v>45</v>
      </c>
      <c r="N81" s="99">
        <v>48</v>
      </c>
      <c r="O81" s="99">
        <v>89</v>
      </c>
      <c r="P81" s="99">
        <v>79</v>
      </c>
      <c r="Q81" s="99">
        <v>146</v>
      </c>
      <c r="R81" s="99">
        <v>140</v>
      </c>
      <c r="S81" s="99">
        <v>133</v>
      </c>
      <c r="T81" s="99">
        <v>124</v>
      </c>
      <c r="U81" s="99">
        <v>0</v>
      </c>
      <c r="V81" s="99">
        <v>879</v>
      </c>
      <c r="W81" s="127"/>
      <c r="X81" s="121">
        <v>1974</v>
      </c>
      <c r="Y81" s="99">
        <v>6</v>
      </c>
      <c r="Z81" s="99">
        <v>3</v>
      </c>
      <c r="AA81" s="99">
        <v>2</v>
      </c>
      <c r="AB81" s="99">
        <v>1</v>
      </c>
      <c r="AC81" s="99">
        <v>2</v>
      </c>
      <c r="AD81" s="99">
        <v>7</v>
      </c>
      <c r="AE81" s="99">
        <v>7</v>
      </c>
      <c r="AF81" s="99">
        <v>16</v>
      </c>
      <c r="AG81" s="99">
        <v>32</v>
      </c>
      <c r="AH81" s="99">
        <v>39</v>
      </c>
      <c r="AI81" s="99">
        <v>62</v>
      </c>
      <c r="AJ81" s="99">
        <v>68</v>
      </c>
      <c r="AK81" s="99">
        <v>93</v>
      </c>
      <c r="AL81" s="99">
        <v>89</v>
      </c>
      <c r="AM81" s="99">
        <v>96</v>
      </c>
      <c r="AN81" s="99">
        <v>108</v>
      </c>
      <c r="AO81" s="99">
        <v>112</v>
      </c>
      <c r="AP81" s="99">
        <v>147</v>
      </c>
      <c r="AQ81" s="99">
        <v>0</v>
      </c>
      <c r="AR81" s="99">
        <v>890</v>
      </c>
      <c r="AS81" s="127"/>
      <c r="AT81" s="121">
        <v>1974</v>
      </c>
      <c r="AU81" s="99">
        <v>12</v>
      </c>
      <c r="AV81" s="99">
        <v>4</v>
      </c>
      <c r="AW81" s="99">
        <v>3</v>
      </c>
      <c r="AX81" s="99">
        <v>6</v>
      </c>
      <c r="AY81" s="99">
        <v>4</v>
      </c>
      <c r="AZ81" s="99">
        <v>15</v>
      </c>
      <c r="BA81" s="99">
        <v>11</v>
      </c>
      <c r="BB81" s="99">
        <v>30</v>
      </c>
      <c r="BC81" s="99">
        <v>40</v>
      </c>
      <c r="BD81" s="99">
        <v>65</v>
      </c>
      <c r="BE81" s="99">
        <v>107</v>
      </c>
      <c r="BF81" s="99">
        <v>116</v>
      </c>
      <c r="BG81" s="99">
        <v>182</v>
      </c>
      <c r="BH81" s="99">
        <v>168</v>
      </c>
      <c r="BI81" s="99">
        <v>242</v>
      </c>
      <c r="BJ81" s="99">
        <v>248</v>
      </c>
      <c r="BK81" s="99">
        <v>245</v>
      </c>
      <c r="BL81" s="99">
        <v>271</v>
      </c>
      <c r="BM81" s="99">
        <v>0</v>
      </c>
      <c r="BN81" s="99">
        <v>1769</v>
      </c>
      <c r="BP81" s="121">
        <v>1974</v>
      </c>
    </row>
    <row r="82" spans="2:68">
      <c r="B82" s="121">
        <v>1975</v>
      </c>
      <c r="C82" s="99">
        <v>8</v>
      </c>
      <c r="D82" s="99">
        <v>1</v>
      </c>
      <c r="E82" s="99">
        <v>3</v>
      </c>
      <c r="F82" s="99">
        <v>2</v>
      </c>
      <c r="G82" s="99">
        <v>3</v>
      </c>
      <c r="H82" s="99">
        <v>2</v>
      </c>
      <c r="I82" s="99">
        <v>5</v>
      </c>
      <c r="J82" s="99">
        <v>8</v>
      </c>
      <c r="K82" s="99">
        <v>8</v>
      </c>
      <c r="L82" s="99">
        <v>23</v>
      </c>
      <c r="M82" s="99">
        <v>33</v>
      </c>
      <c r="N82" s="99">
        <v>39</v>
      </c>
      <c r="O82" s="99">
        <v>70</v>
      </c>
      <c r="P82" s="99">
        <v>90</v>
      </c>
      <c r="Q82" s="99">
        <v>120</v>
      </c>
      <c r="R82" s="99">
        <v>148</v>
      </c>
      <c r="S82" s="99">
        <v>116</v>
      </c>
      <c r="T82" s="99">
        <v>123</v>
      </c>
      <c r="U82" s="99">
        <v>0</v>
      </c>
      <c r="V82" s="99">
        <v>802</v>
      </c>
      <c r="W82" s="127"/>
      <c r="X82" s="121">
        <v>1975</v>
      </c>
      <c r="Y82" s="99">
        <v>3</v>
      </c>
      <c r="Z82" s="99">
        <v>2</v>
      </c>
      <c r="AA82" s="99">
        <v>2</v>
      </c>
      <c r="AB82" s="99">
        <v>4</v>
      </c>
      <c r="AC82" s="99">
        <v>2</v>
      </c>
      <c r="AD82" s="99">
        <v>7</v>
      </c>
      <c r="AE82" s="99">
        <v>7</v>
      </c>
      <c r="AF82" s="99">
        <v>20</v>
      </c>
      <c r="AG82" s="99">
        <v>16</v>
      </c>
      <c r="AH82" s="99">
        <v>34</v>
      </c>
      <c r="AI82" s="99">
        <v>50</v>
      </c>
      <c r="AJ82" s="99">
        <v>55</v>
      </c>
      <c r="AK82" s="99">
        <v>86</v>
      </c>
      <c r="AL82" s="99">
        <v>71</v>
      </c>
      <c r="AM82" s="99">
        <v>89</v>
      </c>
      <c r="AN82" s="99">
        <v>114</v>
      </c>
      <c r="AO82" s="99">
        <v>118</v>
      </c>
      <c r="AP82" s="99">
        <v>116</v>
      </c>
      <c r="AQ82" s="99">
        <v>0</v>
      </c>
      <c r="AR82" s="99">
        <v>796</v>
      </c>
      <c r="AS82" s="127"/>
      <c r="AT82" s="121">
        <v>1975</v>
      </c>
      <c r="AU82" s="99">
        <v>11</v>
      </c>
      <c r="AV82" s="99">
        <v>3</v>
      </c>
      <c r="AW82" s="99">
        <v>5</v>
      </c>
      <c r="AX82" s="99">
        <v>6</v>
      </c>
      <c r="AY82" s="99">
        <v>5</v>
      </c>
      <c r="AZ82" s="99">
        <v>9</v>
      </c>
      <c r="BA82" s="99">
        <v>12</v>
      </c>
      <c r="BB82" s="99">
        <v>28</v>
      </c>
      <c r="BC82" s="99">
        <v>24</v>
      </c>
      <c r="BD82" s="99">
        <v>57</v>
      </c>
      <c r="BE82" s="99">
        <v>83</v>
      </c>
      <c r="BF82" s="99">
        <v>94</v>
      </c>
      <c r="BG82" s="99">
        <v>156</v>
      </c>
      <c r="BH82" s="99">
        <v>161</v>
      </c>
      <c r="BI82" s="99">
        <v>209</v>
      </c>
      <c r="BJ82" s="99">
        <v>262</v>
      </c>
      <c r="BK82" s="99">
        <v>234</v>
      </c>
      <c r="BL82" s="99">
        <v>239</v>
      </c>
      <c r="BM82" s="99">
        <v>0</v>
      </c>
      <c r="BN82" s="99">
        <v>1598</v>
      </c>
      <c r="BP82" s="121">
        <v>1975</v>
      </c>
    </row>
    <row r="83" spans="2:68">
      <c r="B83" s="121">
        <v>1976</v>
      </c>
      <c r="C83" s="99">
        <v>2</v>
      </c>
      <c r="D83" s="99">
        <v>0</v>
      </c>
      <c r="E83" s="99">
        <v>1</v>
      </c>
      <c r="F83" s="99">
        <v>3</v>
      </c>
      <c r="G83" s="99">
        <v>4</v>
      </c>
      <c r="H83" s="99">
        <v>11</v>
      </c>
      <c r="I83" s="99">
        <v>9</v>
      </c>
      <c r="J83" s="99">
        <v>4</v>
      </c>
      <c r="K83" s="99">
        <v>15</v>
      </c>
      <c r="L83" s="99">
        <v>15</v>
      </c>
      <c r="M83" s="99">
        <v>36</v>
      </c>
      <c r="N83" s="99">
        <v>51</v>
      </c>
      <c r="O83" s="99">
        <v>63</v>
      </c>
      <c r="P83" s="99">
        <v>96</v>
      </c>
      <c r="Q83" s="99">
        <v>105</v>
      </c>
      <c r="R83" s="99">
        <v>147</v>
      </c>
      <c r="S83" s="99">
        <v>128</v>
      </c>
      <c r="T83" s="99">
        <v>143</v>
      </c>
      <c r="U83" s="99">
        <v>0</v>
      </c>
      <c r="V83" s="99">
        <v>833</v>
      </c>
      <c r="W83" s="127"/>
      <c r="X83" s="121">
        <v>1976</v>
      </c>
      <c r="Y83" s="99">
        <v>2</v>
      </c>
      <c r="Z83" s="99">
        <v>2</v>
      </c>
      <c r="AA83" s="99">
        <v>6</v>
      </c>
      <c r="AB83" s="99">
        <v>2</v>
      </c>
      <c r="AC83" s="99">
        <v>4</v>
      </c>
      <c r="AD83" s="99">
        <v>4</v>
      </c>
      <c r="AE83" s="99">
        <v>6</v>
      </c>
      <c r="AF83" s="99">
        <v>13</v>
      </c>
      <c r="AG83" s="99">
        <v>17</v>
      </c>
      <c r="AH83" s="99">
        <v>34</v>
      </c>
      <c r="AI83" s="99">
        <v>47</v>
      </c>
      <c r="AJ83" s="99">
        <v>46</v>
      </c>
      <c r="AK83" s="99">
        <v>82</v>
      </c>
      <c r="AL83" s="99">
        <v>74</v>
      </c>
      <c r="AM83" s="99">
        <v>83</v>
      </c>
      <c r="AN83" s="99">
        <v>105</v>
      </c>
      <c r="AO83" s="99">
        <v>99</v>
      </c>
      <c r="AP83" s="99">
        <v>155</v>
      </c>
      <c r="AQ83" s="99">
        <v>0</v>
      </c>
      <c r="AR83" s="99">
        <v>781</v>
      </c>
      <c r="AS83" s="127"/>
      <c r="AT83" s="121">
        <v>1976</v>
      </c>
      <c r="AU83" s="99">
        <v>4</v>
      </c>
      <c r="AV83" s="99">
        <v>2</v>
      </c>
      <c r="AW83" s="99">
        <v>7</v>
      </c>
      <c r="AX83" s="99">
        <v>5</v>
      </c>
      <c r="AY83" s="99">
        <v>8</v>
      </c>
      <c r="AZ83" s="99">
        <v>15</v>
      </c>
      <c r="BA83" s="99">
        <v>15</v>
      </c>
      <c r="BB83" s="99">
        <v>17</v>
      </c>
      <c r="BC83" s="99">
        <v>32</v>
      </c>
      <c r="BD83" s="99">
        <v>49</v>
      </c>
      <c r="BE83" s="99">
        <v>83</v>
      </c>
      <c r="BF83" s="99">
        <v>97</v>
      </c>
      <c r="BG83" s="99">
        <v>145</v>
      </c>
      <c r="BH83" s="99">
        <v>170</v>
      </c>
      <c r="BI83" s="99">
        <v>188</v>
      </c>
      <c r="BJ83" s="99">
        <v>252</v>
      </c>
      <c r="BK83" s="99">
        <v>227</v>
      </c>
      <c r="BL83" s="99">
        <v>298</v>
      </c>
      <c r="BM83" s="99">
        <v>0</v>
      </c>
      <c r="BN83" s="99">
        <v>1614</v>
      </c>
      <c r="BP83" s="121">
        <v>1976</v>
      </c>
    </row>
    <row r="84" spans="2:68">
      <c r="B84" s="121">
        <v>1977</v>
      </c>
      <c r="C84" s="99">
        <v>6</v>
      </c>
      <c r="D84" s="99">
        <v>1</v>
      </c>
      <c r="E84" s="99">
        <v>1</v>
      </c>
      <c r="F84" s="99">
        <v>4</v>
      </c>
      <c r="G84" s="99">
        <v>5</v>
      </c>
      <c r="H84" s="99">
        <v>6</v>
      </c>
      <c r="I84" s="99">
        <v>7</v>
      </c>
      <c r="J84" s="99">
        <v>10</v>
      </c>
      <c r="K84" s="99">
        <v>12</v>
      </c>
      <c r="L84" s="99">
        <v>22</v>
      </c>
      <c r="M84" s="99">
        <v>32</v>
      </c>
      <c r="N84" s="99">
        <v>28</v>
      </c>
      <c r="O84" s="99">
        <v>58</v>
      </c>
      <c r="P84" s="99">
        <v>84</v>
      </c>
      <c r="Q84" s="99">
        <v>124</v>
      </c>
      <c r="R84" s="99">
        <v>136</v>
      </c>
      <c r="S84" s="99">
        <v>108</v>
      </c>
      <c r="T84" s="99">
        <v>142</v>
      </c>
      <c r="U84" s="99">
        <v>1</v>
      </c>
      <c r="V84" s="99">
        <v>787</v>
      </c>
      <c r="W84" s="127"/>
      <c r="X84" s="121">
        <v>1977</v>
      </c>
      <c r="Y84" s="99">
        <v>4</v>
      </c>
      <c r="Z84" s="99">
        <v>1</v>
      </c>
      <c r="AA84" s="99">
        <v>1</v>
      </c>
      <c r="AB84" s="99">
        <v>6</v>
      </c>
      <c r="AC84" s="99">
        <v>2</v>
      </c>
      <c r="AD84" s="99">
        <v>2</v>
      </c>
      <c r="AE84" s="99">
        <v>6</v>
      </c>
      <c r="AF84" s="99">
        <v>11</v>
      </c>
      <c r="AG84" s="99">
        <v>17</v>
      </c>
      <c r="AH84" s="99">
        <v>27</v>
      </c>
      <c r="AI84" s="99">
        <v>40</v>
      </c>
      <c r="AJ84" s="99">
        <v>53</v>
      </c>
      <c r="AK84" s="99">
        <v>87</v>
      </c>
      <c r="AL84" s="99">
        <v>85</v>
      </c>
      <c r="AM84" s="99">
        <v>87</v>
      </c>
      <c r="AN84" s="99">
        <v>119</v>
      </c>
      <c r="AO84" s="99">
        <v>127</v>
      </c>
      <c r="AP84" s="99">
        <v>147</v>
      </c>
      <c r="AQ84" s="99">
        <v>0</v>
      </c>
      <c r="AR84" s="99">
        <v>822</v>
      </c>
      <c r="AS84" s="127"/>
      <c r="AT84" s="121">
        <v>1977</v>
      </c>
      <c r="AU84" s="99">
        <v>10</v>
      </c>
      <c r="AV84" s="99">
        <v>2</v>
      </c>
      <c r="AW84" s="99">
        <v>2</v>
      </c>
      <c r="AX84" s="99">
        <v>10</v>
      </c>
      <c r="AY84" s="99">
        <v>7</v>
      </c>
      <c r="AZ84" s="99">
        <v>8</v>
      </c>
      <c r="BA84" s="99">
        <v>13</v>
      </c>
      <c r="BB84" s="99">
        <v>21</v>
      </c>
      <c r="BC84" s="99">
        <v>29</v>
      </c>
      <c r="BD84" s="99">
        <v>49</v>
      </c>
      <c r="BE84" s="99">
        <v>72</v>
      </c>
      <c r="BF84" s="99">
        <v>81</v>
      </c>
      <c r="BG84" s="99">
        <v>145</v>
      </c>
      <c r="BH84" s="99">
        <v>169</v>
      </c>
      <c r="BI84" s="99">
        <v>211</v>
      </c>
      <c r="BJ84" s="99">
        <v>255</v>
      </c>
      <c r="BK84" s="99">
        <v>235</v>
      </c>
      <c r="BL84" s="99">
        <v>289</v>
      </c>
      <c r="BM84" s="99">
        <v>1</v>
      </c>
      <c r="BN84" s="99">
        <v>1609</v>
      </c>
      <c r="BP84" s="121">
        <v>1977</v>
      </c>
    </row>
    <row r="85" spans="2:68">
      <c r="B85" s="121">
        <v>1978</v>
      </c>
      <c r="C85" s="99">
        <v>2</v>
      </c>
      <c r="D85" s="99">
        <v>0</v>
      </c>
      <c r="E85" s="99">
        <v>1</v>
      </c>
      <c r="F85" s="99">
        <v>2</v>
      </c>
      <c r="G85" s="99">
        <v>2</v>
      </c>
      <c r="H85" s="99">
        <v>3</v>
      </c>
      <c r="I85" s="99">
        <v>5</v>
      </c>
      <c r="J85" s="99">
        <v>6</v>
      </c>
      <c r="K85" s="99">
        <v>7</v>
      </c>
      <c r="L85" s="99">
        <v>20</v>
      </c>
      <c r="M85" s="99">
        <v>23</v>
      </c>
      <c r="N85" s="99">
        <v>42</v>
      </c>
      <c r="O85" s="99">
        <v>37</v>
      </c>
      <c r="P85" s="99">
        <v>94</v>
      </c>
      <c r="Q85" s="99">
        <v>101</v>
      </c>
      <c r="R85" s="99">
        <v>119</v>
      </c>
      <c r="S85" s="99">
        <v>106</v>
      </c>
      <c r="T85" s="99">
        <v>137</v>
      </c>
      <c r="U85" s="99">
        <v>0</v>
      </c>
      <c r="V85" s="99">
        <v>707</v>
      </c>
      <c r="W85" s="127"/>
      <c r="X85" s="121">
        <v>1978</v>
      </c>
      <c r="Y85" s="99">
        <v>3</v>
      </c>
      <c r="Z85" s="99">
        <v>0</v>
      </c>
      <c r="AA85" s="99">
        <v>0</v>
      </c>
      <c r="AB85" s="99">
        <v>2</v>
      </c>
      <c r="AC85" s="99">
        <v>6</v>
      </c>
      <c r="AD85" s="99">
        <v>4</v>
      </c>
      <c r="AE85" s="99">
        <v>4</v>
      </c>
      <c r="AF85" s="99">
        <v>11</v>
      </c>
      <c r="AG85" s="99">
        <v>14</v>
      </c>
      <c r="AH85" s="99">
        <v>25</v>
      </c>
      <c r="AI85" s="99">
        <v>27</v>
      </c>
      <c r="AJ85" s="99">
        <v>33</v>
      </c>
      <c r="AK85" s="99">
        <v>64</v>
      </c>
      <c r="AL85" s="99">
        <v>83</v>
      </c>
      <c r="AM85" s="99">
        <v>96</v>
      </c>
      <c r="AN85" s="99">
        <v>115</v>
      </c>
      <c r="AO85" s="99">
        <v>125</v>
      </c>
      <c r="AP85" s="99">
        <v>153</v>
      </c>
      <c r="AQ85" s="99">
        <v>0</v>
      </c>
      <c r="AR85" s="99">
        <v>765</v>
      </c>
      <c r="AS85" s="127"/>
      <c r="AT85" s="121">
        <v>1978</v>
      </c>
      <c r="AU85" s="99">
        <v>5</v>
      </c>
      <c r="AV85" s="99">
        <v>0</v>
      </c>
      <c r="AW85" s="99">
        <v>1</v>
      </c>
      <c r="AX85" s="99">
        <v>4</v>
      </c>
      <c r="AY85" s="99">
        <v>8</v>
      </c>
      <c r="AZ85" s="99">
        <v>7</v>
      </c>
      <c r="BA85" s="99">
        <v>9</v>
      </c>
      <c r="BB85" s="99">
        <v>17</v>
      </c>
      <c r="BC85" s="99">
        <v>21</v>
      </c>
      <c r="BD85" s="99">
        <v>45</v>
      </c>
      <c r="BE85" s="99">
        <v>50</v>
      </c>
      <c r="BF85" s="99">
        <v>75</v>
      </c>
      <c r="BG85" s="99">
        <v>101</v>
      </c>
      <c r="BH85" s="99">
        <v>177</v>
      </c>
      <c r="BI85" s="99">
        <v>197</v>
      </c>
      <c r="BJ85" s="99">
        <v>234</v>
      </c>
      <c r="BK85" s="99">
        <v>231</v>
      </c>
      <c r="BL85" s="99">
        <v>290</v>
      </c>
      <c r="BM85" s="99">
        <v>0</v>
      </c>
      <c r="BN85" s="99">
        <v>1472</v>
      </c>
      <c r="BP85" s="121">
        <v>1978</v>
      </c>
    </row>
    <row r="86" spans="2:68">
      <c r="B86" s="122">
        <v>1979</v>
      </c>
      <c r="C86" s="99">
        <v>2</v>
      </c>
      <c r="D86" s="99">
        <v>0</v>
      </c>
      <c r="E86" s="99">
        <v>3</v>
      </c>
      <c r="F86" s="99">
        <v>0</v>
      </c>
      <c r="G86" s="99">
        <v>4</v>
      </c>
      <c r="H86" s="99">
        <v>4</v>
      </c>
      <c r="I86" s="99">
        <v>5</v>
      </c>
      <c r="J86" s="99">
        <v>7</v>
      </c>
      <c r="K86" s="99">
        <v>9</v>
      </c>
      <c r="L86" s="99">
        <v>14</v>
      </c>
      <c r="M86" s="99">
        <v>23</v>
      </c>
      <c r="N86" s="99">
        <v>30</v>
      </c>
      <c r="O86" s="99">
        <v>42</v>
      </c>
      <c r="P86" s="99">
        <v>66</v>
      </c>
      <c r="Q86" s="99">
        <v>103</v>
      </c>
      <c r="R86" s="99">
        <v>115</v>
      </c>
      <c r="S86" s="99">
        <v>116</v>
      </c>
      <c r="T86" s="99">
        <v>123</v>
      </c>
      <c r="U86" s="99">
        <v>0</v>
      </c>
      <c r="V86" s="99">
        <v>666</v>
      </c>
      <c r="W86" s="127"/>
      <c r="X86" s="122">
        <v>1979</v>
      </c>
      <c r="Y86" s="99">
        <v>1</v>
      </c>
      <c r="Z86" s="99">
        <v>0</v>
      </c>
      <c r="AA86" s="99">
        <v>1</v>
      </c>
      <c r="AB86" s="99">
        <v>1</v>
      </c>
      <c r="AC86" s="99">
        <v>0</v>
      </c>
      <c r="AD86" s="99">
        <v>2</v>
      </c>
      <c r="AE86" s="99">
        <v>2</v>
      </c>
      <c r="AF86" s="99">
        <v>6</v>
      </c>
      <c r="AG86" s="99">
        <v>16</v>
      </c>
      <c r="AH86" s="99">
        <v>25</v>
      </c>
      <c r="AI86" s="99">
        <v>25</v>
      </c>
      <c r="AJ86" s="99">
        <v>44</v>
      </c>
      <c r="AK86" s="99">
        <v>52</v>
      </c>
      <c r="AL86" s="99">
        <v>98</v>
      </c>
      <c r="AM86" s="99">
        <v>81</v>
      </c>
      <c r="AN86" s="99">
        <v>117</v>
      </c>
      <c r="AO86" s="99">
        <v>132</v>
      </c>
      <c r="AP86" s="99">
        <v>214</v>
      </c>
      <c r="AQ86" s="99">
        <v>0</v>
      </c>
      <c r="AR86" s="99">
        <v>817</v>
      </c>
      <c r="AS86" s="127"/>
      <c r="AT86" s="122">
        <v>1979</v>
      </c>
      <c r="AU86" s="99">
        <v>3</v>
      </c>
      <c r="AV86" s="99">
        <v>0</v>
      </c>
      <c r="AW86" s="99">
        <v>4</v>
      </c>
      <c r="AX86" s="99">
        <v>1</v>
      </c>
      <c r="AY86" s="99">
        <v>4</v>
      </c>
      <c r="AZ86" s="99">
        <v>6</v>
      </c>
      <c r="BA86" s="99">
        <v>7</v>
      </c>
      <c r="BB86" s="99">
        <v>13</v>
      </c>
      <c r="BC86" s="99">
        <v>25</v>
      </c>
      <c r="BD86" s="99">
        <v>39</v>
      </c>
      <c r="BE86" s="99">
        <v>48</v>
      </c>
      <c r="BF86" s="99">
        <v>74</v>
      </c>
      <c r="BG86" s="99">
        <v>94</v>
      </c>
      <c r="BH86" s="99">
        <v>164</v>
      </c>
      <c r="BI86" s="99">
        <v>184</v>
      </c>
      <c r="BJ86" s="99">
        <v>232</v>
      </c>
      <c r="BK86" s="99">
        <v>248</v>
      </c>
      <c r="BL86" s="99">
        <v>337</v>
      </c>
      <c r="BM86" s="99">
        <v>0</v>
      </c>
      <c r="BN86" s="99">
        <v>1483</v>
      </c>
      <c r="BP86" s="122">
        <v>1979</v>
      </c>
    </row>
    <row r="87" spans="2:68">
      <c r="B87" s="122">
        <v>1980</v>
      </c>
      <c r="C87" s="99">
        <v>0</v>
      </c>
      <c r="D87" s="99">
        <v>1</v>
      </c>
      <c r="E87" s="99">
        <v>0</v>
      </c>
      <c r="F87" s="99">
        <v>2</v>
      </c>
      <c r="G87" s="99">
        <v>3</v>
      </c>
      <c r="H87" s="99">
        <v>3</v>
      </c>
      <c r="I87" s="99">
        <v>2</v>
      </c>
      <c r="J87" s="99">
        <v>6</v>
      </c>
      <c r="K87" s="99">
        <v>5</v>
      </c>
      <c r="L87" s="99">
        <v>14</v>
      </c>
      <c r="M87" s="99">
        <v>24</v>
      </c>
      <c r="N87" s="99">
        <v>24</v>
      </c>
      <c r="O87" s="99">
        <v>46</v>
      </c>
      <c r="P87" s="99">
        <v>83</v>
      </c>
      <c r="Q87" s="99">
        <v>110</v>
      </c>
      <c r="R87" s="99">
        <v>163</v>
      </c>
      <c r="S87" s="99">
        <v>146</v>
      </c>
      <c r="T87" s="99">
        <v>184</v>
      </c>
      <c r="U87" s="99">
        <v>0</v>
      </c>
      <c r="V87" s="99">
        <v>816</v>
      </c>
      <c r="W87" s="127"/>
      <c r="X87" s="122">
        <v>1980</v>
      </c>
      <c r="Y87" s="99">
        <v>0</v>
      </c>
      <c r="Z87" s="99">
        <v>0</v>
      </c>
      <c r="AA87" s="99">
        <v>1</v>
      </c>
      <c r="AB87" s="99">
        <v>0</v>
      </c>
      <c r="AC87" s="99">
        <v>4</v>
      </c>
      <c r="AD87" s="99">
        <v>0</v>
      </c>
      <c r="AE87" s="99">
        <v>1</v>
      </c>
      <c r="AF87" s="99">
        <v>6</v>
      </c>
      <c r="AG87" s="99">
        <v>9</v>
      </c>
      <c r="AH87" s="99">
        <v>25</v>
      </c>
      <c r="AI87" s="99">
        <v>25</v>
      </c>
      <c r="AJ87" s="99">
        <v>48</v>
      </c>
      <c r="AK87" s="99">
        <v>52</v>
      </c>
      <c r="AL87" s="99">
        <v>72</v>
      </c>
      <c r="AM87" s="99">
        <v>97</v>
      </c>
      <c r="AN87" s="99">
        <v>132</v>
      </c>
      <c r="AO87" s="99">
        <v>134</v>
      </c>
      <c r="AP87" s="99">
        <v>227</v>
      </c>
      <c r="AQ87" s="99">
        <v>0</v>
      </c>
      <c r="AR87" s="99">
        <v>833</v>
      </c>
      <c r="AS87" s="127"/>
      <c r="AT87" s="122">
        <v>1980</v>
      </c>
      <c r="AU87" s="99">
        <v>0</v>
      </c>
      <c r="AV87" s="99">
        <v>1</v>
      </c>
      <c r="AW87" s="99">
        <v>1</v>
      </c>
      <c r="AX87" s="99">
        <v>2</v>
      </c>
      <c r="AY87" s="99">
        <v>7</v>
      </c>
      <c r="AZ87" s="99">
        <v>3</v>
      </c>
      <c r="BA87" s="99">
        <v>3</v>
      </c>
      <c r="BB87" s="99">
        <v>12</v>
      </c>
      <c r="BC87" s="99">
        <v>14</v>
      </c>
      <c r="BD87" s="99">
        <v>39</v>
      </c>
      <c r="BE87" s="99">
        <v>49</v>
      </c>
      <c r="BF87" s="99">
        <v>72</v>
      </c>
      <c r="BG87" s="99">
        <v>98</v>
      </c>
      <c r="BH87" s="99">
        <v>155</v>
      </c>
      <c r="BI87" s="99">
        <v>207</v>
      </c>
      <c r="BJ87" s="99">
        <v>295</v>
      </c>
      <c r="BK87" s="99">
        <v>280</v>
      </c>
      <c r="BL87" s="99">
        <v>411</v>
      </c>
      <c r="BM87" s="99">
        <v>0</v>
      </c>
      <c r="BN87" s="99">
        <v>1649</v>
      </c>
      <c r="BP87" s="122">
        <v>1980</v>
      </c>
    </row>
    <row r="88" spans="2:68">
      <c r="B88" s="122">
        <v>1981</v>
      </c>
      <c r="C88" s="99">
        <v>3</v>
      </c>
      <c r="D88" s="99">
        <v>2</v>
      </c>
      <c r="E88" s="99">
        <v>0</v>
      </c>
      <c r="F88" s="99">
        <v>1</v>
      </c>
      <c r="G88" s="99">
        <v>3</v>
      </c>
      <c r="H88" s="99">
        <v>2</v>
      </c>
      <c r="I88" s="99">
        <v>2</v>
      </c>
      <c r="J88" s="99">
        <v>4</v>
      </c>
      <c r="K88" s="99">
        <v>5</v>
      </c>
      <c r="L88" s="99">
        <v>11</v>
      </c>
      <c r="M88" s="99">
        <v>25</v>
      </c>
      <c r="N88" s="99">
        <v>21</v>
      </c>
      <c r="O88" s="99">
        <v>30</v>
      </c>
      <c r="P88" s="99">
        <v>65</v>
      </c>
      <c r="Q88" s="99">
        <v>106</v>
      </c>
      <c r="R88" s="99">
        <v>145</v>
      </c>
      <c r="S88" s="99">
        <v>144</v>
      </c>
      <c r="T88" s="99">
        <v>153</v>
      </c>
      <c r="U88" s="99">
        <v>0</v>
      </c>
      <c r="V88" s="99">
        <v>722</v>
      </c>
      <c r="W88" s="127"/>
      <c r="X88" s="122">
        <v>1981</v>
      </c>
      <c r="Y88" s="99">
        <v>1</v>
      </c>
      <c r="Z88" s="99">
        <v>1</v>
      </c>
      <c r="AA88" s="99">
        <v>0</v>
      </c>
      <c r="AB88" s="99">
        <v>1</v>
      </c>
      <c r="AC88" s="99">
        <v>1</v>
      </c>
      <c r="AD88" s="99">
        <v>2</v>
      </c>
      <c r="AE88" s="99">
        <v>3</v>
      </c>
      <c r="AF88" s="99">
        <v>7</v>
      </c>
      <c r="AG88" s="99">
        <v>9</v>
      </c>
      <c r="AH88" s="99">
        <v>26</v>
      </c>
      <c r="AI88" s="99">
        <v>28</v>
      </c>
      <c r="AJ88" s="99">
        <v>47</v>
      </c>
      <c r="AK88" s="99">
        <v>53</v>
      </c>
      <c r="AL88" s="99">
        <v>95</v>
      </c>
      <c r="AM88" s="99">
        <v>103</v>
      </c>
      <c r="AN88" s="99">
        <v>132</v>
      </c>
      <c r="AO88" s="99">
        <v>143</v>
      </c>
      <c r="AP88" s="99">
        <v>224</v>
      </c>
      <c r="AQ88" s="99">
        <v>0</v>
      </c>
      <c r="AR88" s="99">
        <v>876</v>
      </c>
      <c r="AS88" s="127"/>
      <c r="AT88" s="122">
        <v>1981</v>
      </c>
      <c r="AU88" s="99">
        <v>4</v>
      </c>
      <c r="AV88" s="99">
        <v>3</v>
      </c>
      <c r="AW88" s="99">
        <v>0</v>
      </c>
      <c r="AX88" s="99">
        <v>2</v>
      </c>
      <c r="AY88" s="99">
        <v>4</v>
      </c>
      <c r="AZ88" s="99">
        <v>4</v>
      </c>
      <c r="BA88" s="99">
        <v>5</v>
      </c>
      <c r="BB88" s="99">
        <v>11</v>
      </c>
      <c r="BC88" s="99">
        <v>14</v>
      </c>
      <c r="BD88" s="99">
        <v>37</v>
      </c>
      <c r="BE88" s="99">
        <v>53</v>
      </c>
      <c r="BF88" s="99">
        <v>68</v>
      </c>
      <c r="BG88" s="99">
        <v>83</v>
      </c>
      <c r="BH88" s="99">
        <v>160</v>
      </c>
      <c r="BI88" s="99">
        <v>209</v>
      </c>
      <c r="BJ88" s="99">
        <v>277</v>
      </c>
      <c r="BK88" s="99">
        <v>287</v>
      </c>
      <c r="BL88" s="99">
        <v>377</v>
      </c>
      <c r="BM88" s="99">
        <v>0</v>
      </c>
      <c r="BN88" s="99">
        <v>1598</v>
      </c>
      <c r="BP88" s="122">
        <v>1981</v>
      </c>
    </row>
    <row r="89" spans="2:68">
      <c r="B89" s="122">
        <v>1982</v>
      </c>
      <c r="C89" s="99">
        <v>0</v>
      </c>
      <c r="D89" s="99">
        <v>1</v>
      </c>
      <c r="E89" s="99">
        <v>0</v>
      </c>
      <c r="F89" s="99">
        <v>1</v>
      </c>
      <c r="G89" s="99">
        <v>4</v>
      </c>
      <c r="H89" s="99">
        <v>0</v>
      </c>
      <c r="I89" s="99">
        <v>3</v>
      </c>
      <c r="J89" s="99">
        <v>4</v>
      </c>
      <c r="K89" s="99">
        <v>5</v>
      </c>
      <c r="L89" s="99">
        <v>14</v>
      </c>
      <c r="M89" s="99">
        <v>11</v>
      </c>
      <c r="N89" s="99">
        <v>34</v>
      </c>
      <c r="O89" s="99">
        <v>58</v>
      </c>
      <c r="P89" s="99">
        <v>69</v>
      </c>
      <c r="Q89" s="99">
        <v>87</v>
      </c>
      <c r="R89" s="99">
        <v>146</v>
      </c>
      <c r="S89" s="99">
        <v>139</v>
      </c>
      <c r="T89" s="99">
        <v>186</v>
      </c>
      <c r="U89" s="99">
        <v>0</v>
      </c>
      <c r="V89" s="99">
        <v>762</v>
      </c>
      <c r="W89" s="127"/>
      <c r="X89" s="122">
        <v>1982</v>
      </c>
      <c r="Y89" s="99">
        <v>1</v>
      </c>
      <c r="Z89" s="99">
        <v>0</v>
      </c>
      <c r="AA89" s="99">
        <v>3</v>
      </c>
      <c r="AB89" s="99">
        <v>0</v>
      </c>
      <c r="AC89" s="99">
        <v>0</v>
      </c>
      <c r="AD89" s="99">
        <v>0</v>
      </c>
      <c r="AE89" s="99">
        <v>7</v>
      </c>
      <c r="AF89" s="99">
        <v>4</v>
      </c>
      <c r="AG89" s="99">
        <v>10</v>
      </c>
      <c r="AH89" s="99">
        <v>11</v>
      </c>
      <c r="AI89" s="99">
        <v>28</v>
      </c>
      <c r="AJ89" s="99">
        <v>58</v>
      </c>
      <c r="AK89" s="99">
        <v>65</v>
      </c>
      <c r="AL89" s="99">
        <v>71</v>
      </c>
      <c r="AM89" s="99">
        <v>131</v>
      </c>
      <c r="AN89" s="99">
        <v>134</v>
      </c>
      <c r="AO89" s="99">
        <v>173</v>
      </c>
      <c r="AP89" s="99">
        <v>259</v>
      </c>
      <c r="AQ89" s="99">
        <v>0</v>
      </c>
      <c r="AR89" s="99">
        <v>955</v>
      </c>
      <c r="AS89" s="127"/>
      <c r="AT89" s="122">
        <v>1982</v>
      </c>
      <c r="AU89" s="99">
        <v>1</v>
      </c>
      <c r="AV89" s="99">
        <v>1</v>
      </c>
      <c r="AW89" s="99">
        <v>3</v>
      </c>
      <c r="AX89" s="99">
        <v>1</v>
      </c>
      <c r="AY89" s="99">
        <v>4</v>
      </c>
      <c r="AZ89" s="99">
        <v>0</v>
      </c>
      <c r="BA89" s="99">
        <v>10</v>
      </c>
      <c r="BB89" s="99">
        <v>8</v>
      </c>
      <c r="BC89" s="99">
        <v>15</v>
      </c>
      <c r="BD89" s="99">
        <v>25</v>
      </c>
      <c r="BE89" s="99">
        <v>39</v>
      </c>
      <c r="BF89" s="99">
        <v>92</v>
      </c>
      <c r="BG89" s="99">
        <v>123</v>
      </c>
      <c r="BH89" s="99">
        <v>140</v>
      </c>
      <c r="BI89" s="99">
        <v>218</v>
      </c>
      <c r="BJ89" s="99">
        <v>280</v>
      </c>
      <c r="BK89" s="99">
        <v>312</v>
      </c>
      <c r="BL89" s="99">
        <v>445</v>
      </c>
      <c r="BM89" s="99">
        <v>0</v>
      </c>
      <c r="BN89" s="99">
        <v>1717</v>
      </c>
      <c r="BP89" s="122">
        <v>1982</v>
      </c>
    </row>
    <row r="90" spans="2:68">
      <c r="B90" s="122">
        <v>1983</v>
      </c>
      <c r="C90" s="99">
        <v>2</v>
      </c>
      <c r="D90" s="99">
        <v>2</v>
      </c>
      <c r="E90" s="99">
        <v>0</v>
      </c>
      <c r="F90" s="99">
        <v>0</v>
      </c>
      <c r="G90" s="99">
        <v>0</v>
      </c>
      <c r="H90" s="99">
        <v>4</v>
      </c>
      <c r="I90" s="99">
        <v>2</v>
      </c>
      <c r="J90" s="99">
        <v>4</v>
      </c>
      <c r="K90" s="99">
        <v>7</v>
      </c>
      <c r="L90" s="99">
        <v>7</v>
      </c>
      <c r="M90" s="99">
        <v>22</v>
      </c>
      <c r="N90" s="99">
        <v>29</v>
      </c>
      <c r="O90" s="99">
        <v>47</v>
      </c>
      <c r="P90" s="99">
        <v>66</v>
      </c>
      <c r="Q90" s="99">
        <v>98</v>
      </c>
      <c r="R90" s="99">
        <v>126</v>
      </c>
      <c r="S90" s="99">
        <v>151</v>
      </c>
      <c r="T90" s="99">
        <v>168</v>
      </c>
      <c r="U90" s="99">
        <v>0</v>
      </c>
      <c r="V90" s="99">
        <v>735</v>
      </c>
      <c r="W90" s="127"/>
      <c r="X90" s="122">
        <v>1983</v>
      </c>
      <c r="Y90" s="99">
        <v>0</v>
      </c>
      <c r="Z90" s="99">
        <v>0</v>
      </c>
      <c r="AA90" s="99">
        <v>1</v>
      </c>
      <c r="AB90" s="99">
        <v>1</v>
      </c>
      <c r="AC90" s="99">
        <v>2</v>
      </c>
      <c r="AD90" s="99">
        <v>2</v>
      </c>
      <c r="AE90" s="99">
        <v>6</v>
      </c>
      <c r="AF90" s="99">
        <v>2</v>
      </c>
      <c r="AG90" s="99">
        <v>10</v>
      </c>
      <c r="AH90" s="99">
        <v>11</v>
      </c>
      <c r="AI90" s="99">
        <v>19</v>
      </c>
      <c r="AJ90" s="99">
        <v>41</v>
      </c>
      <c r="AK90" s="99">
        <v>55</v>
      </c>
      <c r="AL90" s="99">
        <v>87</v>
      </c>
      <c r="AM90" s="99">
        <v>112</v>
      </c>
      <c r="AN90" s="99">
        <v>147</v>
      </c>
      <c r="AO90" s="99">
        <v>180</v>
      </c>
      <c r="AP90" s="99">
        <v>300</v>
      </c>
      <c r="AQ90" s="99">
        <v>0</v>
      </c>
      <c r="AR90" s="99">
        <v>976</v>
      </c>
      <c r="AS90" s="127"/>
      <c r="AT90" s="122">
        <v>1983</v>
      </c>
      <c r="AU90" s="99">
        <v>2</v>
      </c>
      <c r="AV90" s="99">
        <v>2</v>
      </c>
      <c r="AW90" s="99">
        <v>1</v>
      </c>
      <c r="AX90" s="99">
        <v>1</v>
      </c>
      <c r="AY90" s="99">
        <v>2</v>
      </c>
      <c r="AZ90" s="99">
        <v>6</v>
      </c>
      <c r="BA90" s="99">
        <v>8</v>
      </c>
      <c r="BB90" s="99">
        <v>6</v>
      </c>
      <c r="BC90" s="99">
        <v>17</v>
      </c>
      <c r="BD90" s="99">
        <v>18</v>
      </c>
      <c r="BE90" s="99">
        <v>41</v>
      </c>
      <c r="BF90" s="99">
        <v>70</v>
      </c>
      <c r="BG90" s="99">
        <v>102</v>
      </c>
      <c r="BH90" s="99">
        <v>153</v>
      </c>
      <c r="BI90" s="99">
        <v>210</v>
      </c>
      <c r="BJ90" s="99">
        <v>273</v>
      </c>
      <c r="BK90" s="99">
        <v>331</v>
      </c>
      <c r="BL90" s="99">
        <v>468</v>
      </c>
      <c r="BM90" s="99">
        <v>0</v>
      </c>
      <c r="BN90" s="99">
        <v>1711</v>
      </c>
      <c r="BP90" s="122">
        <v>1983</v>
      </c>
    </row>
    <row r="91" spans="2:68">
      <c r="B91" s="122">
        <v>1984</v>
      </c>
      <c r="C91" s="99">
        <v>2</v>
      </c>
      <c r="D91" s="99">
        <v>0</v>
      </c>
      <c r="E91" s="99">
        <v>1</v>
      </c>
      <c r="F91" s="99">
        <v>0</v>
      </c>
      <c r="G91" s="99">
        <v>2</v>
      </c>
      <c r="H91" s="99">
        <v>6</v>
      </c>
      <c r="I91" s="99">
        <v>1</v>
      </c>
      <c r="J91" s="99">
        <v>3</v>
      </c>
      <c r="K91" s="99">
        <v>6</v>
      </c>
      <c r="L91" s="99">
        <v>10</v>
      </c>
      <c r="M91" s="99">
        <v>10</v>
      </c>
      <c r="N91" s="99">
        <v>26</v>
      </c>
      <c r="O91" s="99">
        <v>39</v>
      </c>
      <c r="P91" s="99">
        <v>60</v>
      </c>
      <c r="Q91" s="99">
        <v>108</v>
      </c>
      <c r="R91" s="99">
        <v>157</v>
      </c>
      <c r="S91" s="99">
        <v>133</v>
      </c>
      <c r="T91" s="99">
        <v>195</v>
      </c>
      <c r="U91" s="99">
        <v>0</v>
      </c>
      <c r="V91" s="99">
        <v>759</v>
      </c>
      <c r="W91" s="127"/>
      <c r="X91" s="122">
        <v>1984</v>
      </c>
      <c r="Y91" s="99">
        <v>0</v>
      </c>
      <c r="Z91" s="99">
        <v>0</v>
      </c>
      <c r="AA91" s="99">
        <v>1</v>
      </c>
      <c r="AB91" s="99">
        <v>0</v>
      </c>
      <c r="AC91" s="99">
        <v>4</v>
      </c>
      <c r="AD91" s="99">
        <v>2</v>
      </c>
      <c r="AE91" s="99">
        <v>7</v>
      </c>
      <c r="AF91" s="99">
        <v>5</v>
      </c>
      <c r="AG91" s="99">
        <v>6</v>
      </c>
      <c r="AH91" s="99">
        <v>13</v>
      </c>
      <c r="AI91" s="99">
        <v>22</v>
      </c>
      <c r="AJ91" s="99">
        <v>39</v>
      </c>
      <c r="AK91" s="99">
        <v>65</v>
      </c>
      <c r="AL91" s="99">
        <v>86</v>
      </c>
      <c r="AM91" s="99">
        <v>126</v>
      </c>
      <c r="AN91" s="99">
        <v>119</v>
      </c>
      <c r="AO91" s="99">
        <v>170</v>
      </c>
      <c r="AP91" s="99">
        <v>291</v>
      </c>
      <c r="AQ91" s="99">
        <v>0</v>
      </c>
      <c r="AR91" s="99">
        <v>956</v>
      </c>
      <c r="AS91" s="127"/>
      <c r="AT91" s="122">
        <v>1984</v>
      </c>
      <c r="AU91" s="99">
        <v>2</v>
      </c>
      <c r="AV91" s="99">
        <v>0</v>
      </c>
      <c r="AW91" s="99">
        <v>2</v>
      </c>
      <c r="AX91" s="99">
        <v>0</v>
      </c>
      <c r="AY91" s="99">
        <v>6</v>
      </c>
      <c r="AZ91" s="99">
        <v>8</v>
      </c>
      <c r="BA91" s="99">
        <v>8</v>
      </c>
      <c r="BB91" s="99">
        <v>8</v>
      </c>
      <c r="BC91" s="99">
        <v>12</v>
      </c>
      <c r="BD91" s="99">
        <v>23</v>
      </c>
      <c r="BE91" s="99">
        <v>32</v>
      </c>
      <c r="BF91" s="99">
        <v>65</v>
      </c>
      <c r="BG91" s="99">
        <v>104</v>
      </c>
      <c r="BH91" s="99">
        <v>146</v>
      </c>
      <c r="BI91" s="99">
        <v>234</v>
      </c>
      <c r="BJ91" s="99">
        <v>276</v>
      </c>
      <c r="BK91" s="99">
        <v>303</v>
      </c>
      <c r="BL91" s="99">
        <v>486</v>
      </c>
      <c r="BM91" s="99">
        <v>0</v>
      </c>
      <c r="BN91" s="99">
        <v>1715</v>
      </c>
      <c r="BP91" s="122">
        <v>1984</v>
      </c>
    </row>
    <row r="92" spans="2:68">
      <c r="B92" s="122">
        <v>1985</v>
      </c>
      <c r="C92" s="99">
        <v>1</v>
      </c>
      <c r="D92" s="99">
        <v>1</v>
      </c>
      <c r="E92" s="99">
        <v>0</v>
      </c>
      <c r="F92" s="99">
        <v>1</v>
      </c>
      <c r="G92" s="99">
        <v>5</v>
      </c>
      <c r="H92" s="99">
        <v>2</v>
      </c>
      <c r="I92" s="99">
        <v>3</v>
      </c>
      <c r="J92" s="99">
        <v>6</v>
      </c>
      <c r="K92" s="99">
        <v>4</v>
      </c>
      <c r="L92" s="99">
        <v>10</v>
      </c>
      <c r="M92" s="99">
        <v>11</v>
      </c>
      <c r="N92" s="99">
        <v>31</v>
      </c>
      <c r="O92" s="99">
        <v>42</v>
      </c>
      <c r="P92" s="99">
        <v>67</v>
      </c>
      <c r="Q92" s="99">
        <v>105</v>
      </c>
      <c r="R92" s="99">
        <v>162</v>
      </c>
      <c r="S92" s="99">
        <v>170</v>
      </c>
      <c r="T92" s="99">
        <v>209</v>
      </c>
      <c r="U92" s="99">
        <v>0</v>
      </c>
      <c r="V92" s="99">
        <v>830</v>
      </c>
      <c r="W92" s="127"/>
      <c r="X92" s="122">
        <v>1985</v>
      </c>
      <c r="Y92" s="99">
        <v>2</v>
      </c>
      <c r="Z92" s="99">
        <v>0</v>
      </c>
      <c r="AA92" s="99">
        <v>0</v>
      </c>
      <c r="AB92" s="99">
        <v>2</v>
      </c>
      <c r="AC92" s="99">
        <v>1</v>
      </c>
      <c r="AD92" s="99">
        <v>1</v>
      </c>
      <c r="AE92" s="99">
        <v>3</v>
      </c>
      <c r="AF92" s="99">
        <v>2</v>
      </c>
      <c r="AG92" s="99">
        <v>8</v>
      </c>
      <c r="AH92" s="99">
        <v>6</v>
      </c>
      <c r="AI92" s="99">
        <v>26</v>
      </c>
      <c r="AJ92" s="99">
        <v>31</v>
      </c>
      <c r="AK92" s="99">
        <v>50</v>
      </c>
      <c r="AL92" s="99">
        <v>78</v>
      </c>
      <c r="AM92" s="99">
        <v>132</v>
      </c>
      <c r="AN92" s="99">
        <v>158</v>
      </c>
      <c r="AO92" s="99">
        <v>179</v>
      </c>
      <c r="AP92" s="99">
        <v>351</v>
      </c>
      <c r="AQ92" s="99">
        <v>0</v>
      </c>
      <c r="AR92" s="99">
        <v>1030</v>
      </c>
      <c r="AS92" s="127"/>
      <c r="AT92" s="122">
        <v>1985</v>
      </c>
      <c r="AU92" s="99">
        <v>3</v>
      </c>
      <c r="AV92" s="99">
        <v>1</v>
      </c>
      <c r="AW92" s="99">
        <v>0</v>
      </c>
      <c r="AX92" s="99">
        <v>3</v>
      </c>
      <c r="AY92" s="99">
        <v>6</v>
      </c>
      <c r="AZ92" s="99">
        <v>3</v>
      </c>
      <c r="BA92" s="99">
        <v>6</v>
      </c>
      <c r="BB92" s="99">
        <v>8</v>
      </c>
      <c r="BC92" s="99">
        <v>12</v>
      </c>
      <c r="BD92" s="99">
        <v>16</v>
      </c>
      <c r="BE92" s="99">
        <v>37</v>
      </c>
      <c r="BF92" s="99">
        <v>62</v>
      </c>
      <c r="BG92" s="99">
        <v>92</v>
      </c>
      <c r="BH92" s="99">
        <v>145</v>
      </c>
      <c r="BI92" s="99">
        <v>237</v>
      </c>
      <c r="BJ92" s="99">
        <v>320</v>
      </c>
      <c r="BK92" s="99">
        <v>349</v>
      </c>
      <c r="BL92" s="99">
        <v>560</v>
      </c>
      <c r="BM92" s="99">
        <v>0</v>
      </c>
      <c r="BN92" s="99">
        <v>1860</v>
      </c>
      <c r="BP92" s="122">
        <v>1985</v>
      </c>
    </row>
    <row r="93" spans="2:68">
      <c r="B93" s="122">
        <v>1986</v>
      </c>
      <c r="C93" s="99">
        <v>2</v>
      </c>
      <c r="D93" s="99">
        <v>0</v>
      </c>
      <c r="E93" s="99">
        <v>1</v>
      </c>
      <c r="F93" s="99">
        <v>0</v>
      </c>
      <c r="G93" s="99">
        <v>1</v>
      </c>
      <c r="H93" s="99">
        <v>4</v>
      </c>
      <c r="I93" s="99">
        <v>2</v>
      </c>
      <c r="J93" s="99">
        <v>3</v>
      </c>
      <c r="K93" s="99">
        <v>3</v>
      </c>
      <c r="L93" s="99">
        <v>7</v>
      </c>
      <c r="M93" s="99">
        <v>16</v>
      </c>
      <c r="N93" s="99">
        <v>19</v>
      </c>
      <c r="O93" s="99">
        <v>39</v>
      </c>
      <c r="P93" s="99">
        <v>59</v>
      </c>
      <c r="Q93" s="99">
        <v>94</v>
      </c>
      <c r="R93" s="99">
        <v>142</v>
      </c>
      <c r="S93" s="99">
        <v>179</v>
      </c>
      <c r="T93" s="99">
        <v>179</v>
      </c>
      <c r="U93" s="99">
        <v>0</v>
      </c>
      <c r="V93" s="99">
        <v>750</v>
      </c>
      <c r="W93" s="127"/>
      <c r="X93" s="122">
        <v>1986</v>
      </c>
      <c r="Y93" s="99">
        <v>1</v>
      </c>
      <c r="Z93" s="99">
        <v>0</v>
      </c>
      <c r="AA93" s="99">
        <v>1</v>
      </c>
      <c r="AB93" s="99">
        <v>0</v>
      </c>
      <c r="AC93" s="99">
        <v>1</v>
      </c>
      <c r="AD93" s="99">
        <v>2</v>
      </c>
      <c r="AE93" s="99">
        <v>3</v>
      </c>
      <c r="AF93" s="99">
        <v>1</v>
      </c>
      <c r="AG93" s="99">
        <v>7</v>
      </c>
      <c r="AH93" s="99">
        <v>7</v>
      </c>
      <c r="AI93" s="99">
        <v>17</v>
      </c>
      <c r="AJ93" s="99">
        <v>31</v>
      </c>
      <c r="AK93" s="99">
        <v>61</v>
      </c>
      <c r="AL93" s="99">
        <v>82</v>
      </c>
      <c r="AM93" s="99">
        <v>135</v>
      </c>
      <c r="AN93" s="99">
        <v>167</v>
      </c>
      <c r="AO93" s="99">
        <v>161</v>
      </c>
      <c r="AP93" s="99">
        <v>307</v>
      </c>
      <c r="AQ93" s="99">
        <v>0</v>
      </c>
      <c r="AR93" s="99">
        <v>984</v>
      </c>
      <c r="AS93" s="127"/>
      <c r="AT93" s="122">
        <v>1986</v>
      </c>
      <c r="AU93" s="99">
        <v>3</v>
      </c>
      <c r="AV93" s="99">
        <v>0</v>
      </c>
      <c r="AW93" s="99">
        <v>2</v>
      </c>
      <c r="AX93" s="99">
        <v>0</v>
      </c>
      <c r="AY93" s="99">
        <v>2</v>
      </c>
      <c r="AZ93" s="99">
        <v>6</v>
      </c>
      <c r="BA93" s="99">
        <v>5</v>
      </c>
      <c r="BB93" s="99">
        <v>4</v>
      </c>
      <c r="BC93" s="99">
        <v>10</v>
      </c>
      <c r="BD93" s="99">
        <v>14</v>
      </c>
      <c r="BE93" s="99">
        <v>33</v>
      </c>
      <c r="BF93" s="99">
        <v>50</v>
      </c>
      <c r="BG93" s="99">
        <v>100</v>
      </c>
      <c r="BH93" s="99">
        <v>141</v>
      </c>
      <c r="BI93" s="99">
        <v>229</v>
      </c>
      <c r="BJ93" s="99">
        <v>309</v>
      </c>
      <c r="BK93" s="99">
        <v>340</v>
      </c>
      <c r="BL93" s="99">
        <v>486</v>
      </c>
      <c r="BM93" s="99">
        <v>0</v>
      </c>
      <c r="BN93" s="99">
        <v>1734</v>
      </c>
      <c r="BP93" s="122">
        <v>1986</v>
      </c>
    </row>
    <row r="94" spans="2:68">
      <c r="B94" s="122">
        <v>1987</v>
      </c>
      <c r="C94" s="99">
        <v>1</v>
      </c>
      <c r="D94" s="99">
        <v>1</v>
      </c>
      <c r="E94" s="99">
        <v>0</v>
      </c>
      <c r="F94" s="99">
        <v>2</v>
      </c>
      <c r="G94" s="99">
        <v>0</v>
      </c>
      <c r="H94" s="99">
        <v>1</v>
      </c>
      <c r="I94" s="99">
        <v>2</v>
      </c>
      <c r="J94" s="99">
        <v>6</v>
      </c>
      <c r="K94" s="99">
        <v>0</v>
      </c>
      <c r="L94" s="99">
        <v>7</v>
      </c>
      <c r="M94" s="99">
        <v>6</v>
      </c>
      <c r="N94" s="99">
        <v>21</v>
      </c>
      <c r="O94" s="99">
        <v>40</v>
      </c>
      <c r="P94" s="99">
        <v>49</v>
      </c>
      <c r="Q94" s="99">
        <v>107</v>
      </c>
      <c r="R94" s="99">
        <v>132</v>
      </c>
      <c r="S94" s="99">
        <v>169</v>
      </c>
      <c r="T94" s="99">
        <v>201</v>
      </c>
      <c r="U94" s="99">
        <v>0</v>
      </c>
      <c r="V94" s="99">
        <v>745</v>
      </c>
      <c r="W94" s="127"/>
      <c r="X94" s="122">
        <v>1987</v>
      </c>
      <c r="Y94" s="99">
        <v>3</v>
      </c>
      <c r="Z94" s="99">
        <v>0</v>
      </c>
      <c r="AA94" s="99">
        <v>1</v>
      </c>
      <c r="AB94" s="99">
        <v>1</v>
      </c>
      <c r="AC94" s="99">
        <v>1</v>
      </c>
      <c r="AD94" s="99">
        <v>3</v>
      </c>
      <c r="AE94" s="99">
        <v>5</v>
      </c>
      <c r="AF94" s="99">
        <v>2</v>
      </c>
      <c r="AG94" s="99">
        <v>7</v>
      </c>
      <c r="AH94" s="99">
        <v>15</v>
      </c>
      <c r="AI94" s="99">
        <v>21</v>
      </c>
      <c r="AJ94" s="99">
        <v>35</v>
      </c>
      <c r="AK94" s="99">
        <v>56</v>
      </c>
      <c r="AL94" s="99">
        <v>85</v>
      </c>
      <c r="AM94" s="99">
        <v>100</v>
      </c>
      <c r="AN94" s="99">
        <v>144</v>
      </c>
      <c r="AO94" s="99">
        <v>169</v>
      </c>
      <c r="AP94" s="99">
        <v>331</v>
      </c>
      <c r="AQ94" s="99">
        <v>0</v>
      </c>
      <c r="AR94" s="99">
        <v>979</v>
      </c>
      <c r="AS94" s="127"/>
      <c r="AT94" s="122">
        <v>1987</v>
      </c>
      <c r="AU94" s="99">
        <v>4</v>
      </c>
      <c r="AV94" s="99">
        <v>1</v>
      </c>
      <c r="AW94" s="99">
        <v>1</v>
      </c>
      <c r="AX94" s="99">
        <v>3</v>
      </c>
      <c r="AY94" s="99">
        <v>1</v>
      </c>
      <c r="AZ94" s="99">
        <v>4</v>
      </c>
      <c r="BA94" s="99">
        <v>7</v>
      </c>
      <c r="BB94" s="99">
        <v>8</v>
      </c>
      <c r="BC94" s="99">
        <v>7</v>
      </c>
      <c r="BD94" s="99">
        <v>22</v>
      </c>
      <c r="BE94" s="99">
        <v>27</v>
      </c>
      <c r="BF94" s="99">
        <v>56</v>
      </c>
      <c r="BG94" s="99">
        <v>96</v>
      </c>
      <c r="BH94" s="99">
        <v>134</v>
      </c>
      <c r="BI94" s="99">
        <v>207</v>
      </c>
      <c r="BJ94" s="99">
        <v>276</v>
      </c>
      <c r="BK94" s="99">
        <v>338</v>
      </c>
      <c r="BL94" s="99">
        <v>532</v>
      </c>
      <c r="BM94" s="99">
        <v>0</v>
      </c>
      <c r="BN94" s="99">
        <v>1724</v>
      </c>
      <c r="BP94" s="122">
        <v>1987</v>
      </c>
    </row>
    <row r="95" spans="2:68">
      <c r="B95" s="122">
        <v>1988</v>
      </c>
      <c r="C95" s="99">
        <v>0</v>
      </c>
      <c r="D95" s="99">
        <v>0</v>
      </c>
      <c r="E95" s="99">
        <v>0</v>
      </c>
      <c r="F95" s="99">
        <v>0</v>
      </c>
      <c r="G95" s="99">
        <v>0</v>
      </c>
      <c r="H95" s="99">
        <v>3</v>
      </c>
      <c r="I95" s="99">
        <v>6</v>
      </c>
      <c r="J95" s="99">
        <v>1</v>
      </c>
      <c r="K95" s="99">
        <v>4</v>
      </c>
      <c r="L95" s="99">
        <v>7</v>
      </c>
      <c r="M95" s="99">
        <v>8</v>
      </c>
      <c r="N95" s="99">
        <v>21</v>
      </c>
      <c r="O95" s="99">
        <v>35</v>
      </c>
      <c r="P95" s="99">
        <v>52</v>
      </c>
      <c r="Q95" s="99">
        <v>94</v>
      </c>
      <c r="R95" s="99">
        <v>176</v>
      </c>
      <c r="S95" s="99">
        <v>177</v>
      </c>
      <c r="T95" s="99">
        <v>237</v>
      </c>
      <c r="U95" s="99">
        <v>0</v>
      </c>
      <c r="V95" s="99">
        <v>821</v>
      </c>
      <c r="W95" s="127"/>
      <c r="X95" s="122">
        <v>1988</v>
      </c>
      <c r="Y95" s="99">
        <v>2</v>
      </c>
      <c r="Z95" s="99">
        <v>2</v>
      </c>
      <c r="AA95" s="99">
        <v>0</v>
      </c>
      <c r="AB95" s="99">
        <v>0</v>
      </c>
      <c r="AC95" s="99">
        <v>0</v>
      </c>
      <c r="AD95" s="99">
        <v>2</v>
      </c>
      <c r="AE95" s="99">
        <v>2</v>
      </c>
      <c r="AF95" s="99">
        <v>5</v>
      </c>
      <c r="AG95" s="99">
        <v>3</v>
      </c>
      <c r="AH95" s="99">
        <v>11</v>
      </c>
      <c r="AI95" s="99">
        <v>15</v>
      </c>
      <c r="AJ95" s="99">
        <v>35</v>
      </c>
      <c r="AK95" s="99">
        <v>38</v>
      </c>
      <c r="AL95" s="99">
        <v>73</v>
      </c>
      <c r="AM95" s="99">
        <v>108</v>
      </c>
      <c r="AN95" s="99">
        <v>141</v>
      </c>
      <c r="AO95" s="99">
        <v>220</v>
      </c>
      <c r="AP95" s="99">
        <v>372</v>
      </c>
      <c r="AQ95" s="99">
        <v>0</v>
      </c>
      <c r="AR95" s="99">
        <v>1029</v>
      </c>
      <c r="AS95" s="127"/>
      <c r="AT95" s="122">
        <v>1988</v>
      </c>
      <c r="AU95" s="99">
        <v>2</v>
      </c>
      <c r="AV95" s="99">
        <v>2</v>
      </c>
      <c r="AW95" s="99">
        <v>0</v>
      </c>
      <c r="AX95" s="99">
        <v>0</v>
      </c>
      <c r="AY95" s="99">
        <v>0</v>
      </c>
      <c r="AZ95" s="99">
        <v>5</v>
      </c>
      <c r="BA95" s="99">
        <v>8</v>
      </c>
      <c r="BB95" s="99">
        <v>6</v>
      </c>
      <c r="BC95" s="99">
        <v>7</v>
      </c>
      <c r="BD95" s="99">
        <v>18</v>
      </c>
      <c r="BE95" s="99">
        <v>23</v>
      </c>
      <c r="BF95" s="99">
        <v>56</v>
      </c>
      <c r="BG95" s="99">
        <v>73</v>
      </c>
      <c r="BH95" s="99">
        <v>125</v>
      </c>
      <c r="BI95" s="99">
        <v>202</v>
      </c>
      <c r="BJ95" s="99">
        <v>317</v>
      </c>
      <c r="BK95" s="99">
        <v>397</v>
      </c>
      <c r="BL95" s="99">
        <v>609</v>
      </c>
      <c r="BM95" s="99">
        <v>0</v>
      </c>
      <c r="BN95" s="99">
        <v>1850</v>
      </c>
      <c r="BP95" s="122">
        <v>1988</v>
      </c>
    </row>
    <row r="96" spans="2:68">
      <c r="B96" s="122">
        <v>1989</v>
      </c>
      <c r="C96" s="99">
        <v>2</v>
      </c>
      <c r="D96" s="99">
        <v>0</v>
      </c>
      <c r="E96" s="99">
        <v>1</v>
      </c>
      <c r="F96" s="99">
        <v>2</v>
      </c>
      <c r="G96" s="99">
        <v>2</v>
      </c>
      <c r="H96" s="99">
        <v>1</v>
      </c>
      <c r="I96" s="99">
        <v>1</v>
      </c>
      <c r="J96" s="99">
        <v>3</v>
      </c>
      <c r="K96" s="99">
        <v>2</v>
      </c>
      <c r="L96" s="99">
        <v>5</v>
      </c>
      <c r="M96" s="99">
        <v>11</v>
      </c>
      <c r="N96" s="99">
        <v>19</v>
      </c>
      <c r="O96" s="99">
        <v>42</v>
      </c>
      <c r="P96" s="99">
        <v>69</v>
      </c>
      <c r="Q96" s="99">
        <v>91</v>
      </c>
      <c r="R96" s="99">
        <v>167</v>
      </c>
      <c r="S96" s="99">
        <v>211</v>
      </c>
      <c r="T96" s="99">
        <v>213</v>
      </c>
      <c r="U96" s="99">
        <v>0</v>
      </c>
      <c r="V96" s="99">
        <v>842</v>
      </c>
      <c r="W96" s="127"/>
      <c r="X96" s="122">
        <v>1989</v>
      </c>
      <c r="Y96" s="99">
        <v>1</v>
      </c>
      <c r="Z96" s="99">
        <v>0</v>
      </c>
      <c r="AA96" s="99">
        <v>1</v>
      </c>
      <c r="AB96" s="99">
        <v>0</v>
      </c>
      <c r="AC96" s="99">
        <v>1</v>
      </c>
      <c r="AD96" s="99">
        <v>4</v>
      </c>
      <c r="AE96" s="99">
        <v>1</v>
      </c>
      <c r="AF96" s="99">
        <v>1</v>
      </c>
      <c r="AG96" s="99">
        <v>7</v>
      </c>
      <c r="AH96" s="99">
        <v>4</v>
      </c>
      <c r="AI96" s="99">
        <v>11</v>
      </c>
      <c r="AJ96" s="99">
        <v>32</v>
      </c>
      <c r="AK96" s="99">
        <v>64</v>
      </c>
      <c r="AL96" s="99">
        <v>82</v>
      </c>
      <c r="AM96" s="99">
        <v>124</v>
      </c>
      <c r="AN96" s="99">
        <v>170</v>
      </c>
      <c r="AO96" s="99">
        <v>199</v>
      </c>
      <c r="AP96" s="99">
        <v>385</v>
      </c>
      <c r="AQ96" s="99">
        <v>0</v>
      </c>
      <c r="AR96" s="99">
        <v>1087</v>
      </c>
      <c r="AS96" s="127"/>
      <c r="AT96" s="122">
        <v>1989</v>
      </c>
      <c r="AU96" s="99">
        <v>3</v>
      </c>
      <c r="AV96" s="99">
        <v>0</v>
      </c>
      <c r="AW96" s="99">
        <v>2</v>
      </c>
      <c r="AX96" s="99">
        <v>2</v>
      </c>
      <c r="AY96" s="99">
        <v>3</v>
      </c>
      <c r="AZ96" s="99">
        <v>5</v>
      </c>
      <c r="BA96" s="99">
        <v>2</v>
      </c>
      <c r="BB96" s="99">
        <v>4</v>
      </c>
      <c r="BC96" s="99">
        <v>9</v>
      </c>
      <c r="BD96" s="99">
        <v>9</v>
      </c>
      <c r="BE96" s="99">
        <v>22</v>
      </c>
      <c r="BF96" s="99">
        <v>51</v>
      </c>
      <c r="BG96" s="99">
        <v>106</v>
      </c>
      <c r="BH96" s="99">
        <v>151</v>
      </c>
      <c r="BI96" s="99">
        <v>215</v>
      </c>
      <c r="BJ96" s="99">
        <v>337</v>
      </c>
      <c r="BK96" s="99">
        <v>410</v>
      </c>
      <c r="BL96" s="99">
        <v>598</v>
      </c>
      <c r="BM96" s="99">
        <v>0</v>
      </c>
      <c r="BN96" s="99">
        <v>1929</v>
      </c>
      <c r="BP96" s="122">
        <v>1989</v>
      </c>
    </row>
    <row r="97" spans="2:68">
      <c r="B97" s="122">
        <v>1990</v>
      </c>
      <c r="C97" s="99">
        <v>1</v>
      </c>
      <c r="D97" s="99">
        <v>0</v>
      </c>
      <c r="E97" s="99">
        <v>0</v>
      </c>
      <c r="F97" s="99">
        <v>0</v>
      </c>
      <c r="G97" s="99">
        <v>4</v>
      </c>
      <c r="H97" s="99">
        <v>2</v>
      </c>
      <c r="I97" s="99">
        <v>1</v>
      </c>
      <c r="J97" s="99">
        <v>2</v>
      </c>
      <c r="K97" s="99">
        <v>11</v>
      </c>
      <c r="L97" s="99">
        <v>12</v>
      </c>
      <c r="M97" s="99">
        <v>6</v>
      </c>
      <c r="N97" s="99">
        <v>12</v>
      </c>
      <c r="O97" s="99">
        <v>34</v>
      </c>
      <c r="P97" s="99">
        <v>71</v>
      </c>
      <c r="Q97" s="99">
        <v>83</v>
      </c>
      <c r="R97" s="99">
        <v>160</v>
      </c>
      <c r="S97" s="99">
        <v>192</v>
      </c>
      <c r="T97" s="99">
        <v>254</v>
      </c>
      <c r="U97" s="99">
        <v>0</v>
      </c>
      <c r="V97" s="99">
        <v>845</v>
      </c>
      <c r="W97" s="127"/>
      <c r="X97" s="122">
        <v>1990</v>
      </c>
      <c r="Y97" s="99">
        <v>1</v>
      </c>
      <c r="Z97" s="99">
        <v>0</v>
      </c>
      <c r="AA97" s="99">
        <v>0</v>
      </c>
      <c r="AB97" s="99">
        <v>0</v>
      </c>
      <c r="AC97" s="99">
        <v>4</v>
      </c>
      <c r="AD97" s="99">
        <v>3</v>
      </c>
      <c r="AE97" s="99">
        <v>2</v>
      </c>
      <c r="AF97" s="99">
        <v>3</v>
      </c>
      <c r="AG97" s="99">
        <v>6</v>
      </c>
      <c r="AH97" s="99">
        <v>7</v>
      </c>
      <c r="AI97" s="99">
        <v>18</v>
      </c>
      <c r="AJ97" s="99">
        <v>30</v>
      </c>
      <c r="AK97" s="99">
        <v>45</v>
      </c>
      <c r="AL97" s="99">
        <v>73</v>
      </c>
      <c r="AM97" s="99">
        <v>119</v>
      </c>
      <c r="AN97" s="99">
        <v>170</v>
      </c>
      <c r="AO97" s="99">
        <v>182</v>
      </c>
      <c r="AP97" s="99">
        <v>380</v>
      </c>
      <c r="AQ97" s="99">
        <v>0</v>
      </c>
      <c r="AR97" s="99">
        <v>1043</v>
      </c>
      <c r="AS97" s="127"/>
      <c r="AT97" s="122">
        <v>1990</v>
      </c>
      <c r="AU97" s="99">
        <v>2</v>
      </c>
      <c r="AV97" s="99">
        <v>0</v>
      </c>
      <c r="AW97" s="99">
        <v>0</v>
      </c>
      <c r="AX97" s="99">
        <v>0</v>
      </c>
      <c r="AY97" s="99">
        <v>8</v>
      </c>
      <c r="AZ97" s="99">
        <v>5</v>
      </c>
      <c r="BA97" s="99">
        <v>3</v>
      </c>
      <c r="BB97" s="99">
        <v>5</v>
      </c>
      <c r="BC97" s="99">
        <v>17</v>
      </c>
      <c r="BD97" s="99">
        <v>19</v>
      </c>
      <c r="BE97" s="99">
        <v>24</v>
      </c>
      <c r="BF97" s="99">
        <v>42</v>
      </c>
      <c r="BG97" s="99">
        <v>79</v>
      </c>
      <c r="BH97" s="99">
        <v>144</v>
      </c>
      <c r="BI97" s="99">
        <v>202</v>
      </c>
      <c r="BJ97" s="99">
        <v>330</v>
      </c>
      <c r="BK97" s="99">
        <v>374</v>
      </c>
      <c r="BL97" s="99">
        <v>634</v>
      </c>
      <c r="BM97" s="99">
        <v>0</v>
      </c>
      <c r="BN97" s="99">
        <v>1888</v>
      </c>
      <c r="BP97" s="122">
        <v>1990</v>
      </c>
    </row>
    <row r="98" spans="2:68">
      <c r="B98" s="122">
        <v>1991</v>
      </c>
      <c r="C98" s="99">
        <v>0</v>
      </c>
      <c r="D98" s="99">
        <v>0</v>
      </c>
      <c r="E98" s="99">
        <v>0</v>
      </c>
      <c r="F98" s="99">
        <v>0</v>
      </c>
      <c r="G98" s="99">
        <v>7</v>
      </c>
      <c r="H98" s="99">
        <v>1</v>
      </c>
      <c r="I98" s="99">
        <v>4</v>
      </c>
      <c r="J98" s="99">
        <v>5</v>
      </c>
      <c r="K98" s="99">
        <v>4</v>
      </c>
      <c r="L98" s="99">
        <v>13</v>
      </c>
      <c r="M98" s="99">
        <v>11</v>
      </c>
      <c r="N98" s="99">
        <v>17</v>
      </c>
      <c r="O98" s="99">
        <v>39</v>
      </c>
      <c r="P98" s="99">
        <v>81</v>
      </c>
      <c r="Q98" s="99">
        <v>101</v>
      </c>
      <c r="R98" s="99">
        <v>158</v>
      </c>
      <c r="S98" s="99">
        <v>205</v>
      </c>
      <c r="T98" s="99">
        <v>249</v>
      </c>
      <c r="U98" s="99">
        <v>0</v>
      </c>
      <c r="V98" s="99">
        <v>895</v>
      </c>
      <c r="W98" s="127"/>
      <c r="X98" s="122">
        <v>1991</v>
      </c>
      <c r="Y98" s="99">
        <v>1</v>
      </c>
      <c r="Z98" s="99">
        <v>0</v>
      </c>
      <c r="AA98" s="99">
        <v>0</v>
      </c>
      <c r="AB98" s="99">
        <v>2</v>
      </c>
      <c r="AC98" s="99">
        <v>0</v>
      </c>
      <c r="AD98" s="99">
        <v>1</v>
      </c>
      <c r="AE98" s="99">
        <v>3</v>
      </c>
      <c r="AF98" s="99">
        <v>3</v>
      </c>
      <c r="AG98" s="99">
        <v>7</v>
      </c>
      <c r="AH98" s="99">
        <v>12</v>
      </c>
      <c r="AI98" s="99">
        <v>20</v>
      </c>
      <c r="AJ98" s="99">
        <v>26</v>
      </c>
      <c r="AK98" s="99">
        <v>39</v>
      </c>
      <c r="AL98" s="99">
        <v>76</v>
      </c>
      <c r="AM98" s="99">
        <v>115</v>
      </c>
      <c r="AN98" s="99">
        <v>188</v>
      </c>
      <c r="AO98" s="99">
        <v>213</v>
      </c>
      <c r="AP98" s="99">
        <v>368</v>
      </c>
      <c r="AQ98" s="99">
        <v>0</v>
      </c>
      <c r="AR98" s="99">
        <v>1074</v>
      </c>
      <c r="AS98" s="127"/>
      <c r="AT98" s="122">
        <v>1991</v>
      </c>
      <c r="AU98" s="99">
        <v>1</v>
      </c>
      <c r="AV98" s="99">
        <v>0</v>
      </c>
      <c r="AW98" s="99">
        <v>0</v>
      </c>
      <c r="AX98" s="99">
        <v>2</v>
      </c>
      <c r="AY98" s="99">
        <v>7</v>
      </c>
      <c r="AZ98" s="99">
        <v>2</v>
      </c>
      <c r="BA98" s="99">
        <v>7</v>
      </c>
      <c r="BB98" s="99">
        <v>8</v>
      </c>
      <c r="BC98" s="99">
        <v>11</v>
      </c>
      <c r="BD98" s="99">
        <v>25</v>
      </c>
      <c r="BE98" s="99">
        <v>31</v>
      </c>
      <c r="BF98" s="99">
        <v>43</v>
      </c>
      <c r="BG98" s="99">
        <v>78</v>
      </c>
      <c r="BH98" s="99">
        <v>157</v>
      </c>
      <c r="BI98" s="99">
        <v>216</v>
      </c>
      <c r="BJ98" s="99">
        <v>346</v>
      </c>
      <c r="BK98" s="99">
        <v>418</v>
      </c>
      <c r="BL98" s="99">
        <v>617</v>
      </c>
      <c r="BM98" s="99">
        <v>0</v>
      </c>
      <c r="BN98" s="99">
        <v>1969</v>
      </c>
      <c r="BP98" s="122">
        <v>1991</v>
      </c>
    </row>
    <row r="99" spans="2:68">
      <c r="B99" s="122">
        <v>1992</v>
      </c>
      <c r="C99" s="99">
        <v>1</v>
      </c>
      <c r="D99" s="99">
        <v>0</v>
      </c>
      <c r="E99" s="99">
        <v>0</v>
      </c>
      <c r="F99" s="99">
        <v>0</v>
      </c>
      <c r="G99" s="99">
        <v>0</v>
      </c>
      <c r="H99" s="99">
        <v>3</v>
      </c>
      <c r="I99" s="99">
        <v>1</v>
      </c>
      <c r="J99" s="99">
        <v>5</v>
      </c>
      <c r="K99" s="99">
        <v>3</v>
      </c>
      <c r="L99" s="99">
        <v>8</v>
      </c>
      <c r="M99" s="99">
        <v>11</v>
      </c>
      <c r="N99" s="99">
        <v>11</v>
      </c>
      <c r="O99" s="99">
        <v>34</v>
      </c>
      <c r="P99" s="99">
        <v>63</v>
      </c>
      <c r="Q99" s="99">
        <v>85</v>
      </c>
      <c r="R99" s="99">
        <v>181</v>
      </c>
      <c r="S99" s="99">
        <v>187</v>
      </c>
      <c r="T99" s="99">
        <v>252</v>
      </c>
      <c r="U99" s="99">
        <v>0</v>
      </c>
      <c r="V99" s="99">
        <v>845</v>
      </c>
      <c r="W99" s="127"/>
      <c r="X99" s="122">
        <v>1992</v>
      </c>
      <c r="Y99" s="99">
        <v>1</v>
      </c>
      <c r="Z99" s="99">
        <v>0</v>
      </c>
      <c r="AA99" s="99">
        <v>0</v>
      </c>
      <c r="AB99" s="99">
        <v>2</v>
      </c>
      <c r="AC99" s="99">
        <v>2</v>
      </c>
      <c r="AD99" s="99">
        <v>2</v>
      </c>
      <c r="AE99" s="99">
        <v>3</v>
      </c>
      <c r="AF99" s="99">
        <v>4</v>
      </c>
      <c r="AG99" s="99">
        <v>4</v>
      </c>
      <c r="AH99" s="99">
        <v>8</v>
      </c>
      <c r="AI99" s="99">
        <v>15</v>
      </c>
      <c r="AJ99" s="99">
        <v>29</v>
      </c>
      <c r="AK99" s="99">
        <v>39</v>
      </c>
      <c r="AL99" s="99">
        <v>69</v>
      </c>
      <c r="AM99" s="99">
        <v>109</v>
      </c>
      <c r="AN99" s="99">
        <v>174</v>
      </c>
      <c r="AO99" s="99">
        <v>188</v>
      </c>
      <c r="AP99" s="99">
        <v>367</v>
      </c>
      <c r="AQ99" s="99">
        <v>0</v>
      </c>
      <c r="AR99" s="99">
        <v>1016</v>
      </c>
      <c r="AS99" s="127"/>
      <c r="AT99" s="122">
        <v>1992</v>
      </c>
      <c r="AU99" s="99">
        <v>2</v>
      </c>
      <c r="AV99" s="99">
        <v>0</v>
      </c>
      <c r="AW99" s="99">
        <v>0</v>
      </c>
      <c r="AX99" s="99">
        <v>2</v>
      </c>
      <c r="AY99" s="99">
        <v>2</v>
      </c>
      <c r="AZ99" s="99">
        <v>5</v>
      </c>
      <c r="BA99" s="99">
        <v>4</v>
      </c>
      <c r="BB99" s="99">
        <v>9</v>
      </c>
      <c r="BC99" s="99">
        <v>7</v>
      </c>
      <c r="BD99" s="99">
        <v>16</v>
      </c>
      <c r="BE99" s="99">
        <v>26</v>
      </c>
      <c r="BF99" s="99">
        <v>40</v>
      </c>
      <c r="BG99" s="99">
        <v>73</v>
      </c>
      <c r="BH99" s="99">
        <v>132</v>
      </c>
      <c r="BI99" s="99">
        <v>194</v>
      </c>
      <c r="BJ99" s="99">
        <v>355</v>
      </c>
      <c r="BK99" s="99">
        <v>375</v>
      </c>
      <c r="BL99" s="99">
        <v>619</v>
      </c>
      <c r="BM99" s="99">
        <v>0</v>
      </c>
      <c r="BN99" s="99">
        <v>1861</v>
      </c>
      <c r="BP99" s="122">
        <v>1992</v>
      </c>
    </row>
    <row r="100" spans="2:68">
      <c r="B100" s="122">
        <v>1993</v>
      </c>
      <c r="C100" s="99">
        <v>6</v>
      </c>
      <c r="D100" s="99">
        <v>0</v>
      </c>
      <c r="E100" s="99">
        <v>0</v>
      </c>
      <c r="F100" s="99">
        <v>0</v>
      </c>
      <c r="G100" s="99">
        <v>0</v>
      </c>
      <c r="H100" s="99">
        <v>2</v>
      </c>
      <c r="I100" s="99">
        <v>1</v>
      </c>
      <c r="J100" s="99">
        <v>4</v>
      </c>
      <c r="K100" s="99">
        <v>5</v>
      </c>
      <c r="L100" s="99">
        <v>7</v>
      </c>
      <c r="M100" s="99">
        <v>12</v>
      </c>
      <c r="N100" s="99">
        <v>10</v>
      </c>
      <c r="O100" s="99">
        <v>27</v>
      </c>
      <c r="P100" s="99">
        <v>60</v>
      </c>
      <c r="Q100" s="99">
        <v>68</v>
      </c>
      <c r="R100" s="99">
        <v>182</v>
      </c>
      <c r="S100" s="99">
        <v>210</v>
      </c>
      <c r="T100" s="99">
        <v>261</v>
      </c>
      <c r="U100" s="99">
        <v>0</v>
      </c>
      <c r="V100" s="99">
        <v>855</v>
      </c>
      <c r="W100" s="127"/>
      <c r="X100" s="122">
        <v>1993</v>
      </c>
      <c r="Y100" s="99">
        <v>0</v>
      </c>
      <c r="Z100" s="99">
        <v>0</v>
      </c>
      <c r="AA100" s="99">
        <v>0</v>
      </c>
      <c r="AB100" s="99">
        <v>0</v>
      </c>
      <c r="AC100" s="99">
        <v>2</v>
      </c>
      <c r="AD100" s="99">
        <v>2</v>
      </c>
      <c r="AE100" s="99">
        <v>2</v>
      </c>
      <c r="AF100" s="99">
        <v>3</v>
      </c>
      <c r="AG100" s="99">
        <v>7</v>
      </c>
      <c r="AH100" s="99">
        <v>8</v>
      </c>
      <c r="AI100" s="99">
        <v>15</v>
      </c>
      <c r="AJ100" s="99">
        <v>19</v>
      </c>
      <c r="AK100" s="99">
        <v>51</v>
      </c>
      <c r="AL100" s="99">
        <v>52</v>
      </c>
      <c r="AM100" s="99">
        <v>96</v>
      </c>
      <c r="AN100" s="99">
        <v>162</v>
      </c>
      <c r="AO100" s="99">
        <v>246</v>
      </c>
      <c r="AP100" s="99">
        <v>404</v>
      </c>
      <c r="AQ100" s="99">
        <v>0</v>
      </c>
      <c r="AR100" s="99">
        <v>1069</v>
      </c>
      <c r="AS100" s="127"/>
      <c r="AT100" s="122">
        <v>1993</v>
      </c>
      <c r="AU100" s="99">
        <v>6</v>
      </c>
      <c r="AV100" s="99">
        <v>0</v>
      </c>
      <c r="AW100" s="99">
        <v>0</v>
      </c>
      <c r="AX100" s="99">
        <v>0</v>
      </c>
      <c r="AY100" s="99">
        <v>2</v>
      </c>
      <c r="AZ100" s="99">
        <v>4</v>
      </c>
      <c r="BA100" s="99">
        <v>3</v>
      </c>
      <c r="BB100" s="99">
        <v>7</v>
      </c>
      <c r="BC100" s="99">
        <v>12</v>
      </c>
      <c r="BD100" s="99">
        <v>15</v>
      </c>
      <c r="BE100" s="99">
        <v>27</v>
      </c>
      <c r="BF100" s="99">
        <v>29</v>
      </c>
      <c r="BG100" s="99">
        <v>78</v>
      </c>
      <c r="BH100" s="99">
        <v>112</v>
      </c>
      <c r="BI100" s="99">
        <v>164</v>
      </c>
      <c r="BJ100" s="99">
        <v>344</v>
      </c>
      <c r="BK100" s="99">
        <v>456</v>
      </c>
      <c r="BL100" s="99">
        <v>665</v>
      </c>
      <c r="BM100" s="99">
        <v>0</v>
      </c>
      <c r="BN100" s="99">
        <v>1924</v>
      </c>
      <c r="BP100" s="122">
        <v>1993</v>
      </c>
    </row>
    <row r="101" spans="2:68">
      <c r="B101" s="122">
        <v>1994</v>
      </c>
      <c r="C101" s="99">
        <v>1</v>
      </c>
      <c r="D101" s="99">
        <v>0</v>
      </c>
      <c r="E101" s="99">
        <v>0</v>
      </c>
      <c r="F101" s="99">
        <v>1</v>
      </c>
      <c r="G101" s="99">
        <v>1</v>
      </c>
      <c r="H101" s="99">
        <v>3</v>
      </c>
      <c r="I101" s="99">
        <v>3</v>
      </c>
      <c r="J101" s="99">
        <v>5</v>
      </c>
      <c r="K101" s="99">
        <v>2</v>
      </c>
      <c r="L101" s="99">
        <v>6</v>
      </c>
      <c r="M101" s="99">
        <v>8</v>
      </c>
      <c r="N101" s="99">
        <v>16</v>
      </c>
      <c r="O101" s="99">
        <v>26</v>
      </c>
      <c r="P101" s="99">
        <v>55</v>
      </c>
      <c r="Q101" s="99">
        <v>99</v>
      </c>
      <c r="R101" s="99">
        <v>182</v>
      </c>
      <c r="S101" s="99">
        <v>239</v>
      </c>
      <c r="T101" s="99">
        <v>330</v>
      </c>
      <c r="U101" s="99">
        <v>0</v>
      </c>
      <c r="V101" s="99">
        <v>977</v>
      </c>
      <c r="W101" s="127"/>
      <c r="X101" s="122">
        <v>1994</v>
      </c>
      <c r="Y101" s="99">
        <v>0</v>
      </c>
      <c r="Z101" s="99">
        <v>0</v>
      </c>
      <c r="AA101" s="99">
        <v>0</v>
      </c>
      <c r="AB101" s="99">
        <v>1</v>
      </c>
      <c r="AC101" s="99">
        <v>3</v>
      </c>
      <c r="AD101" s="99">
        <v>1</v>
      </c>
      <c r="AE101" s="99">
        <v>2</v>
      </c>
      <c r="AF101" s="99">
        <v>1</v>
      </c>
      <c r="AG101" s="99">
        <v>7</v>
      </c>
      <c r="AH101" s="99">
        <v>7</v>
      </c>
      <c r="AI101" s="99">
        <v>14</v>
      </c>
      <c r="AJ101" s="99">
        <v>18</v>
      </c>
      <c r="AK101" s="99">
        <v>36</v>
      </c>
      <c r="AL101" s="99">
        <v>75</v>
      </c>
      <c r="AM101" s="99">
        <v>112</v>
      </c>
      <c r="AN101" s="99">
        <v>143</v>
      </c>
      <c r="AO101" s="99">
        <v>250</v>
      </c>
      <c r="AP101" s="99">
        <v>463</v>
      </c>
      <c r="AQ101" s="99">
        <v>0</v>
      </c>
      <c r="AR101" s="99">
        <v>1133</v>
      </c>
      <c r="AS101" s="127"/>
      <c r="AT101" s="122">
        <v>1994</v>
      </c>
      <c r="AU101" s="99">
        <v>1</v>
      </c>
      <c r="AV101" s="99">
        <v>0</v>
      </c>
      <c r="AW101" s="99">
        <v>0</v>
      </c>
      <c r="AX101" s="99">
        <v>2</v>
      </c>
      <c r="AY101" s="99">
        <v>4</v>
      </c>
      <c r="AZ101" s="99">
        <v>4</v>
      </c>
      <c r="BA101" s="99">
        <v>5</v>
      </c>
      <c r="BB101" s="99">
        <v>6</v>
      </c>
      <c r="BC101" s="99">
        <v>9</v>
      </c>
      <c r="BD101" s="99">
        <v>13</v>
      </c>
      <c r="BE101" s="99">
        <v>22</v>
      </c>
      <c r="BF101" s="99">
        <v>34</v>
      </c>
      <c r="BG101" s="99">
        <v>62</v>
      </c>
      <c r="BH101" s="99">
        <v>130</v>
      </c>
      <c r="BI101" s="99">
        <v>211</v>
      </c>
      <c r="BJ101" s="99">
        <v>325</v>
      </c>
      <c r="BK101" s="99">
        <v>489</v>
      </c>
      <c r="BL101" s="99">
        <v>793</v>
      </c>
      <c r="BM101" s="99">
        <v>0</v>
      </c>
      <c r="BN101" s="99">
        <v>2110</v>
      </c>
      <c r="BP101" s="122">
        <v>1994</v>
      </c>
    </row>
    <row r="102" spans="2:68">
      <c r="B102" s="122">
        <v>1995</v>
      </c>
      <c r="C102" s="99">
        <v>1</v>
      </c>
      <c r="D102" s="99">
        <v>0</v>
      </c>
      <c r="E102" s="99">
        <v>0</v>
      </c>
      <c r="F102" s="99">
        <v>0</v>
      </c>
      <c r="G102" s="99">
        <v>1</v>
      </c>
      <c r="H102" s="99">
        <v>3</v>
      </c>
      <c r="I102" s="99">
        <v>0</v>
      </c>
      <c r="J102" s="99">
        <v>5</v>
      </c>
      <c r="K102" s="99">
        <v>4</v>
      </c>
      <c r="L102" s="99">
        <v>6</v>
      </c>
      <c r="M102" s="99">
        <v>9</v>
      </c>
      <c r="N102" s="99">
        <v>14</v>
      </c>
      <c r="O102" s="99">
        <v>31</v>
      </c>
      <c r="P102" s="99">
        <v>65</v>
      </c>
      <c r="Q102" s="99">
        <v>98</v>
      </c>
      <c r="R102" s="99">
        <v>189</v>
      </c>
      <c r="S102" s="99">
        <v>228</v>
      </c>
      <c r="T102" s="99">
        <v>293</v>
      </c>
      <c r="U102" s="99">
        <v>0</v>
      </c>
      <c r="V102" s="99">
        <v>947</v>
      </c>
      <c r="W102" s="127"/>
      <c r="X102" s="122">
        <v>1995</v>
      </c>
      <c r="Y102" s="99">
        <v>0</v>
      </c>
      <c r="Z102" s="99">
        <v>0</v>
      </c>
      <c r="AA102" s="99">
        <v>0</v>
      </c>
      <c r="AB102" s="99">
        <v>0</v>
      </c>
      <c r="AC102" s="99">
        <v>0</v>
      </c>
      <c r="AD102" s="99">
        <v>2</v>
      </c>
      <c r="AE102" s="99">
        <v>3</v>
      </c>
      <c r="AF102" s="99">
        <v>9</v>
      </c>
      <c r="AG102" s="99">
        <v>5</v>
      </c>
      <c r="AH102" s="99">
        <v>6</v>
      </c>
      <c r="AI102" s="99">
        <v>11</v>
      </c>
      <c r="AJ102" s="99">
        <v>24</v>
      </c>
      <c r="AK102" s="99">
        <v>31</v>
      </c>
      <c r="AL102" s="99">
        <v>69</v>
      </c>
      <c r="AM102" s="99">
        <v>89</v>
      </c>
      <c r="AN102" s="99">
        <v>181</v>
      </c>
      <c r="AO102" s="99">
        <v>243</v>
      </c>
      <c r="AP102" s="99">
        <v>454</v>
      </c>
      <c r="AQ102" s="99">
        <v>0</v>
      </c>
      <c r="AR102" s="99">
        <v>1127</v>
      </c>
      <c r="AS102" s="127"/>
      <c r="AT102" s="122">
        <v>1995</v>
      </c>
      <c r="AU102" s="99">
        <v>1</v>
      </c>
      <c r="AV102" s="99">
        <v>0</v>
      </c>
      <c r="AW102" s="99">
        <v>0</v>
      </c>
      <c r="AX102" s="99">
        <v>0</v>
      </c>
      <c r="AY102" s="99">
        <v>1</v>
      </c>
      <c r="AZ102" s="99">
        <v>5</v>
      </c>
      <c r="BA102" s="99">
        <v>3</v>
      </c>
      <c r="BB102" s="99">
        <v>14</v>
      </c>
      <c r="BC102" s="99">
        <v>9</v>
      </c>
      <c r="BD102" s="99">
        <v>12</v>
      </c>
      <c r="BE102" s="99">
        <v>20</v>
      </c>
      <c r="BF102" s="99">
        <v>38</v>
      </c>
      <c r="BG102" s="99">
        <v>62</v>
      </c>
      <c r="BH102" s="99">
        <v>134</v>
      </c>
      <c r="BI102" s="99">
        <v>187</v>
      </c>
      <c r="BJ102" s="99">
        <v>370</v>
      </c>
      <c r="BK102" s="99">
        <v>471</v>
      </c>
      <c r="BL102" s="99">
        <v>747</v>
      </c>
      <c r="BM102" s="99">
        <v>0</v>
      </c>
      <c r="BN102" s="99">
        <v>2074</v>
      </c>
      <c r="BP102" s="122">
        <v>1995</v>
      </c>
    </row>
    <row r="103" spans="2:68">
      <c r="B103" s="122">
        <v>1996</v>
      </c>
      <c r="C103" s="99">
        <v>1</v>
      </c>
      <c r="D103" s="99">
        <v>0</v>
      </c>
      <c r="E103" s="99">
        <v>0</v>
      </c>
      <c r="F103" s="99">
        <v>0</v>
      </c>
      <c r="G103" s="99">
        <v>1</v>
      </c>
      <c r="H103" s="99">
        <v>3</v>
      </c>
      <c r="I103" s="99">
        <v>4</v>
      </c>
      <c r="J103" s="99">
        <v>4</v>
      </c>
      <c r="K103" s="99">
        <v>5</v>
      </c>
      <c r="L103" s="99">
        <v>7</v>
      </c>
      <c r="M103" s="99">
        <v>9</v>
      </c>
      <c r="N103" s="99">
        <v>16</v>
      </c>
      <c r="O103" s="99">
        <v>42</v>
      </c>
      <c r="P103" s="99">
        <v>45</v>
      </c>
      <c r="Q103" s="99">
        <v>96</v>
      </c>
      <c r="R103" s="99">
        <v>188</v>
      </c>
      <c r="S103" s="99">
        <v>248</v>
      </c>
      <c r="T103" s="99">
        <v>332</v>
      </c>
      <c r="U103" s="99">
        <v>0</v>
      </c>
      <c r="V103" s="99">
        <v>1001</v>
      </c>
      <c r="W103" s="127"/>
      <c r="X103" s="122">
        <v>1996</v>
      </c>
      <c r="Y103" s="99">
        <v>2</v>
      </c>
      <c r="Z103" s="99">
        <v>0</v>
      </c>
      <c r="AA103" s="99">
        <v>0</v>
      </c>
      <c r="AB103" s="99">
        <v>0</v>
      </c>
      <c r="AC103" s="99">
        <v>0</v>
      </c>
      <c r="AD103" s="99">
        <v>2</v>
      </c>
      <c r="AE103" s="99">
        <v>0</v>
      </c>
      <c r="AF103" s="99">
        <v>3</v>
      </c>
      <c r="AG103" s="99">
        <v>4</v>
      </c>
      <c r="AH103" s="99">
        <v>7</v>
      </c>
      <c r="AI103" s="99">
        <v>9</v>
      </c>
      <c r="AJ103" s="99">
        <v>21</v>
      </c>
      <c r="AK103" s="99">
        <v>38</v>
      </c>
      <c r="AL103" s="99">
        <v>69</v>
      </c>
      <c r="AM103" s="99">
        <v>109</v>
      </c>
      <c r="AN103" s="99">
        <v>197</v>
      </c>
      <c r="AO103" s="99">
        <v>261</v>
      </c>
      <c r="AP103" s="99">
        <v>521</v>
      </c>
      <c r="AQ103" s="99">
        <v>0</v>
      </c>
      <c r="AR103" s="99">
        <v>1243</v>
      </c>
      <c r="AS103" s="127"/>
      <c r="AT103" s="122">
        <v>1996</v>
      </c>
      <c r="AU103" s="99">
        <v>3</v>
      </c>
      <c r="AV103" s="99">
        <v>0</v>
      </c>
      <c r="AW103" s="99">
        <v>0</v>
      </c>
      <c r="AX103" s="99">
        <v>0</v>
      </c>
      <c r="AY103" s="99">
        <v>1</v>
      </c>
      <c r="AZ103" s="99">
        <v>5</v>
      </c>
      <c r="BA103" s="99">
        <v>4</v>
      </c>
      <c r="BB103" s="99">
        <v>7</v>
      </c>
      <c r="BC103" s="99">
        <v>9</v>
      </c>
      <c r="BD103" s="99">
        <v>14</v>
      </c>
      <c r="BE103" s="99">
        <v>18</v>
      </c>
      <c r="BF103" s="99">
        <v>37</v>
      </c>
      <c r="BG103" s="99">
        <v>80</v>
      </c>
      <c r="BH103" s="99">
        <v>114</v>
      </c>
      <c r="BI103" s="99">
        <v>205</v>
      </c>
      <c r="BJ103" s="99">
        <v>385</v>
      </c>
      <c r="BK103" s="99">
        <v>509</v>
      </c>
      <c r="BL103" s="99">
        <v>853</v>
      </c>
      <c r="BM103" s="99">
        <v>0</v>
      </c>
      <c r="BN103" s="99">
        <v>2244</v>
      </c>
      <c r="BP103" s="122">
        <v>1996</v>
      </c>
    </row>
    <row r="104" spans="2:68">
      <c r="B104" s="123">
        <v>1997</v>
      </c>
      <c r="C104" s="99">
        <v>2</v>
      </c>
      <c r="D104" s="99">
        <v>1</v>
      </c>
      <c r="E104" s="99">
        <v>0</v>
      </c>
      <c r="F104" s="99">
        <v>0</v>
      </c>
      <c r="G104" s="99">
        <v>2</v>
      </c>
      <c r="H104" s="99">
        <v>2</v>
      </c>
      <c r="I104" s="99">
        <v>1</v>
      </c>
      <c r="J104" s="99">
        <v>2</v>
      </c>
      <c r="K104" s="99">
        <v>7</v>
      </c>
      <c r="L104" s="99">
        <v>8</v>
      </c>
      <c r="M104" s="99">
        <v>10</v>
      </c>
      <c r="N104" s="99">
        <v>22</v>
      </c>
      <c r="O104" s="99">
        <v>32</v>
      </c>
      <c r="P104" s="99">
        <v>53</v>
      </c>
      <c r="Q104" s="99">
        <v>114</v>
      </c>
      <c r="R104" s="99">
        <v>245</v>
      </c>
      <c r="S104" s="99">
        <v>308</v>
      </c>
      <c r="T104" s="99">
        <v>377</v>
      </c>
      <c r="U104" s="99">
        <v>0</v>
      </c>
      <c r="V104" s="99">
        <v>1186</v>
      </c>
      <c r="W104" s="127"/>
      <c r="X104" s="123">
        <v>1997</v>
      </c>
      <c r="Y104" s="99">
        <v>0</v>
      </c>
      <c r="Z104" s="99">
        <v>0</v>
      </c>
      <c r="AA104" s="99">
        <v>0</v>
      </c>
      <c r="AB104" s="99">
        <v>1</v>
      </c>
      <c r="AC104" s="99">
        <v>2</v>
      </c>
      <c r="AD104" s="99">
        <v>1</v>
      </c>
      <c r="AE104" s="99">
        <v>3</v>
      </c>
      <c r="AF104" s="99">
        <v>1</v>
      </c>
      <c r="AG104" s="99">
        <v>6</v>
      </c>
      <c r="AH104" s="99">
        <v>7</v>
      </c>
      <c r="AI104" s="99">
        <v>18</v>
      </c>
      <c r="AJ104" s="99">
        <v>17</v>
      </c>
      <c r="AK104" s="99">
        <v>37</v>
      </c>
      <c r="AL104" s="99">
        <v>57</v>
      </c>
      <c r="AM104" s="99">
        <v>109</v>
      </c>
      <c r="AN104" s="99">
        <v>197</v>
      </c>
      <c r="AO104" s="99">
        <v>298</v>
      </c>
      <c r="AP104" s="99">
        <v>648</v>
      </c>
      <c r="AQ104" s="99">
        <v>0</v>
      </c>
      <c r="AR104" s="99">
        <v>1402</v>
      </c>
      <c r="AS104" s="127"/>
      <c r="AT104" s="123">
        <v>1997</v>
      </c>
      <c r="AU104" s="99">
        <v>2</v>
      </c>
      <c r="AV104" s="99">
        <v>1</v>
      </c>
      <c r="AW104" s="99">
        <v>0</v>
      </c>
      <c r="AX104" s="99">
        <v>1</v>
      </c>
      <c r="AY104" s="99">
        <v>4</v>
      </c>
      <c r="AZ104" s="99">
        <v>3</v>
      </c>
      <c r="BA104" s="99">
        <v>4</v>
      </c>
      <c r="BB104" s="99">
        <v>3</v>
      </c>
      <c r="BC104" s="99">
        <v>13</v>
      </c>
      <c r="BD104" s="99">
        <v>15</v>
      </c>
      <c r="BE104" s="99">
        <v>28</v>
      </c>
      <c r="BF104" s="99">
        <v>39</v>
      </c>
      <c r="BG104" s="99">
        <v>69</v>
      </c>
      <c r="BH104" s="99">
        <v>110</v>
      </c>
      <c r="BI104" s="99">
        <v>223</v>
      </c>
      <c r="BJ104" s="99">
        <v>442</v>
      </c>
      <c r="BK104" s="99">
        <v>606</v>
      </c>
      <c r="BL104" s="99">
        <v>1025</v>
      </c>
      <c r="BM104" s="99">
        <v>0</v>
      </c>
      <c r="BN104" s="99">
        <v>2588</v>
      </c>
      <c r="BP104" s="123">
        <v>1997</v>
      </c>
    </row>
    <row r="105" spans="2:68">
      <c r="B105" s="123">
        <v>1998</v>
      </c>
      <c r="C105" s="99">
        <v>2</v>
      </c>
      <c r="D105" s="99">
        <v>0</v>
      </c>
      <c r="E105" s="99">
        <v>0</v>
      </c>
      <c r="F105" s="99">
        <v>0</v>
      </c>
      <c r="G105" s="99">
        <v>0</v>
      </c>
      <c r="H105" s="99">
        <v>3</v>
      </c>
      <c r="I105" s="99">
        <v>2</v>
      </c>
      <c r="J105" s="99">
        <v>3</v>
      </c>
      <c r="K105" s="99">
        <v>4</v>
      </c>
      <c r="L105" s="99">
        <v>5</v>
      </c>
      <c r="M105" s="99">
        <v>15</v>
      </c>
      <c r="N105" s="99">
        <v>19</v>
      </c>
      <c r="O105" s="99">
        <v>26</v>
      </c>
      <c r="P105" s="99">
        <v>50</v>
      </c>
      <c r="Q105" s="99">
        <v>113</v>
      </c>
      <c r="R105" s="99">
        <v>258</v>
      </c>
      <c r="S105" s="99">
        <v>277</v>
      </c>
      <c r="T105" s="99">
        <v>420</v>
      </c>
      <c r="U105" s="99">
        <v>0</v>
      </c>
      <c r="V105" s="99">
        <v>1197</v>
      </c>
      <c r="W105" s="127"/>
      <c r="X105" s="123">
        <v>1998</v>
      </c>
      <c r="Y105" s="99">
        <v>0</v>
      </c>
      <c r="Z105" s="99">
        <v>0</v>
      </c>
      <c r="AA105" s="99">
        <v>0</v>
      </c>
      <c r="AB105" s="99">
        <v>0</v>
      </c>
      <c r="AC105" s="99">
        <v>1</v>
      </c>
      <c r="AD105" s="99">
        <v>6</v>
      </c>
      <c r="AE105" s="99">
        <v>0</v>
      </c>
      <c r="AF105" s="99">
        <v>6</v>
      </c>
      <c r="AG105" s="99">
        <v>8</v>
      </c>
      <c r="AH105" s="99">
        <v>10</v>
      </c>
      <c r="AI105" s="99">
        <v>22</v>
      </c>
      <c r="AJ105" s="99">
        <v>18</v>
      </c>
      <c r="AK105" s="99">
        <v>30</v>
      </c>
      <c r="AL105" s="99">
        <v>54</v>
      </c>
      <c r="AM105" s="99">
        <v>108</v>
      </c>
      <c r="AN105" s="99">
        <v>222</v>
      </c>
      <c r="AO105" s="99">
        <v>316</v>
      </c>
      <c r="AP105" s="99">
        <v>699</v>
      </c>
      <c r="AQ105" s="99">
        <v>0</v>
      </c>
      <c r="AR105" s="99">
        <v>1500</v>
      </c>
      <c r="AS105" s="127"/>
      <c r="AT105" s="123">
        <v>1998</v>
      </c>
      <c r="AU105" s="99">
        <v>2</v>
      </c>
      <c r="AV105" s="99">
        <v>0</v>
      </c>
      <c r="AW105" s="99">
        <v>0</v>
      </c>
      <c r="AX105" s="99">
        <v>0</v>
      </c>
      <c r="AY105" s="99">
        <v>1</v>
      </c>
      <c r="AZ105" s="99">
        <v>9</v>
      </c>
      <c r="BA105" s="99">
        <v>2</v>
      </c>
      <c r="BB105" s="99">
        <v>9</v>
      </c>
      <c r="BC105" s="99">
        <v>12</v>
      </c>
      <c r="BD105" s="99">
        <v>15</v>
      </c>
      <c r="BE105" s="99">
        <v>37</v>
      </c>
      <c r="BF105" s="99">
        <v>37</v>
      </c>
      <c r="BG105" s="99">
        <v>56</v>
      </c>
      <c r="BH105" s="99">
        <v>104</v>
      </c>
      <c r="BI105" s="99">
        <v>221</v>
      </c>
      <c r="BJ105" s="99">
        <v>480</v>
      </c>
      <c r="BK105" s="99">
        <v>593</v>
      </c>
      <c r="BL105" s="99">
        <v>1119</v>
      </c>
      <c r="BM105" s="99">
        <v>0</v>
      </c>
      <c r="BN105" s="99">
        <v>2697</v>
      </c>
      <c r="BP105" s="123">
        <v>1998</v>
      </c>
    </row>
    <row r="106" spans="2:68">
      <c r="B106" s="123">
        <v>1999</v>
      </c>
      <c r="C106" s="99">
        <v>1</v>
      </c>
      <c r="D106" s="99">
        <v>0</v>
      </c>
      <c r="E106" s="99">
        <v>0</v>
      </c>
      <c r="F106" s="99">
        <v>1</v>
      </c>
      <c r="G106" s="99">
        <v>2</v>
      </c>
      <c r="H106" s="99">
        <v>1</v>
      </c>
      <c r="I106" s="99">
        <v>3</v>
      </c>
      <c r="J106" s="99">
        <v>4</v>
      </c>
      <c r="K106" s="99">
        <v>2</v>
      </c>
      <c r="L106" s="99">
        <v>6</v>
      </c>
      <c r="M106" s="99">
        <v>16</v>
      </c>
      <c r="N106" s="99">
        <v>19</v>
      </c>
      <c r="O106" s="99">
        <v>24</v>
      </c>
      <c r="P106" s="99">
        <v>47</v>
      </c>
      <c r="Q106" s="99">
        <v>104</v>
      </c>
      <c r="R106" s="99">
        <v>240</v>
      </c>
      <c r="S106" s="99">
        <v>294</v>
      </c>
      <c r="T106" s="99">
        <v>468</v>
      </c>
      <c r="U106" s="99">
        <v>0</v>
      </c>
      <c r="V106" s="99">
        <v>1232</v>
      </c>
      <c r="W106" s="127"/>
      <c r="X106" s="123">
        <v>1999</v>
      </c>
      <c r="Y106" s="99">
        <v>1</v>
      </c>
      <c r="Z106" s="99">
        <v>0</v>
      </c>
      <c r="AA106" s="99">
        <v>0</v>
      </c>
      <c r="AB106" s="99">
        <v>2</v>
      </c>
      <c r="AC106" s="99">
        <v>0</v>
      </c>
      <c r="AD106" s="99">
        <v>3</v>
      </c>
      <c r="AE106" s="99">
        <v>6</v>
      </c>
      <c r="AF106" s="99">
        <v>4</v>
      </c>
      <c r="AG106" s="99">
        <v>5</v>
      </c>
      <c r="AH106" s="99">
        <v>12</v>
      </c>
      <c r="AI106" s="99">
        <v>15</v>
      </c>
      <c r="AJ106" s="99">
        <v>7</v>
      </c>
      <c r="AK106" s="99">
        <v>26</v>
      </c>
      <c r="AL106" s="99">
        <v>54</v>
      </c>
      <c r="AM106" s="99">
        <v>103</v>
      </c>
      <c r="AN106" s="99">
        <v>240</v>
      </c>
      <c r="AO106" s="99">
        <v>329</v>
      </c>
      <c r="AP106" s="99">
        <v>729</v>
      </c>
      <c r="AQ106" s="99">
        <v>0</v>
      </c>
      <c r="AR106" s="99">
        <v>1536</v>
      </c>
      <c r="AS106" s="127"/>
      <c r="AT106" s="123">
        <v>1999</v>
      </c>
      <c r="AU106" s="99">
        <v>2</v>
      </c>
      <c r="AV106" s="99">
        <v>0</v>
      </c>
      <c r="AW106" s="99">
        <v>0</v>
      </c>
      <c r="AX106" s="99">
        <v>3</v>
      </c>
      <c r="AY106" s="99">
        <v>2</v>
      </c>
      <c r="AZ106" s="99">
        <v>4</v>
      </c>
      <c r="BA106" s="99">
        <v>9</v>
      </c>
      <c r="BB106" s="99">
        <v>8</v>
      </c>
      <c r="BC106" s="99">
        <v>7</v>
      </c>
      <c r="BD106" s="99">
        <v>18</v>
      </c>
      <c r="BE106" s="99">
        <v>31</v>
      </c>
      <c r="BF106" s="99">
        <v>26</v>
      </c>
      <c r="BG106" s="99">
        <v>50</v>
      </c>
      <c r="BH106" s="99">
        <v>101</v>
      </c>
      <c r="BI106" s="99">
        <v>207</v>
      </c>
      <c r="BJ106" s="99">
        <v>480</v>
      </c>
      <c r="BK106" s="99">
        <v>623</v>
      </c>
      <c r="BL106" s="99">
        <v>1197</v>
      </c>
      <c r="BM106" s="99">
        <v>0</v>
      </c>
      <c r="BN106" s="99">
        <v>2768</v>
      </c>
      <c r="BP106" s="123">
        <v>1999</v>
      </c>
    </row>
    <row r="107" spans="2:68" s="91" customFormat="1">
      <c r="B107" s="124">
        <v>2000</v>
      </c>
      <c r="C107" s="99">
        <v>0</v>
      </c>
      <c r="D107" s="99">
        <v>1</v>
      </c>
      <c r="E107" s="99">
        <v>0</v>
      </c>
      <c r="F107" s="99">
        <v>0</v>
      </c>
      <c r="G107" s="99">
        <v>0</v>
      </c>
      <c r="H107" s="99">
        <v>4</v>
      </c>
      <c r="I107" s="99">
        <v>4</v>
      </c>
      <c r="J107" s="99">
        <v>4</v>
      </c>
      <c r="K107" s="99">
        <v>5</v>
      </c>
      <c r="L107" s="99">
        <v>12</v>
      </c>
      <c r="M107" s="99">
        <v>8</v>
      </c>
      <c r="N107" s="99">
        <v>14</v>
      </c>
      <c r="O107" s="99">
        <v>17</v>
      </c>
      <c r="P107" s="99">
        <v>53</v>
      </c>
      <c r="Q107" s="99">
        <v>96</v>
      </c>
      <c r="R107" s="99">
        <v>252</v>
      </c>
      <c r="S107" s="99">
        <v>286</v>
      </c>
      <c r="T107" s="99">
        <v>430</v>
      </c>
      <c r="U107" s="99">
        <v>0</v>
      </c>
      <c r="V107" s="99">
        <v>1186</v>
      </c>
      <c r="W107" s="125"/>
      <c r="X107" s="124">
        <v>2000</v>
      </c>
      <c r="Y107" s="99">
        <v>0</v>
      </c>
      <c r="Z107" s="99">
        <v>0</v>
      </c>
      <c r="AA107" s="99">
        <v>0</v>
      </c>
      <c r="AB107" s="99">
        <v>1</v>
      </c>
      <c r="AC107" s="99">
        <v>1</v>
      </c>
      <c r="AD107" s="99">
        <v>3</v>
      </c>
      <c r="AE107" s="99">
        <v>4</v>
      </c>
      <c r="AF107" s="99">
        <v>2</v>
      </c>
      <c r="AG107" s="99">
        <v>2</v>
      </c>
      <c r="AH107" s="99">
        <v>11</v>
      </c>
      <c r="AI107" s="99">
        <v>16</v>
      </c>
      <c r="AJ107" s="99">
        <v>17</v>
      </c>
      <c r="AK107" s="99">
        <v>29</v>
      </c>
      <c r="AL107" s="99">
        <v>58</v>
      </c>
      <c r="AM107" s="99">
        <v>100</v>
      </c>
      <c r="AN107" s="99">
        <v>231</v>
      </c>
      <c r="AO107" s="99">
        <v>302</v>
      </c>
      <c r="AP107" s="99">
        <v>729</v>
      </c>
      <c r="AQ107" s="99">
        <v>0</v>
      </c>
      <c r="AR107" s="99">
        <v>1506</v>
      </c>
      <c r="AS107" s="125"/>
      <c r="AT107" s="124">
        <v>2000</v>
      </c>
      <c r="AU107" s="99">
        <v>0</v>
      </c>
      <c r="AV107" s="99">
        <v>1</v>
      </c>
      <c r="AW107" s="99">
        <v>0</v>
      </c>
      <c r="AX107" s="99">
        <v>1</v>
      </c>
      <c r="AY107" s="99">
        <v>1</v>
      </c>
      <c r="AZ107" s="99">
        <v>7</v>
      </c>
      <c r="BA107" s="99">
        <v>8</v>
      </c>
      <c r="BB107" s="99">
        <v>6</v>
      </c>
      <c r="BC107" s="99">
        <v>7</v>
      </c>
      <c r="BD107" s="99">
        <v>23</v>
      </c>
      <c r="BE107" s="99">
        <v>24</v>
      </c>
      <c r="BF107" s="99">
        <v>31</v>
      </c>
      <c r="BG107" s="99">
        <v>46</v>
      </c>
      <c r="BH107" s="99">
        <v>111</v>
      </c>
      <c r="BI107" s="99">
        <v>196</v>
      </c>
      <c r="BJ107" s="99">
        <v>483</v>
      </c>
      <c r="BK107" s="99">
        <v>588</v>
      </c>
      <c r="BL107" s="99">
        <v>1159</v>
      </c>
      <c r="BM107" s="99">
        <v>0</v>
      </c>
      <c r="BN107" s="99">
        <v>2692</v>
      </c>
      <c r="BP107" s="124">
        <v>2000</v>
      </c>
    </row>
    <row r="108" spans="2:68">
      <c r="B108" s="123">
        <v>2001</v>
      </c>
      <c r="C108" s="99">
        <v>0</v>
      </c>
      <c r="D108" s="99">
        <v>0</v>
      </c>
      <c r="E108" s="99">
        <v>0</v>
      </c>
      <c r="F108" s="99">
        <v>1</v>
      </c>
      <c r="G108" s="99">
        <v>1</v>
      </c>
      <c r="H108" s="99">
        <v>1</v>
      </c>
      <c r="I108" s="99">
        <v>4</v>
      </c>
      <c r="J108" s="99">
        <v>1</v>
      </c>
      <c r="K108" s="99">
        <v>10</v>
      </c>
      <c r="L108" s="99">
        <v>4</v>
      </c>
      <c r="M108" s="99">
        <v>12</v>
      </c>
      <c r="N108" s="99">
        <v>22</v>
      </c>
      <c r="O108" s="99">
        <v>28</v>
      </c>
      <c r="P108" s="99">
        <v>68</v>
      </c>
      <c r="Q108" s="99">
        <v>83</v>
      </c>
      <c r="R108" s="99">
        <v>260</v>
      </c>
      <c r="S108" s="99">
        <v>286</v>
      </c>
      <c r="T108" s="99">
        <v>461</v>
      </c>
      <c r="U108" s="99">
        <v>0</v>
      </c>
      <c r="V108" s="99">
        <v>1242</v>
      </c>
      <c r="W108" s="127"/>
      <c r="X108" s="123">
        <v>2001</v>
      </c>
      <c r="Y108" s="99">
        <v>1</v>
      </c>
      <c r="Z108" s="99">
        <v>0</v>
      </c>
      <c r="AA108" s="99">
        <v>0</v>
      </c>
      <c r="AB108" s="99">
        <v>0</v>
      </c>
      <c r="AC108" s="99">
        <v>1</v>
      </c>
      <c r="AD108" s="99">
        <v>0</v>
      </c>
      <c r="AE108" s="99">
        <v>1</v>
      </c>
      <c r="AF108" s="99">
        <v>2</v>
      </c>
      <c r="AG108" s="99">
        <v>7</v>
      </c>
      <c r="AH108" s="99">
        <v>10</v>
      </c>
      <c r="AI108" s="99">
        <v>17</v>
      </c>
      <c r="AJ108" s="99">
        <v>13</v>
      </c>
      <c r="AK108" s="99">
        <v>27</v>
      </c>
      <c r="AL108" s="99">
        <v>47</v>
      </c>
      <c r="AM108" s="99">
        <v>87</v>
      </c>
      <c r="AN108" s="99">
        <v>234</v>
      </c>
      <c r="AO108" s="99">
        <v>316</v>
      </c>
      <c r="AP108" s="99">
        <v>807</v>
      </c>
      <c r="AQ108" s="99">
        <v>0</v>
      </c>
      <c r="AR108" s="99">
        <v>1570</v>
      </c>
      <c r="AS108" s="127"/>
      <c r="AT108" s="123">
        <v>2001</v>
      </c>
      <c r="AU108" s="99">
        <v>1</v>
      </c>
      <c r="AV108" s="99">
        <v>0</v>
      </c>
      <c r="AW108" s="99">
        <v>0</v>
      </c>
      <c r="AX108" s="99">
        <v>1</v>
      </c>
      <c r="AY108" s="99">
        <v>2</v>
      </c>
      <c r="AZ108" s="99">
        <v>1</v>
      </c>
      <c r="BA108" s="99">
        <v>5</v>
      </c>
      <c r="BB108" s="99">
        <v>3</v>
      </c>
      <c r="BC108" s="99">
        <v>17</v>
      </c>
      <c r="BD108" s="99">
        <v>14</v>
      </c>
      <c r="BE108" s="99">
        <v>29</v>
      </c>
      <c r="BF108" s="99">
        <v>35</v>
      </c>
      <c r="BG108" s="99">
        <v>55</v>
      </c>
      <c r="BH108" s="99">
        <v>115</v>
      </c>
      <c r="BI108" s="99">
        <v>170</v>
      </c>
      <c r="BJ108" s="99">
        <v>494</v>
      </c>
      <c r="BK108" s="99">
        <v>602</v>
      </c>
      <c r="BL108" s="99">
        <v>1268</v>
      </c>
      <c r="BM108" s="99">
        <v>0</v>
      </c>
      <c r="BN108" s="99">
        <v>2812</v>
      </c>
      <c r="BP108" s="123">
        <v>2001</v>
      </c>
    </row>
    <row r="109" spans="2:68">
      <c r="B109" s="124">
        <v>2002</v>
      </c>
      <c r="C109" s="99">
        <v>1</v>
      </c>
      <c r="D109" s="99">
        <v>0</v>
      </c>
      <c r="E109" s="99">
        <v>0</v>
      </c>
      <c r="F109" s="99">
        <v>0</v>
      </c>
      <c r="G109" s="99">
        <v>1</v>
      </c>
      <c r="H109" s="99">
        <v>2</v>
      </c>
      <c r="I109" s="99">
        <v>2</v>
      </c>
      <c r="J109" s="99">
        <v>6</v>
      </c>
      <c r="K109" s="99">
        <v>7</v>
      </c>
      <c r="L109" s="99">
        <v>3</v>
      </c>
      <c r="M109" s="99">
        <v>14</v>
      </c>
      <c r="N109" s="99">
        <v>12</v>
      </c>
      <c r="O109" s="99">
        <v>25</v>
      </c>
      <c r="P109" s="99">
        <v>35</v>
      </c>
      <c r="Q109" s="99">
        <v>101</v>
      </c>
      <c r="R109" s="99">
        <v>258</v>
      </c>
      <c r="S109" s="99">
        <v>338</v>
      </c>
      <c r="T109" s="99">
        <v>527</v>
      </c>
      <c r="U109" s="99">
        <v>1</v>
      </c>
      <c r="V109" s="99">
        <v>1333</v>
      </c>
      <c r="W109" s="127"/>
      <c r="X109" s="124">
        <v>2002</v>
      </c>
      <c r="Y109" s="99">
        <v>0</v>
      </c>
      <c r="Z109" s="99">
        <v>1</v>
      </c>
      <c r="AA109" s="99">
        <v>1</v>
      </c>
      <c r="AB109" s="99">
        <v>0</v>
      </c>
      <c r="AC109" s="99">
        <v>0</v>
      </c>
      <c r="AD109" s="99">
        <v>2</v>
      </c>
      <c r="AE109" s="99">
        <v>1</v>
      </c>
      <c r="AF109" s="99">
        <v>3</v>
      </c>
      <c r="AG109" s="99">
        <v>3</v>
      </c>
      <c r="AH109" s="99">
        <v>9</v>
      </c>
      <c r="AI109" s="99">
        <v>13</v>
      </c>
      <c r="AJ109" s="99">
        <v>20</v>
      </c>
      <c r="AK109" s="99">
        <v>26</v>
      </c>
      <c r="AL109" s="99">
        <v>64</v>
      </c>
      <c r="AM109" s="99">
        <v>108</v>
      </c>
      <c r="AN109" s="99">
        <v>238</v>
      </c>
      <c r="AO109" s="99">
        <v>352</v>
      </c>
      <c r="AP109" s="99">
        <v>808</v>
      </c>
      <c r="AQ109" s="99">
        <v>1</v>
      </c>
      <c r="AR109" s="99">
        <v>1650</v>
      </c>
      <c r="AS109" s="127"/>
      <c r="AT109" s="124">
        <v>2002</v>
      </c>
      <c r="AU109" s="99">
        <v>1</v>
      </c>
      <c r="AV109" s="99">
        <v>1</v>
      </c>
      <c r="AW109" s="99">
        <v>1</v>
      </c>
      <c r="AX109" s="99">
        <v>0</v>
      </c>
      <c r="AY109" s="99">
        <v>1</v>
      </c>
      <c r="AZ109" s="99">
        <v>4</v>
      </c>
      <c r="BA109" s="99">
        <v>3</v>
      </c>
      <c r="BB109" s="99">
        <v>9</v>
      </c>
      <c r="BC109" s="99">
        <v>10</v>
      </c>
      <c r="BD109" s="99">
        <v>12</v>
      </c>
      <c r="BE109" s="99">
        <v>27</v>
      </c>
      <c r="BF109" s="99">
        <v>32</v>
      </c>
      <c r="BG109" s="99">
        <v>51</v>
      </c>
      <c r="BH109" s="99">
        <v>99</v>
      </c>
      <c r="BI109" s="99">
        <v>209</v>
      </c>
      <c r="BJ109" s="99">
        <v>496</v>
      </c>
      <c r="BK109" s="99">
        <v>690</v>
      </c>
      <c r="BL109" s="99">
        <v>1335</v>
      </c>
      <c r="BM109" s="99">
        <v>2</v>
      </c>
      <c r="BN109" s="99">
        <v>2983</v>
      </c>
      <c r="BP109" s="124">
        <v>2002</v>
      </c>
    </row>
    <row r="110" spans="2:68">
      <c r="B110" s="123">
        <v>2003</v>
      </c>
      <c r="C110" s="99">
        <v>0</v>
      </c>
      <c r="D110" s="99">
        <v>0</v>
      </c>
      <c r="E110" s="99">
        <v>0</v>
      </c>
      <c r="F110" s="99">
        <v>1</v>
      </c>
      <c r="G110" s="99">
        <v>1</v>
      </c>
      <c r="H110" s="99">
        <v>2</v>
      </c>
      <c r="I110" s="99">
        <v>1</v>
      </c>
      <c r="J110" s="99">
        <v>4</v>
      </c>
      <c r="K110" s="99">
        <v>7</v>
      </c>
      <c r="L110" s="99">
        <v>14</v>
      </c>
      <c r="M110" s="99">
        <v>16</v>
      </c>
      <c r="N110" s="99">
        <v>25</v>
      </c>
      <c r="O110" s="99">
        <v>44</v>
      </c>
      <c r="P110" s="99">
        <v>65</v>
      </c>
      <c r="Q110" s="99">
        <v>121</v>
      </c>
      <c r="R110" s="99">
        <v>210</v>
      </c>
      <c r="S110" s="99">
        <v>333</v>
      </c>
      <c r="T110" s="99">
        <v>495</v>
      </c>
      <c r="U110" s="99">
        <v>0</v>
      </c>
      <c r="V110" s="99">
        <v>1339</v>
      </c>
      <c r="W110" s="127"/>
      <c r="X110" s="123">
        <v>2003</v>
      </c>
      <c r="Y110" s="99">
        <v>1</v>
      </c>
      <c r="Z110" s="99">
        <v>0</v>
      </c>
      <c r="AA110" s="99">
        <v>0</v>
      </c>
      <c r="AB110" s="99">
        <v>0</v>
      </c>
      <c r="AC110" s="99">
        <v>0</v>
      </c>
      <c r="AD110" s="99">
        <v>2</v>
      </c>
      <c r="AE110" s="99">
        <v>6</v>
      </c>
      <c r="AF110" s="99">
        <v>5</v>
      </c>
      <c r="AG110" s="99">
        <v>7</v>
      </c>
      <c r="AH110" s="99">
        <v>9</v>
      </c>
      <c r="AI110" s="99">
        <v>14</v>
      </c>
      <c r="AJ110" s="99">
        <v>17</v>
      </c>
      <c r="AK110" s="99">
        <v>22</v>
      </c>
      <c r="AL110" s="99">
        <v>54</v>
      </c>
      <c r="AM110" s="99">
        <v>115</v>
      </c>
      <c r="AN110" s="99">
        <v>194</v>
      </c>
      <c r="AO110" s="99">
        <v>338</v>
      </c>
      <c r="AP110" s="99">
        <v>878</v>
      </c>
      <c r="AQ110" s="99">
        <v>0</v>
      </c>
      <c r="AR110" s="99">
        <v>1662</v>
      </c>
      <c r="AS110" s="127"/>
      <c r="AT110" s="123">
        <v>2003</v>
      </c>
      <c r="AU110" s="99">
        <v>1</v>
      </c>
      <c r="AV110" s="99">
        <v>0</v>
      </c>
      <c r="AW110" s="99">
        <v>0</v>
      </c>
      <c r="AX110" s="99">
        <v>1</v>
      </c>
      <c r="AY110" s="99">
        <v>1</v>
      </c>
      <c r="AZ110" s="99">
        <v>4</v>
      </c>
      <c r="BA110" s="99">
        <v>7</v>
      </c>
      <c r="BB110" s="99">
        <v>9</v>
      </c>
      <c r="BC110" s="99">
        <v>14</v>
      </c>
      <c r="BD110" s="99">
        <v>23</v>
      </c>
      <c r="BE110" s="99">
        <v>30</v>
      </c>
      <c r="BF110" s="99">
        <v>42</v>
      </c>
      <c r="BG110" s="99">
        <v>66</v>
      </c>
      <c r="BH110" s="99">
        <v>119</v>
      </c>
      <c r="BI110" s="99">
        <v>236</v>
      </c>
      <c r="BJ110" s="99">
        <v>404</v>
      </c>
      <c r="BK110" s="99">
        <v>671</v>
      </c>
      <c r="BL110" s="99">
        <v>1373</v>
      </c>
      <c r="BM110" s="99">
        <v>0</v>
      </c>
      <c r="BN110" s="99">
        <v>3001</v>
      </c>
      <c r="BP110" s="123">
        <v>2003</v>
      </c>
    </row>
    <row r="111" spans="2:68">
      <c r="B111" s="124">
        <v>2004</v>
      </c>
      <c r="C111" s="99">
        <v>2</v>
      </c>
      <c r="D111" s="99">
        <v>0</v>
      </c>
      <c r="E111" s="99">
        <v>0</v>
      </c>
      <c r="F111" s="99">
        <v>0</v>
      </c>
      <c r="G111" s="99">
        <v>0</v>
      </c>
      <c r="H111" s="99">
        <v>1</v>
      </c>
      <c r="I111" s="99">
        <v>3</v>
      </c>
      <c r="J111" s="99">
        <v>4</v>
      </c>
      <c r="K111" s="99">
        <v>3</v>
      </c>
      <c r="L111" s="99">
        <v>8</v>
      </c>
      <c r="M111" s="99">
        <v>10</v>
      </c>
      <c r="N111" s="99">
        <v>23</v>
      </c>
      <c r="O111" s="99">
        <v>31</v>
      </c>
      <c r="P111" s="99">
        <v>43</v>
      </c>
      <c r="Q111" s="99">
        <v>104</v>
      </c>
      <c r="R111" s="99">
        <v>233</v>
      </c>
      <c r="S111" s="99">
        <v>363</v>
      </c>
      <c r="T111" s="99">
        <v>514</v>
      </c>
      <c r="U111" s="99">
        <v>0</v>
      </c>
      <c r="V111" s="99">
        <v>1342</v>
      </c>
      <c r="W111" s="127"/>
      <c r="X111" s="124">
        <v>2004</v>
      </c>
      <c r="Y111" s="99">
        <v>1</v>
      </c>
      <c r="Z111" s="99">
        <v>0</v>
      </c>
      <c r="AA111" s="99">
        <v>0</v>
      </c>
      <c r="AB111" s="99">
        <v>0</v>
      </c>
      <c r="AC111" s="99">
        <v>1</v>
      </c>
      <c r="AD111" s="99">
        <v>2</v>
      </c>
      <c r="AE111" s="99">
        <v>4</v>
      </c>
      <c r="AF111" s="99">
        <v>4</v>
      </c>
      <c r="AG111" s="99">
        <v>3</v>
      </c>
      <c r="AH111" s="99">
        <v>5</v>
      </c>
      <c r="AI111" s="99">
        <v>9</v>
      </c>
      <c r="AJ111" s="99">
        <v>14</v>
      </c>
      <c r="AK111" s="99">
        <v>33</v>
      </c>
      <c r="AL111" s="99">
        <v>43</v>
      </c>
      <c r="AM111" s="99">
        <v>97</v>
      </c>
      <c r="AN111" s="99">
        <v>197</v>
      </c>
      <c r="AO111" s="99">
        <v>352</v>
      </c>
      <c r="AP111" s="99">
        <v>869</v>
      </c>
      <c r="AQ111" s="99">
        <v>0</v>
      </c>
      <c r="AR111" s="99">
        <v>1634</v>
      </c>
      <c r="AS111" s="127"/>
      <c r="AT111" s="124">
        <v>2004</v>
      </c>
      <c r="AU111" s="99">
        <v>3</v>
      </c>
      <c r="AV111" s="99">
        <v>0</v>
      </c>
      <c r="AW111" s="99">
        <v>0</v>
      </c>
      <c r="AX111" s="99">
        <v>0</v>
      </c>
      <c r="AY111" s="99">
        <v>1</v>
      </c>
      <c r="AZ111" s="99">
        <v>3</v>
      </c>
      <c r="BA111" s="99">
        <v>7</v>
      </c>
      <c r="BB111" s="99">
        <v>8</v>
      </c>
      <c r="BC111" s="99">
        <v>6</v>
      </c>
      <c r="BD111" s="99">
        <v>13</v>
      </c>
      <c r="BE111" s="99">
        <v>19</v>
      </c>
      <c r="BF111" s="99">
        <v>37</v>
      </c>
      <c r="BG111" s="99">
        <v>64</v>
      </c>
      <c r="BH111" s="99">
        <v>86</v>
      </c>
      <c r="BI111" s="99">
        <v>201</v>
      </c>
      <c r="BJ111" s="99">
        <v>430</v>
      </c>
      <c r="BK111" s="99">
        <v>715</v>
      </c>
      <c r="BL111" s="99">
        <v>1383</v>
      </c>
      <c r="BM111" s="99">
        <v>0</v>
      </c>
      <c r="BN111" s="99">
        <v>2976</v>
      </c>
      <c r="BP111" s="124">
        <v>2004</v>
      </c>
    </row>
    <row r="112" spans="2:68">
      <c r="B112" s="123">
        <v>2005</v>
      </c>
      <c r="C112" s="99">
        <v>3</v>
      </c>
      <c r="D112" s="99">
        <v>0</v>
      </c>
      <c r="E112" s="99">
        <v>0</v>
      </c>
      <c r="F112" s="99">
        <v>1</v>
      </c>
      <c r="G112" s="99">
        <v>1</v>
      </c>
      <c r="H112" s="99">
        <v>1</v>
      </c>
      <c r="I112" s="99">
        <v>2</v>
      </c>
      <c r="J112" s="99">
        <v>7</v>
      </c>
      <c r="K112" s="99">
        <v>3</v>
      </c>
      <c r="L112" s="99">
        <v>10</v>
      </c>
      <c r="M112" s="99">
        <v>13</v>
      </c>
      <c r="N112" s="99">
        <v>20</v>
      </c>
      <c r="O112" s="99">
        <v>19</v>
      </c>
      <c r="P112" s="99">
        <v>56</v>
      </c>
      <c r="Q112" s="99">
        <v>96</v>
      </c>
      <c r="R112" s="99">
        <v>235</v>
      </c>
      <c r="S112" s="99">
        <v>329</v>
      </c>
      <c r="T112" s="99">
        <v>520</v>
      </c>
      <c r="U112" s="99">
        <v>0</v>
      </c>
      <c r="V112" s="99">
        <v>1316</v>
      </c>
      <c r="W112" s="127"/>
      <c r="X112" s="123">
        <v>2005</v>
      </c>
      <c r="Y112" s="99">
        <v>0</v>
      </c>
      <c r="Z112" s="99">
        <v>0</v>
      </c>
      <c r="AA112" s="99">
        <v>0</v>
      </c>
      <c r="AB112" s="99">
        <v>0</v>
      </c>
      <c r="AC112" s="99">
        <v>0</v>
      </c>
      <c r="AD112" s="99">
        <v>1</v>
      </c>
      <c r="AE112" s="99">
        <v>2</v>
      </c>
      <c r="AF112" s="99">
        <v>6</v>
      </c>
      <c r="AG112" s="99">
        <v>11</v>
      </c>
      <c r="AH112" s="99">
        <v>10</v>
      </c>
      <c r="AI112" s="99">
        <v>9</v>
      </c>
      <c r="AJ112" s="99">
        <v>15</v>
      </c>
      <c r="AK112" s="99">
        <v>33</v>
      </c>
      <c r="AL112" s="99">
        <v>35</v>
      </c>
      <c r="AM112" s="99">
        <v>81</v>
      </c>
      <c r="AN112" s="99">
        <v>217</v>
      </c>
      <c r="AO112" s="99">
        <v>343</v>
      </c>
      <c r="AP112" s="99">
        <v>954</v>
      </c>
      <c r="AQ112" s="99">
        <v>0</v>
      </c>
      <c r="AR112" s="99">
        <v>1717</v>
      </c>
      <c r="AS112" s="127"/>
      <c r="AT112" s="123">
        <v>2005</v>
      </c>
      <c r="AU112" s="99">
        <v>3</v>
      </c>
      <c r="AV112" s="99">
        <v>0</v>
      </c>
      <c r="AW112" s="99">
        <v>0</v>
      </c>
      <c r="AX112" s="99">
        <v>1</v>
      </c>
      <c r="AY112" s="99">
        <v>1</v>
      </c>
      <c r="AZ112" s="99">
        <v>2</v>
      </c>
      <c r="BA112" s="99">
        <v>4</v>
      </c>
      <c r="BB112" s="99">
        <v>13</v>
      </c>
      <c r="BC112" s="99">
        <v>14</v>
      </c>
      <c r="BD112" s="99">
        <v>20</v>
      </c>
      <c r="BE112" s="99">
        <v>22</v>
      </c>
      <c r="BF112" s="99">
        <v>35</v>
      </c>
      <c r="BG112" s="99">
        <v>52</v>
      </c>
      <c r="BH112" s="99">
        <v>91</v>
      </c>
      <c r="BI112" s="99">
        <v>177</v>
      </c>
      <c r="BJ112" s="99">
        <v>452</v>
      </c>
      <c r="BK112" s="99">
        <v>672</v>
      </c>
      <c r="BL112" s="99">
        <v>1474</v>
      </c>
      <c r="BM112" s="99">
        <v>0</v>
      </c>
      <c r="BN112" s="99">
        <v>3033</v>
      </c>
      <c r="BP112" s="123">
        <v>2005</v>
      </c>
    </row>
    <row r="113" spans="2:68">
      <c r="B113" s="123">
        <v>2006</v>
      </c>
      <c r="C113" s="99">
        <v>2</v>
      </c>
      <c r="D113" s="99">
        <v>0</v>
      </c>
      <c r="E113" s="99">
        <v>0</v>
      </c>
      <c r="F113" s="99">
        <v>2</v>
      </c>
      <c r="G113" s="99">
        <v>1</v>
      </c>
      <c r="H113" s="99">
        <v>2</v>
      </c>
      <c r="I113" s="99">
        <v>1</v>
      </c>
      <c r="J113" s="99">
        <v>7</v>
      </c>
      <c r="K113" s="99">
        <v>8</v>
      </c>
      <c r="L113" s="99">
        <v>15</v>
      </c>
      <c r="M113" s="99">
        <v>15</v>
      </c>
      <c r="N113" s="99">
        <v>28</v>
      </c>
      <c r="O113" s="99">
        <v>42</v>
      </c>
      <c r="P113" s="99">
        <v>67</v>
      </c>
      <c r="Q113" s="99">
        <v>113</v>
      </c>
      <c r="R113" s="99">
        <v>250</v>
      </c>
      <c r="S113" s="99">
        <v>347</v>
      </c>
      <c r="T113" s="99">
        <v>633</v>
      </c>
      <c r="U113" s="99">
        <v>0</v>
      </c>
      <c r="V113" s="99">
        <v>1533</v>
      </c>
      <c r="X113" s="123">
        <v>2006</v>
      </c>
      <c r="Y113" s="99">
        <v>2</v>
      </c>
      <c r="Z113" s="99">
        <v>1</v>
      </c>
      <c r="AA113" s="99">
        <v>0</v>
      </c>
      <c r="AB113" s="99">
        <v>0</v>
      </c>
      <c r="AC113" s="99">
        <v>0</v>
      </c>
      <c r="AD113" s="99">
        <v>1</v>
      </c>
      <c r="AE113" s="99">
        <v>0</v>
      </c>
      <c r="AF113" s="99">
        <v>7</v>
      </c>
      <c r="AG113" s="99">
        <v>5</v>
      </c>
      <c r="AH113" s="99">
        <v>12</v>
      </c>
      <c r="AI113" s="99">
        <v>9</v>
      </c>
      <c r="AJ113" s="99">
        <v>19</v>
      </c>
      <c r="AK113" s="99">
        <v>27</v>
      </c>
      <c r="AL113" s="99">
        <v>61</v>
      </c>
      <c r="AM113" s="99">
        <v>98</v>
      </c>
      <c r="AN113" s="99">
        <v>191</v>
      </c>
      <c r="AO113" s="99">
        <v>353</v>
      </c>
      <c r="AP113" s="99">
        <v>980</v>
      </c>
      <c r="AQ113" s="99">
        <v>0</v>
      </c>
      <c r="AR113" s="99">
        <v>1766</v>
      </c>
      <c r="AT113" s="123">
        <v>2006</v>
      </c>
      <c r="AU113" s="99">
        <v>4</v>
      </c>
      <c r="AV113" s="99">
        <v>1</v>
      </c>
      <c r="AW113" s="99">
        <v>0</v>
      </c>
      <c r="AX113" s="99">
        <v>2</v>
      </c>
      <c r="AY113" s="99">
        <v>1</v>
      </c>
      <c r="AZ113" s="99">
        <v>3</v>
      </c>
      <c r="BA113" s="99">
        <v>1</v>
      </c>
      <c r="BB113" s="99">
        <v>14</v>
      </c>
      <c r="BC113" s="99">
        <v>13</v>
      </c>
      <c r="BD113" s="99">
        <v>27</v>
      </c>
      <c r="BE113" s="99">
        <v>24</v>
      </c>
      <c r="BF113" s="99">
        <v>47</v>
      </c>
      <c r="BG113" s="99">
        <v>69</v>
      </c>
      <c r="BH113" s="99">
        <v>128</v>
      </c>
      <c r="BI113" s="99">
        <v>211</v>
      </c>
      <c r="BJ113" s="99">
        <v>441</v>
      </c>
      <c r="BK113" s="99">
        <v>700</v>
      </c>
      <c r="BL113" s="99">
        <v>1613</v>
      </c>
      <c r="BM113" s="99">
        <v>0</v>
      </c>
      <c r="BN113" s="99">
        <v>3299</v>
      </c>
      <c r="BP113" s="123">
        <v>2006</v>
      </c>
    </row>
    <row r="114" spans="2:68">
      <c r="B114" s="123">
        <v>2007</v>
      </c>
      <c r="C114" s="99">
        <v>1</v>
      </c>
      <c r="D114" s="99">
        <v>0</v>
      </c>
      <c r="E114" s="99">
        <v>0</v>
      </c>
      <c r="F114" s="99">
        <v>1</v>
      </c>
      <c r="G114" s="99">
        <v>3</v>
      </c>
      <c r="H114" s="99">
        <v>1</v>
      </c>
      <c r="I114" s="99">
        <v>1</v>
      </c>
      <c r="J114" s="99">
        <v>4</v>
      </c>
      <c r="K114" s="99">
        <v>2</v>
      </c>
      <c r="L114" s="99">
        <v>15</v>
      </c>
      <c r="M114" s="99">
        <v>17</v>
      </c>
      <c r="N114" s="99">
        <v>32</v>
      </c>
      <c r="O114" s="99">
        <v>42</v>
      </c>
      <c r="P114" s="99">
        <v>64</v>
      </c>
      <c r="Q114" s="99">
        <v>107</v>
      </c>
      <c r="R114" s="99">
        <v>235</v>
      </c>
      <c r="S114" s="99">
        <v>351</v>
      </c>
      <c r="T114" s="99">
        <v>628</v>
      </c>
      <c r="U114" s="99">
        <v>1</v>
      </c>
      <c r="V114" s="99">
        <v>1505</v>
      </c>
      <c r="X114" s="123">
        <v>2007</v>
      </c>
      <c r="Y114" s="99">
        <v>4</v>
      </c>
      <c r="Z114" s="99">
        <v>0</v>
      </c>
      <c r="AA114" s="99">
        <v>0</v>
      </c>
      <c r="AB114" s="99">
        <v>0</v>
      </c>
      <c r="AC114" s="99">
        <v>0</v>
      </c>
      <c r="AD114" s="99">
        <v>2</v>
      </c>
      <c r="AE114" s="99">
        <v>6</v>
      </c>
      <c r="AF114" s="99">
        <v>3</v>
      </c>
      <c r="AG114" s="99">
        <v>6</v>
      </c>
      <c r="AH114" s="99">
        <v>10</v>
      </c>
      <c r="AI114" s="99">
        <v>12</v>
      </c>
      <c r="AJ114" s="99">
        <v>23</v>
      </c>
      <c r="AK114" s="99">
        <v>29</v>
      </c>
      <c r="AL114" s="99">
        <v>44</v>
      </c>
      <c r="AM114" s="99">
        <v>103</v>
      </c>
      <c r="AN114" s="99">
        <v>199</v>
      </c>
      <c r="AO114" s="99">
        <v>370</v>
      </c>
      <c r="AP114" s="99">
        <v>1015</v>
      </c>
      <c r="AQ114" s="99">
        <v>0</v>
      </c>
      <c r="AR114" s="99">
        <v>1826</v>
      </c>
      <c r="AT114" s="123">
        <v>2007</v>
      </c>
      <c r="AU114" s="99">
        <v>5</v>
      </c>
      <c r="AV114" s="99">
        <v>0</v>
      </c>
      <c r="AW114" s="99">
        <v>0</v>
      </c>
      <c r="AX114" s="99">
        <v>1</v>
      </c>
      <c r="AY114" s="99">
        <v>3</v>
      </c>
      <c r="AZ114" s="99">
        <v>3</v>
      </c>
      <c r="BA114" s="99">
        <v>7</v>
      </c>
      <c r="BB114" s="99">
        <v>7</v>
      </c>
      <c r="BC114" s="99">
        <v>8</v>
      </c>
      <c r="BD114" s="99">
        <v>25</v>
      </c>
      <c r="BE114" s="99">
        <v>29</v>
      </c>
      <c r="BF114" s="99">
        <v>55</v>
      </c>
      <c r="BG114" s="99">
        <v>71</v>
      </c>
      <c r="BH114" s="99">
        <v>108</v>
      </c>
      <c r="BI114" s="99">
        <v>210</v>
      </c>
      <c r="BJ114" s="99">
        <v>434</v>
      </c>
      <c r="BK114" s="99">
        <v>721</v>
      </c>
      <c r="BL114" s="99">
        <v>1643</v>
      </c>
      <c r="BM114" s="99">
        <v>1</v>
      </c>
      <c r="BN114" s="99">
        <v>3331</v>
      </c>
      <c r="BP114" s="123">
        <v>2007</v>
      </c>
    </row>
    <row r="115" spans="2:68">
      <c r="B115" s="123">
        <v>2008</v>
      </c>
      <c r="C115" s="99">
        <v>2</v>
      </c>
      <c r="D115" s="99">
        <v>1</v>
      </c>
      <c r="E115" s="99">
        <v>0</v>
      </c>
      <c r="F115" s="99">
        <v>1</v>
      </c>
      <c r="G115" s="99">
        <v>0</v>
      </c>
      <c r="H115" s="99">
        <v>1</v>
      </c>
      <c r="I115" s="99">
        <v>1</v>
      </c>
      <c r="J115" s="99">
        <v>5</v>
      </c>
      <c r="K115" s="99">
        <v>8</v>
      </c>
      <c r="L115" s="99">
        <v>11</v>
      </c>
      <c r="M115" s="99">
        <v>32</v>
      </c>
      <c r="N115" s="99">
        <v>25</v>
      </c>
      <c r="O115" s="99">
        <v>43</v>
      </c>
      <c r="P115" s="99">
        <v>64</v>
      </c>
      <c r="Q115" s="99">
        <v>123</v>
      </c>
      <c r="R115" s="99">
        <v>218</v>
      </c>
      <c r="S115" s="99">
        <v>359</v>
      </c>
      <c r="T115" s="99">
        <v>653</v>
      </c>
      <c r="U115" s="99">
        <v>0</v>
      </c>
      <c r="V115" s="99">
        <v>1547</v>
      </c>
      <c r="X115" s="123">
        <v>2008</v>
      </c>
      <c r="Y115" s="99">
        <v>3</v>
      </c>
      <c r="Z115" s="99">
        <v>1</v>
      </c>
      <c r="AA115" s="99">
        <v>0</v>
      </c>
      <c r="AB115" s="99">
        <v>0</v>
      </c>
      <c r="AC115" s="99">
        <v>0</v>
      </c>
      <c r="AD115" s="99">
        <v>2</v>
      </c>
      <c r="AE115" s="99">
        <v>1</v>
      </c>
      <c r="AF115" s="99">
        <v>6</v>
      </c>
      <c r="AG115" s="99">
        <v>4</v>
      </c>
      <c r="AH115" s="99">
        <v>7</v>
      </c>
      <c r="AI115" s="99">
        <v>12</v>
      </c>
      <c r="AJ115" s="99">
        <v>25</v>
      </c>
      <c r="AK115" s="99">
        <v>26</v>
      </c>
      <c r="AL115" s="99">
        <v>44</v>
      </c>
      <c r="AM115" s="99">
        <v>94</v>
      </c>
      <c r="AN115" s="99">
        <v>168</v>
      </c>
      <c r="AO115" s="99">
        <v>299</v>
      </c>
      <c r="AP115" s="99">
        <v>1094</v>
      </c>
      <c r="AQ115" s="99">
        <v>0</v>
      </c>
      <c r="AR115" s="99">
        <v>1786</v>
      </c>
      <c r="AT115" s="123">
        <v>2008</v>
      </c>
      <c r="AU115" s="99">
        <v>5</v>
      </c>
      <c r="AV115" s="99">
        <v>2</v>
      </c>
      <c r="AW115" s="99">
        <v>0</v>
      </c>
      <c r="AX115" s="99">
        <v>1</v>
      </c>
      <c r="AY115" s="99">
        <v>0</v>
      </c>
      <c r="AZ115" s="99">
        <v>3</v>
      </c>
      <c r="BA115" s="99">
        <v>2</v>
      </c>
      <c r="BB115" s="99">
        <v>11</v>
      </c>
      <c r="BC115" s="99">
        <v>12</v>
      </c>
      <c r="BD115" s="99">
        <v>18</v>
      </c>
      <c r="BE115" s="99">
        <v>44</v>
      </c>
      <c r="BF115" s="99">
        <v>50</v>
      </c>
      <c r="BG115" s="99">
        <v>69</v>
      </c>
      <c r="BH115" s="99">
        <v>108</v>
      </c>
      <c r="BI115" s="99">
        <v>217</v>
      </c>
      <c r="BJ115" s="99">
        <v>386</v>
      </c>
      <c r="BK115" s="99">
        <v>658</v>
      </c>
      <c r="BL115" s="99">
        <v>1747</v>
      </c>
      <c r="BM115" s="99">
        <v>0</v>
      </c>
      <c r="BN115" s="99">
        <v>3333</v>
      </c>
      <c r="BP115" s="123">
        <v>2008</v>
      </c>
    </row>
    <row r="116" spans="2:68">
      <c r="B116" s="123">
        <v>2009</v>
      </c>
      <c r="C116" s="99">
        <v>1</v>
      </c>
      <c r="D116" s="99">
        <v>0</v>
      </c>
      <c r="E116" s="99">
        <v>0</v>
      </c>
      <c r="F116" s="99">
        <v>0</v>
      </c>
      <c r="G116" s="99">
        <v>1</v>
      </c>
      <c r="H116" s="99">
        <v>3</v>
      </c>
      <c r="I116" s="99">
        <v>3</v>
      </c>
      <c r="J116" s="99">
        <v>2</v>
      </c>
      <c r="K116" s="99">
        <v>10</v>
      </c>
      <c r="L116" s="99">
        <v>14</v>
      </c>
      <c r="M116" s="99">
        <v>18</v>
      </c>
      <c r="N116" s="99">
        <v>26</v>
      </c>
      <c r="O116" s="99">
        <v>36</v>
      </c>
      <c r="P116" s="99">
        <v>61</v>
      </c>
      <c r="Q116" s="99">
        <v>109</v>
      </c>
      <c r="R116" s="99">
        <v>216</v>
      </c>
      <c r="S116" s="99">
        <v>358</v>
      </c>
      <c r="T116" s="99">
        <v>715</v>
      </c>
      <c r="U116" s="99">
        <v>1</v>
      </c>
      <c r="V116" s="99">
        <v>1574</v>
      </c>
      <c r="X116" s="123">
        <v>2009</v>
      </c>
      <c r="Y116" s="99">
        <v>0</v>
      </c>
      <c r="Z116" s="99">
        <v>0</v>
      </c>
      <c r="AA116" s="99">
        <v>0</v>
      </c>
      <c r="AB116" s="99">
        <v>0</v>
      </c>
      <c r="AC116" s="99">
        <v>0</v>
      </c>
      <c r="AD116" s="99">
        <v>1</v>
      </c>
      <c r="AE116" s="99">
        <v>1</v>
      </c>
      <c r="AF116" s="99">
        <v>3</v>
      </c>
      <c r="AG116" s="99">
        <v>7</v>
      </c>
      <c r="AH116" s="99">
        <v>11</v>
      </c>
      <c r="AI116" s="99">
        <v>15</v>
      </c>
      <c r="AJ116" s="99">
        <v>17</v>
      </c>
      <c r="AK116" s="99">
        <v>32</v>
      </c>
      <c r="AL116" s="99">
        <v>61</v>
      </c>
      <c r="AM116" s="99">
        <v>103</v>
      </c>
      <c r="AN116" s="99">
        <v>170</v>
      </c>
      <c r="AO116" s="99">
        <v>335</v>
      </c>
      <c r="AP116" s="99">
        <v>1079</v>
      </c>
      <c r="AQ116" s="99">
        <v>0</v>
      </c>
      <c r="AR116" s="99">
        <v>1835</v>
      </c>
      <c r="AT116" s="123">
        <v>2009</v>
      </c>
      <c r="AU116" s="99">
        <v>1</v>
      </c>
      <c r="AV116" s="99">
        <v>0</v>
      </c>
      <c r="AW116" s="99">
        <v>0</v>
      </c>
      <c r="AX116" s="99">
        <v>0</v>
      </c>
      <c r="AY116" s="99">
        <v>1</v>
      </c>
      <c r="AZ116" s="99">
        <v>4</v>
      </c>
      <c r="BA116" s="99">
        <v>4</v>
      </c>
      <c r="BB116" s="99">
        <v>5</v>
      </c>
      <c r="BC116" s="99">
        <v>17</v>
      </c>
      <c r="BD116" s="99">
        <v>25</v>
      </c>
      <c r="BE116" s="99">
        <v>33</v>
      </c>
      <c r="BF116" s="99">
        <v>43</v>
      </c>
      <c r="BG116" s="99">
        <v>68</v>
      </c>
      <c r="BH116" s="99">
        <v>122</v>
      </c>
      <c r="BI116" s="99">
        <v>212</v>
      </c>
      <c r="BJ116" s="99">
        <v>386</v>
      </c>
      <c r="BK116" s="99">
        <v>693</v>
      </c>
      <c r="BL116" s="99">
        <v>1794</v>
      </c>
      <c r="BM116" s="99">
        <v>1</v>
      </c>
      <c r="BN116" s="99">
        <v>3409</v>
      </c>
      <c r="BP116" s="123">
        <v>2009</v>
      </c>
    </row>
    <row r="117" spans="2:68">
      <c r="B117" s="123">
        <v>2010</v>
      </c>
      <c r="C117" s="99">
        <v>2</v>
      </c>
      <c r="D117" s="99">
        <v>0</v>
      </c>
      <c r="E117" s="99">
        <v>1</v>
      </c>
      <c r="F117" s="99">
        <v>1</v>
      </c>
      <c r="G117" s="99">
        <v>1</v>
      </c>
      <c r="H117" s="99">
        <v>1</v>
      </c>
      <c r="I117" s="99">
        <v>2</v>
      </c>
      <c r="J117" s="99">
        <v>7</v>
      </c>
      <c r="K117" s="99">
        <v>8</v>
      </c>
      <c r="L117" s="99">
        <v>15</v>
      </c>
      <c r="M117" s="99">
        <v>18</v>
      </c>
      <c r="N117" s="99">
        <v>31</v>
      </c>
      <c r="O117" s="99">
        <v>36</v>
      </c>
      <c r="P117" s="99">
        <v>67</v>
      </c>
      <c r="Q117" s="99">
        <v>125</v>
      </c>
      <c r="R117" s="99">
        <v>184</v>
      </c>
      <c r="S117" s="99">
        <v>328</v>
      </c>
      <c r="T117" s="99">
        <v>725</v>
      </c>
      <c r="U117" s="99">
        <v>0</v>
      </c>
      <c r="V117" s="99">
        <v>1552</v>
      </c>
      <c r="X117" s="123">
        <v>2010</v>
      </c>
      <c r="Y117" s="99">
        <v>1</v>
      </c>
      <c r="Z117" s="99">
        <v>0</v>
      </c>
      <c r="AA117" s="99">
        <v>1</v>
      </c>
      <c r="AB117" s="99">
        <v>1</v>
      </c>
      <c r="AC117" s="99">
        <v>1</v>
      </c>
      <c r="AD117" s="99">
        <v>1</v>
      </c>
      <c r="AE117" s="99">
        <v>2</v>
      </c>
      <c r="AF117" s="99">
        <v>4</v>
      </c>
      <c r="AG117" s="99">
        <v>3</v>
      </c>
      <c r="AH117" s="99">
        <v>11</v>
      </c>
      <c r="AI117" s="99">
        <v>18</v>
      </c>
      <c r="AJ117" s="99">
        <v>21</v>
      </c>
      <c r="AK117" s="99">
        <v>34</v>
      </c>
      <c r="AL117" s="99">
        <v>39</v>
      </c>
      <c r="AM117" s="99">
        <v>98</v>
      </c>
      <c r="AN117" s="99">
        <v>140</v>
      </c>
      <c r="AO117" s="99">
        <v>332</v>
      </c>
      <c r="AP117" s="99">
        <v>1140</v>
      </c>
      <c r="AQ117" s="99">
        <v>0</v>
      </c>
      <c r="AR117" s="99">
        <v>1847</v>
      </c>
      <c r="AT117" s="123">
        <v>2010</v>
      </c>
      <c r="AU117" s="99">
        <v>3</v>
      </c>
      <c r="AV117" s="99">
        <v>0</v>
      </c>
      <c r="AW117" s="99">
        <v>2</v>
      </c>
      <c r="AX117" s="99">
        <v>2</v>
      </c>
      <c r="AY117" s="99">
        <v>2</v>
      </c>
      <c r="AZ117" s="99">
        <v>2</v>
      </c>
      <c r="BA117" s="99">
        <v>4</v>
      </c>
      <c r="BB117" s="99">
        <v>11</v>
      </c>
      <c r="BC117" s="99">
        <v>11</v>
      </c>
      <c r="BD117" s="99">
        <v>26</v>
      </c>
      <c r="BE117" s="99">
        <v>36</v>
      </c>
      <c r="BF117" s="99">
        <v>52</v>
      </c>
      <c r="BG117" s="99">
        <v>70</v>
      </c>
      <c r="BH117" s="99">
        <v>106</v>
      </c>
      <c r="BI117" s="99">
        <v>223</v>
      </c>
      <c r="BJ117" s="99">
        <v>324</v>
      </c>
      <c r="BK117" s="99">
        <v>660</v>
      </c>
      <c r="BL117" s="99">
        <v>1865</v>
      </c>
      <c r="BM117" s="99">
        <v>0</v>
      </c>
      <c r="BN117" s="99">
        <v>3399</v>
      </c>
      <c r="BP117" s="123">
        <v>2010</v>
      </c>
    </row>
    <row r="118" spans="2:68">
      <c r="B118" s="123">
        <v>2011</v>
      </c>
      <c r="C118" s="99">
        <v>1</v>
      </c>
      <c r="D118" s="99">
        <v>0</v>
      </c>
      <c r="E118" s="99">
        <v>0</v>
      </c>
      <c r="F118" s="99">
        <v>1</v>
      </c>
      <c r="G118" s="99">
        <v>0</v>
      </c>
      <c r="H118" s="99">
        <v>1</v>
      </c>
      <c r="I118" s="99">
        <v>1</v>
      </c>
      <c r="J118" s="99">
        <v>3</v>
      </c>
      <c r="K118" s="99">
        <v>9</v>
      </c>
      <c r="L118" s="99">
        <v>11</v>
      </c>
      <c r="M118" s="99">
        <v>10</v>
      </c>
      <c r="N118" s="99">
        <v>27</v>
      </c>
      <c r="O118" s="99">
        <v>48</v>
      </c>
      <c r="P118" s="99">
        <v>68</v>
      </c>
      <c r="Q118" s="99">
        <v>126</v>
      </c>
      <c r="R118" s="99">
        <v>214</v>
      </c>
      <c r="S118" s="99">
        <v>357</v>
      </c>
      <c r="T118" s="99">
        <v>782</v>
      </c>
      <c r="U118" s="99">
        <v>0</v>
      </c>
      <c r="V118" s="99">
        <v>1659</v>
      </c>
      <c r="X118" s="123">
        <v>2011</v>
      </c>
      <c r="Y118" s="99">
        <v>2</v>
      </c>
      <c r="Z118" s="99">
        <v>0</v>
      </c>
      <c r="AA118" s="99">
        <v>0</v>
      </c>
      <c r="AB118" s="99">
        <v>0</v>
      </c>
      <c r="AC118" s="99">
        <v>1</v>
      </c>
      <c r="AD118" s="99">
        <v>3</v>
      </c>
      <c r="AE118" s="99">
        <v>0</v>
      </c>
      <c r="AF118" s="99">
        <v>1</v>
      </c>
      <c r="AG118" s="99">
        <v>5</v>
      </c>
      <c r="AH118" s="99">
        <v>10</v>
      </c>
      <c r="AI118" s="99">
        <v>16</v>
      </c>
      <c r="AJ118" s="99">
        <v>21</v>
      </c>
      <c r="AK118" s="99">
        <v>28</v>
      </c>
      <c r="AL118" s="99">
        <v>60</v>
      </c>
      <c r="AM118" s="99">
        <v>96</v>
      </c>
      <c r="AN118" s="99">
        <v>166</v>
      </c>
      <c r="AO118" s="99">
        <v>287</v>
      </c>
      <c r="AP118" s="99">
        <v>1121</v>
      </c>
      <c r="AQ118" s="99">
        <v>0</v>
      </c>
      <c r="AR118" s="99">
        <v>1817</v>
      </c>
      <c r="AT118" s="123">
        <v>2011</v>
      </c>
      <c r="AU118" s="99">
        <v>3</v>
      </c>
      <c r="AV118" s="99">
        <v>0</v>
      </c>
      <c r="AW118" s="99">
        <v>0</v>
      </c>
      <c r="AX118" s="99">
        <v>1</v>
      </c>
      <c r="AY118" s="99">
        <v>1</v>
      </c>
      <c r="AZ118" s="99">
        <v>4</v>
      </c>
      <c r="BA118" s="99">
        <v>1</v>
      </c>
      <c r="BB118" s="99">
        <v>4</v>
      </c>
      <c r="BC118" s="99">
        <v>14</v>
      </c>
      <c r="BD118" s="99">
        <v>21</v>
      </c>
      <c r="BE118" s="99">
        <v>26</v>
      </c>
      <c r="BF118" s="99">
        <v>48</v>
      </c>
      <c r="BG118" s="99">
        <v>76</v>
      </c>
      <c r="BH118" s="99">
        <v>128</v>
      </c>
      <c r="BI118" s="99">
        <v>222</v>
      </c>
      <c r="BJ118" s="99">
        <v>380</v>
      </c>
      <c r="BK118" s="99">
        <v>644</v>
      </c>
      <c r="BL118" s="99">
        <v>1903</v>
      </c>
      <c r="BM118" s="99">
        <v>0</v>
      </c>
      <c r="BN118" s="99">
        <v>3476</v>
      </c>
      <c r="BP118" s="123">
        <v>2011</v>
      </c>
    </row>
    <row r="119" spans="2:68">
      <c r="B119" s="123">
        <v>2012</v>
      </c>
      <c r="C119" s="99">
        <v>0</v>
      </c>
      <c r="D119" s="99">
        <v>0</v>
      </c>
      <c r="E119" s="99">
        <v>0</v>
      </c>
      <c r="F119" s="99">
        <v>1</v>
      </c>
      <c r="G119" s="99">
        <v>0</v>
      </c>
      <c r="H119" s="99">
        <v>3</v>
      </c>
      <c r="I119" s="99">
        <v>2</v>
      </c>
      <c r="J119" s="99">
        <v>11</v>
      </c>
      <c r="K119" s="99">
        <v>8</v>
      </c>
      <c r="L119" s="99">
        <v>15</v>
      </c>
      <c r="M119" s="99">
        <v>21</v>
      </c>
      <c r="N119" s="99">
        <v>41</v>
      </c>
      <c r="O119" s="99">
        <v>59</v>
      </c>
      <c r="P119" s="99">
        <v>84</v>
      </c>
      <c r="Q119" s="99">
        <v>113</v>
      </c>
      <c r="R119" s="99">
        <v>225</v>
      </c>
      <c r="S119" s="99">
        <v>351</v>
      </c>
      <c r="T119" s="99">
        <v>802</v>
      </c>
      <c r="U119" s="99">
        <v>0</v>
      </c>
      <c r="V119" s="99">
        <v>1736</v>
      </c>
      <c r="X119" s="123">
        <v>2012</v>
      </c>
      <c r="Y119" s="99">
        <v>0</v>
      </c>
      <c r="Z119" s="99">
        <v>0</v>
      </c>
      <c r="AA119" s="99">
        <v>1</v>
      </c>
      <c r="AB119" s="99">
        <v>1</v>
      </c>
      <c r="AC119" s="99">
        <v>1</v>
      </c>
      <c r="AD119" s="99">
        <v>0</v>
      </c>
      <c r="AE119" s="99">
        <v>3</v>
      </c>
      <c r="AF119" s="99">
        <v>1</v>
      </c>
      <c r="AG119" s="99">
        <v>7</v>
      </c>
      <c r="AH119" s="99">
        <v>10</v>
      </c>
      <c r="AI119" s="99">
        <v>16</v>
      </c>
      <c r="AJ119" s="99">
        <v>13</v>
      </c>
      <c r="AK119" s="99">
        <v>33</v>
      </c>
      <c r="AL119" s="99">
        <v>60</v>
      </c>
      <c r="AM119" s="99">
        <v>108</v>
      </c>
      <c r="AN119" s="99">
        <v>188</v>
      </c>
      <c r="AO119" s="99">
        <v>342</v>
      </c>
      <c r="AP119" s="99">
        <v>1297</v>
      </c>
      <c r="AQ119" s="99">
        <v>0</v>
      </c>
      <c r="AR119" s="99">
        <v>2081</v>
      </c>
      <c r="AT119" s="123">
        <v>2012</v>
      </c>
      <c r="AU119" s="99">
        <v>0</v>
      </c>
      <c r="AV119" s="99">
        <v>0</v>
      </c>
      <c r="AW119" s="99">
        <v>1</v>
      </c>
      <c r="AX119" s="99">
        <v>2</v>
      </c>
      <c r="AY119" s="99">
        <v>1</v>
      </c>
      <c r="AZ119" s="99">
        <v>3</v>
      </c>
      <c r="BA119" s="99">
        <v>5</v>
      </c>
      <c r="BB119" s="99">
        <v>12</v>
      </c>
      <c r="BC119" s="99">
        <v>15</v>
      </c>
      <c r="BD119" s="99">
        <v>25</v>
      </c>
      <c r="BE119" s="99">
        <v>37</v>
      </c>
      <c r="BF119" s="99">
        <v>54</v>
      </c>
      <c r="BG119" s="99">
        <v>92</v>
      </c>
      <c r="BH119" s="99">
        <v>144</v>
      </c>
      <c r="BI119" s="99">
        <v>221</v>
      </c>
      <c r="BJ119" s="99">
        <v>413</v>
      </c>
      <c r="BK119" s="99">
        <v>693</v>
      </c>
      <c r="BL119" s="99">
        <v>2099</v>
      </c>
      <c r="BM119" s="99">
        <v>0</v>
      </c>
      <c r="BN119" s="99">
        <v>3817</v>
      </c>
      <c r="BP119" s="123">
        <v>2012</v>
      </c>
    </row>
    <row r="120" spans="2:68">
      <c r="B120" s="123">
        <v>2013</v>
      </c>
      <c r="C120" s="99">
        <v>0</v>
      </c>
      <c r="D120" s="99">
        <v>0</v>
      </c>
      <c r="E120" s="99">
        <v>0</v>
      </c>
      <c r="F120" s="99">
        <v>0</v>
      </c>
      <c r="G120" s="99">
        <v>2</v>
      </c>
      <c r="H120" s="99">
        <v>4</v>
      </c>
      <c r="I120" s="99">
        <v>2</v>
      </c>
      <c r="J120" s="99">
        <v>1</v>
      </c>
      <c r="K120" s="99">
        <v>6</v>
      </c>
      <c r="L120" s="99">
        <v>16</v>
      </c>
      <c r="M120" s="99">
        <v>13</v>
      </c>
      <c r="N120" s="99">
        <v>27</v>
      </c>
      <c r="O120" s="99">
        <v>38</v>
      </c>
      <c r="P120" s="99">
        <v>55</v>
      </c>
      <c r="Q120" s="99">
        <v>100</v>
      </c>
      <c r="R120" s="99">
        <v>152</v>
      </c>
      <c r="S120" s="99">
        <v>287</v>
      </c>
      <c r="T120" s="99">
        <v>701</v>
      </c>
      <c r="U120" s="99">
        <v>0</v>
      </c>
      <c r="V120" s="99">
        <v>1404</v>
      </c>
      <c r="X120" s="123">
        <v>2013</v>
      </c>
      <c r="Y120" s="99">
        <v>1</v>
      </c>
      <c r="Z120" s="99">
        <v>0</v>
      </c>
      <c r="AA120" s="99">
        <v>1</v>
      </c>
      <c r="AB120" s="99">
        <v>0</v>
      </c>
      <c r="AC120" s="99">
        <v>3</v>
      </c>
      <c r="AD120" s="99">
        <v>3</v>
      </c>
      <c r="AE120" s="99">
        <v>2</v>
      </c>
      <c r="AF120" s="99">
        <v>5</v>
      </c>
      <c r="AG120" s="99">
        <v>6</v>
      </c>
      <c r="AH120" s="99">
        <v>14</v>
      </c>
      <c r="AI120" s="99">
        <v>14</v>
      </c>
      <c r="AJ120" s="99">
        <v>25</v>
      </c>
      <c r="AK120" s="99">
        <v>34</v>
      </c>
      <c r="AL120" s="99">
        <v>55</v>
      </c>
      <c r="AM120" s="99">
        <v>90</v>
      </c>
      <c r="AN120" s="99">
        <v>138</v>
      </c>
      <c r="AO120" s="99">
        <v>276</v>
      </c>
      <c r="AP120" s="99">
        <v>1037</v>
      </c>
      <c r="AQ120" s="99">
        <v>0</v>
      </c>
      <c r="AR120" s="99">
        <v>1704</v>
      </c>
      <c r="AT120" s="123">
        <v>2013</v>
      </c>
      <c r="AU120" s="99">
        <v>1</v>
      </c>
      <c r="AV120" s="99">
        <v>0</v>
      </c>
      <c r="AW120" s="99">
        <v>1</v>
      </c>
      <c r="AX120" s="99">
        <v>0</v>
      </c>
      <c r="AY120" s="99">
        <v>5</v>
      </c>
      <c r="AZ120" s="99">
        <v>7</v>
      </c>
      <c r="BA120" s="99">
        <v>4</v>
      </c>
      <c r="BB120" s="99">
        <v>6</v>
      </c>
      <c r="BC120" s="99">
        <v>12</v>
      </c>
      <c r="BD120" s="99">
        <v>30</v>
      </c>
      <c r="BE120" s="99">
        <v>27</v>
      </c>
      <c r="BF120" s="99">
        <v>52</v>
      </c>
      <c r="BG120" s="99">
        <v>72</v>
      </c>
      <c r="BH120" s="99">
        <v>110</v>
      </c>
      <c r="BI120" s="99">
        <v>190</v>
      </c>
      <c r="BJ120" s="99">
        <v>290</v>
      </c>
      <c r="BK120" s="99">
        <v>563</v>
      </c>
      <c r="BL120" s="99">
        <v>1738</v>
      </c>
      <c r="BM120" s="99">
        <v>0</v>
      </c>
      <c r="BN120" s="99">
        <v>3108</v>
      </c>
      <c r="BP120" s="123">
        <v>2013</v>
      </c>
    </row>
    <row r="121" spans="2:68">
      <c r="B121" s="123">
        <v>2014</v>
      </c>
      <c r="C121" s="99">
        <v>4</v>
      </c>
      <c r="D121" s="99">
        <v>0</v>
      </c>
      <c r="E121" s="99">
        <v>0</v>
      </c>
      <c r="F121" s="99">
        <v>1</v>
      </c>
      <c r="G121" s="99">
        <v>3</v>
      </c>
      <c r="H121" s="99">
        <v>3</v>
      </c>
      <c r="I121" s="99">
        <v>2</v>
      </c>
      <c r="J121" s="99">
        <v>4</v>
      </c>
      <c r="K121" s="99">
        <v>6</v>
      </c>
      <c r="L121" s="99">
        <v>12</v>
      </c>
      <c r="M121" s="99">
        <v>14</v>
      </c>
      <c r="N121" s="99">
        <v>20</v>
      </c>
      <c r="O121" s="99">
        <v>46</v>
      </c>
      <c r="P121" s="99">
        <v>70</v>
      </c>
      <c r="Q121" s="99">
        <v>98</v>
      </c>
      <c r="R121" s="99">
        <v>156</v>
      </c>
      <c r="S121" s="99">
        <v>270</v>
      </c>
      <c r="T121" s="99">
        <v>717</v>
      </c>
      <c r="U121" s="99">
        <v>1</v>
      </c>
      <c r="V121" s="99">
        <v>1427</v>
      </c>
      <c r="X121" s="123">
        <v>2014</v>
      </c>
      <c r="Y121" s="99">
        <v>2</v>
      </c>
      <c r="Z121" s="99">
        <v>0</v>
      </c>
      <c r="AA121" s="99">
        <v>0</v>
      </c>
      <c r="AB121" s="99">
        <v>0</v>
      </c>
      <c r="AC121" s="99">
        <v>1</v>
      </c>
      <c r="AD121" s="99">
        <v>3</v>
      </c>
      <c r="AE121" s="99">
        <v>2</v>
      </c>
      <c r="AF121" s="99">
        <v>7</v>
      </c>
      <c r="AG121" s="99">
        <v>4</v>
      </c>
      <c r="AH121" s="99">
        <v>11</v>
      </c>
      <c r="AI121" s="99">
        <v>12</v>
      </c>
      <c r="AJ121" s="99">
        <v>28</v>
      </c>
      <c r="AK121" s="99">
        <v>37</v>
      </c>
      <c r="AL121" s="99">
        <v>54</v>
      </c>
      <c r="AM121" s="99">
        <v>89</v>
      </c>
      <c r="AN121" s="99">
        <v>165</v>
      </c>
      <c r="AO121" s="99">
        <v>246</v>
      </c>
      <c r="AP121" s="99">
        <v>1154</v>
      </c>
      <c r="AQ121" s="99">
        <v>0</v>
      </c>
      <c r="AR121" s="99">
        <v>1815</v>
      </c>
      <c r="AT121" s="123">
        <v>2014</v>
      </c>
      <c r="AU121" s="99">
        <v>6</v>
      </c>
      <c r="AV121" s="99">
        <v>0</v>
      </c>
      <c r="AW121" s="99">
        <v>0</v>
      </c>
      <c r="AX121" s="99">
        <v>1</v>
      </c>
      <c r="AY121" s="99">
        <v>4</v>
      </c>
      <c r="AZ121" s="99">
        <v>6</v>
      </c>
      <c r="BA121" s="99">
        <v>4</v>
      </c>
      <c r="BB121" s="99">
        <v>11</v>
      </c>
      <c r="BC121" s="99">
        <v>10</v>
      </c>
      <c r="BD121" s="99">
        <v>23</v>
      </c>
      <c r="BE121" s="99">
        <v>26</v>
      </c>
      <c r="BF121" s="99">
        <v>48</v>
      </c>
      <c r="BG121" s="99">
        <v>83</v>
      </c>
      <c r="BH121" s="99">
        <v>124</v>
      </c>
      <c r="BI121" s="99">
        <v>187</v>
      </c>
      <c r="BJ121" s="99">
        <v>321</v>
      </c>
      <c r="BK121" s="99">
        <v>516</v>
      </c>
      <c r="BL121" s="99">
        <v>1871</v>
      </c>
      <c r="BM121" s="99">
        <v>1</v>
      </c>
      <c r="BN121" s="99">
        <v>3242</v>
      </c>
      <c r="BP121" s="123">
        <v>2014</v>
      </c>
    </row>
    <row r="122" spans="2:68">
      <c r="B122" s="123">
        <v>2015</v>
      </c>
      <c r="C122" s="99">
        <v>3</v>
      </c>
      <c r="D122" s="99">
        <v>0</v>
      </c>
      <c r="E122" s="99">
        <v>0</v>
      </c>
      <c r="F122" s="99">
        <v>1</v>
      </c>
      <c r="G122" s="99">
        <v>0</v>
      </c>
      <c r="H122" s="99">
        <v>1</v>
      </c>
      <c r="I122" s="99">
        <v>1</v>
      </c>
      <c r="J122" s="99">
        <v>6</v>
      </c>
      <c r="K122" s="99">
        <v>6</v>
      </c>
      <c r="L122" s="99">
        <v>5</v>
      </c>
      <c r="M122" s="99">
        <v>21</v>
      </c>
      <c r="N122" s="99">
        <v>36</v>
      </c>
      <c r="O122" s="99">
        <v>33</v>
      </c>
      <c r="P122" s="99">
        <v>59</v>
      </c>
      <c r="Q122" s="99">
        <v>107</v>
      </c>
      <c r="R122" s="99">
        <v>189</v>
      </c>
      <c r="S122" s="99">
        <v>319</v>
      </c>
      <c r="T122" s="99">
        <v>837</v>
      </c>
      <c r="U122" s="99">
        <v>0</v>
      </c>
      <c r="V122" s="99">
        <v>1624</v>
      </c>
      <c r="X122" s="123">
        <v>2015</v>
      </c>
      <c r="Y122" s="99">
        <v>2</v>
      </c>
      <c r="Z122" s="99">
        <v>0</v>
      </c>
      <c r="AA122" s="99">
        <v>0</v>
      </c>
      <c r="AB122" s="99">
        <v>0</v>
      </c>
      <c r="AC122" s="99">
        <v>0</v>
      </c>
      <c r="AD122" s="99">
        <v>1</v>
      </c>
      <c r="AE122" s="99">
        <v>1</v>
      </c>
      <c r="AF122" s="99">
        <v>3</v>
      </c>
      <c r="AG122" s="99">
        <v>7</v>
      </c>
      <c r="AH122" s="99">
        <v>7</v>
      </c>
      <c r="AI122" s="99">
        <v>15</v>
      </c>
      <c r="AJ122" s="99">
        <v>25</v>
      </c>
      <c r="AK122" s="99">
        <v>34</v>
      </c>
      <c r="AL122" s="99">
        <v>47</v>
      </c>
      <c r="AM122" s="99">
        <v>80</v>
      </c>
      <c r="AN122" s="99">
        <v>164</v>
      </c>
      <c r="AO122" s="99">
        <v>279</v>
      </c>
      <c r="AP122" s="99">
        <v>1246</v>
      </c>
      <c r="AQ122" s="99">
        <v>0</v>
      </c>
      <c r="AR122" s="99">
        <v>1911</v>
      </c>
      <c r="AT122" s="123">
        <v>2015</v>
      </c>
      <c r="AU122" s="99">
        <v>5</v>
      </c>
      <c r="AV122" s="99">
        <v>0</v>
      </c>
      <c r="AW122" s="99">
        <v>0</v>
      </c>
      <c r="AX122" s="99">
        <v>1</v>
      </c>
      <c r="AY122" s="99">
        <v>0</v>
      </c>
      <c r="AZ122" s="99">
        <v>2</v>
      </c>
      <c r="BA122" s="99">
        <v>2</v>
      </c>
      <c r="BB122" s="99">
        <v>9</v>
      </c>
      <c r="BC122" s="99">
        <v>13</v>
      </c>
      <c r="BD122" s="99">
        <v>12</v>
      </c>
      <c r="BE122" s="99">
        <v>36</v>
      </c>
      <c r="BF122" s="99">
        <v>61</v>
      </c>
      <c r="BG122" s="99">
        <v>67</v>
      </c>
      <c r="BH122" s="99">
        <v>106</v>
      </c>
      <c r="BI122" s="99">
        <v>187</v>
      </c>
      <c r="BJ122" s="99">
        <v>353</v>
      </c>
      <c r="BK122" s="99">
        <v>598</v>
      </c>
      <c r="BL122" s="99">
        <v>2083</v>
      </c>
      <c r="BM122" s="99">
        <v>0</v>
      </c>
      <c r="BN122" s="99">
        <v>3535</v>
      </c>
      <c r="BP122" s="123">
        <v>2015</v>
      </c>
    </row>
    <row r="123" spans="2:68">
      <c r="B123" s="123">
        <v>2016</v>
      </c>
      <c r="C123" s="99">
        <v>0</v>
      </c>
      <c r="D123" s="99">
        <v>0</v>
      </c>
      <c r="E123" s="99">
        <v>0</v>
      </c>
      <c r="F123" s="99">
        <v>1</v>
      </c>
      <c r="G123" s="99">
        <v>0</v>
      </c>
      <c r="H123" s="99">
        <v>0</v>
      </c>
      <c r="I123" s="99">
        <v>1</v>
      </c>
      <c r="J123" s="99">
        <v>4</v>
      </c>
      <c r="K123" s="99">
        <v>4</v>
      </c>
      <c r="L123" s="99">
        <v>12</v>
      </c>
      <c r="M123" s="99">
        <v>18</v>
      </c>
      <c r="N123" s="99">
        <v>27</v>
      </c>
      <c r="O123" s="99">
        <v>31</v>
      </c>
      <c r="P123" s="99">
        <v>69</v>
      </c>
      <c r="Q123" s="99">
        <v>111</v>
      </c>
      <c r="R123" s="99">
        <v>171</v>
      </c>
      <c r="S123" s="99">
        <v>311</v>
      </c>
      <c r="T123" s="99">
        <v>805</v>
      </c>
      <c r="U123" s="99">
        <v>0</v>
      </c>
      <c r="V123" s="99">
        <v>1565</v>
      </c>
      <c r="X123" s="123">
        <v>2016</v>
      </c>
      <c r="Y123" s="99">
        <v>0</v>
      </c>
      <c r="Z123" s="99">
        <v>0</v>
      </c>
      <c r="AA123" s="99">
        <v>0</v>
      </c>
      <c r="AB123" s="99">
        <v>0</v>
      </c>
      <c r="AC123" s="99">
        <v>0</v>
      </c>
      <c r="AD123" s="99">
        <v>2</v>
      </c>
      <c r="AE123" s="99">
        <v>4</v>
      </c>
      <c r="AF123" s="99">
        <v>2</v>
      </c>
      <c r="AG123" s="99">
        <v>7</v>
      </c>
      <c r="AH123" s="99">
        <v>9</v>
      </c>
      <c r="AI123" s="99">
        <v>5</v>
      </c>
      <c r="AJ123" s="99">
        <v>15</v>
      </c>
      <c r="AK123" s="99">
        <v>34</v>
      </c>
      <c r="AL123" s="99">
        <v>46</v>
      </c>
      <c r="AM123" s="99">
        <v>80</v>
      </c>
      <c r="AN123" s="99">
        <v>147</v>
      </c>
      <c r="AO123" s="99">
        <v>272</v>
      </c>
      <c r="AP123" s="99">
        <v>1270</v>
      </c>
      <c r="AQ123" s="99">
        <v>0</v>
      </c>
      <c r="AR123" s="99">
        <v>1893</v>
      </c>
      <c r="AT123" s="123">
        <v>2016</v>
      </c>
      <c r="AU123" s="99">
        <v>0</v>
      </c>
      <c r="AV123" s="99">
        <v>0</v>
      </c>
      <c r="AW123" s="99">
        <v>0</v>
      </c>
      <c r="AX123" s="99">
        <v>1</v>
      </c>
      <c r="AY123" s="99">
        <v>0</v>
      </c>
      <c r="AZ123" s="99">
        <v>2</v>
      </c>
      <c r="BA123" s="99">
        <v>5</v>
      </c>
      <c r="BB123" s="99">
        <v>6</v>
      </c>
      <c r="BC123" s="99">
        <v>11</v>
      </c>
      <c r="BD123" s="99">
        <v>21</v>
      </c>
      <c r="BE123" s="99">
        <v>23</v>
      </c>
      <c r="BF123" s="99">
        <v>42</v>
      </c>
      <c r="BG123" s="99">
        <v>65</v>
      </c>
      <c r="BH123" s="99">
        <v>115</v>
      </c>
      <c r="BI123" s="99">
        <v>191</v>
      </c>
      <c r="BJ123" s="99">
        <v>318</v>
      </c>
      <c r="BK123" s="99">
        <v>583</v>
      </c>
      <c r="BL123" s="99">
        <v>2075</v>
      </c>
      <c r="BM123" s="99">
        <v>0</v>
      </c>
      <c r="BN123" s="99">
        <v>3458</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1.7028842</v>
      </c>
      <c r="D75" s="100">
        <v>0.16075539999999999</v>
      </c>
      <c r="E75" s="100">
        <v>0.1733343</v>
      </c>
      <c r="F75" s="100">
        <v>1.2866346</v>
      </c>
      <c r="G75" s="100">
        <v>1.3788811000000001</v>
      </c>
      <c r="H75" s="100">
        <v>3.1547732000000002</v>
      </c>
      <c r="I75" s="100">
        <v>2.4130756999999998</v>
      </c>
      <c r="J75" s="100">
        <v>4.9242827</v>
      </c>
      <c r="K75" s="100">
        <v>6.9311391000000002</v>
      </c>
      <c r="L75" s="100">
        <v>10.003947999999999</v>
      </c>
      <c r="M75" s="100">
        <v>18.427652999999999</v>
      </c>
      <c r="N75" s="100">
        <v>22.537516</v>
      </c>
      <c r="O75" s="100">
        <v>42.448721999999997</v>
      </c>
      <c r="P75" s="100">
        <v>78.162008999999998</v>
      </c>
      <c r="Q75" s="100">
        <v>123.52504</v>
      </c>
      <c r="R75" s="100">
        <v>242.03613000000001</v>
      </c>
      <c r="S75" s="100">
        <v>451.28555</v>
      </c>
      <c r="T75" s="100">
        <v>863.46465000000001</v>
      </c>
      <c r="U75" s="100">
        <v>19.277754000000002</v>
      </c>
      <c r="V75" s="100">
        <v>39.293568</v>
      </c>
      <c r="W75" s="127"/>
      <c r="X75" s="121">
        <v>1968</v>
      </c>
      <c r="Y75" s="100">
        <v>1.2556210999999999</v>
      </c>
      <c r="Z75" s="100">
        <v>0.16877490000000001</v>
      </c>
      <c r="AA75" s="100">
        <v>0.72701099999999996</v>
      </c>
      <c r="AB75" s="100">
        <v>0.3831484</v>
      </c>
      <c r="AC75" s="100">
        <v>0.61961710000000003</v>
      </c>
      <c r="AD75" s="100">
        <v>2.8568980000000002</v>
      </c>
      <c r="AE75" s="100">
        <v>4.2661752000000002</v>
      </c>
      <c r="AF75" s="100">
        <v>8.9382228999999995</v>
      </c>
      <c r="AG75" s="100">
        <v>14.768984</v>
      </c>
      <c r="AH75" s="100">
        <v>15.902421</v>
      </c>
      <c r="AI75" s="100">
        <v>25.35005</v>
      </c>
      <c r="AJ75" s="100">
        <v>26.036626999999999</v>
      </c>
      <c r="AK75" s="100">
        <v>44.295169000000001</v>
      </c>
      <c r="AL75" s="100">
        <v>55.266547000000003</v>
      </c>
      <c r="AM75" s="100">
        <v>81.266777000000005</v>
      </c>
      <c r="AN75" s="100">
        <v>117.96344000000001</v>
      </c>
      <c r="AO75" s="100">
        <v>158.73916</v>
      </c>
      <c r="AP75" s="100">
        <v>355.68975999999998</v>
      </c>
      <c r="AQ75" s="100">
        <v>18.121165000000001</v>
      </c>
      <c r="AR75" s="100">
        <v>23.925086</v>
      </c>
      <c r="AS75" s="127"/>
      <c r="AT75" s="121">
        <v>1968</v>
      </c>
      <c r="AU75" s="100">
        <v>1.4850638</v>
      </c>
      <c r="AV75" s="100">
        <v>0.1646676</v>
      </c>
      <c r="AW75" s="100">
        <v>0.44360929999999998</v>
      </c>
      <c r="AX75" s="100">
        <v>0.84424120000000002</v>
      </c>
      <c r="AY75" s="100">
        <v>1.0082393000000001</v>
      </c>
      <c r="AZ75" s="100">
        <v>3.0108880999999998</v>
      </c>
      <c r="BA75" s="100">
        <v>3.3123048000000002</v>
      </c>
      <c r="BB75" s="100">
        <v>6.8561657</v>
      </c>
      <c r="BC75" s="100">
        <v>10.725956</v>
      </c>
      <c r="BD75" s="100">
        <v>12.906946</v>
      </c>
      <c r="BE75" s="100">
        <v>21.885361</v>
      </c>
      <c r="BF75" s="100">
        <v>24.274260999999999</v>
      </c>
      <c r="BG75" s="100">
        <v>43.379995999999998</v>
      </c>
      <c r="BH75" s="100">
        <v>65.827929999999995</v>
      </c>
      <c r="BI75" s="100">
        <v>98.851879999999994</v>
      </c>
      <c r="BJ75" s="100">
        <v>167.03980999999999</v>
      </c>
      <c r="BK75" s="100">
        <v>266.24831999999998</v>
      </c>
      <c r="BL75" s="100">
        <v>519.01612999999998</v>
      </c>
      <c r="BM75" s="100">
        <v>18.703208</v>
      </c>
      <c r="BN75" s="100">
        <v>29.199027999999998</v>
      </c>
      <c r="BO75" s="127"/>
      <c r="BP75" s="121">
        <v>1968</v>
      </c>
    </row>
    <row r="76" spans="1:68">
      <c r="A76" s="127"/>
      <c r="B76" s="121">
        <v>1969</v>
      </c>
      <c r="C76" s="100">
        <v>2.0172813999999999</v>
      </c>
      <c r="D76" s="100">
        <v>0.63552589999999998</v>
      </c>
      <c r="E76" s="100">
        <v>0.33748040000000001</v>
      </c>
      <c r="F76" s="100">
        <v>0.90278290000000005</v>
      </c>
      <c r="G76" s="100">
        <v>0.75442379999999998</v>
      </c>
      <c r="H76" s="100">
        <v>2.5291950000000001</v>
      </c>
      <c r="I76" s="100">
        <v>2.3316666000000001</v>
      </c>
      <c r="J76" s="100">
        <v>3.4076998000000001</v>
      </c>
      <c r="K76" s="100">
        <v>4.4047365999999997</v>
      </c>
      <c r="L76" s="100">
        <v>11.718384</v>
      </c>
      <c r="M76" s="100">
        <v>15.835413000000001</v>
      </c>
      <c r="N76" s="100">
        <v>30.203175999999999</v>
      </c>
      <c r="O76" s="100">
        <v>38.383786999999998</v>
      </c>
      <c r="P76" s="100">
        <v>60.217126</v>
      </c>
      <c r="Q76" s="100">
        <v>122.09487</v>
      </c>
      <c r="R76" s="100">
        <v>218.03075999999999</v>
      </c>
      <c r="S76" s="100">
        <v>433.48493000000002</v>
      </c>
      <c r="T76" s="100">
        <v>719.61478999999997</v>
      </c>
      <c r="U76" s="100">
        <v>17.616959000000001</v>
      </c>
      <c r="V76" s="100">
        <v>35.514006999999999</v>
      </c>
      <c r="W76" s="127"/>
      <c r="X76" s="121">
        <v>1969</v>
      </c>
      <c r="Y76" s="100">
        <v>0.52933490000000005</v>
      </c>
      <c r="Z76" s="100">
        <v>0.83640570000000003</v>
      </c>
      <c r="AA76" s="100">
        <v>0.53085320000000003</v>
      </c>
      <c r="AB76" s="100">
        <v>0.37550790000000001</v>
      </c>
      <c r="AC76" s="100">
        <v>0.99019120000000005</v>
      </c>
      <c r="AD76" s="100">
        <v>3.7000858000000001</v>
      </c>
      <c r="AE76" s="100">
        <v>4.1038661000000003</v>
      </c>
      <c r="AF76" s="100">
        <v>6.7599159999999996</v>
      </c>
      <c r="AG76" s="100">
        <v>11.013648999999999</v>
      </c>
      <c r="AH76" s="100">
        <v>17.307167</v>
      </c>
      <c r="AI76" s="100">
        <v>23.421278999999998</v>
      </c>
      <c r="AJ76" s="100">
        <v>30.635795000000002</v>
      </c>
      <c r="AK76" s="100">
        <v>37.698174000000002</v>
      </c>
      <c r="AL76" s="100">
        <v>48.562646000000001</v>
      </c>
      <c r="AM76" s="100">
        <v>61.769956000000001</v>
      </c>
      <c r="AN76" s="100">
        <v>112.33651999999999</v>
      </c>
      <c r="AO76" s="100">
        <v>180.49061</v>
      </c>
      <c r="AP76" s="100">
        <v>322.08098999999999</v>
      </c>
      <c r="AQ76" s="100">
        <v>16.905135999999999</v>
      </c>
      <c r="AR76" s="100">
        <v>22.341508999999999</v>
      </c>
      <c r="AS76" s="127"/>
      <c r="AT76" s="121">
        <v>1969</v>
      </c>
      <c r="AU76" s="100">
        <v>1.2913123</v>
      </c>
      <c r="AV76" s="100">
        <v>0.73337920000000001</v>
      </c>
      <c r="AW76" s="100">
        <v>0.43187029999999998</v>
      </c>
      <c r="AX76" s="100">
        <v>0.64429729999999996</v>
      </c>
      <c r="AY76" s="100">
        <v>0.86943170000000003</v>
      </c>
      <c r="AZ76" s="100">
        <v>3.0940704999999999</v>
      </c>
      <c r="BA76" s="100">
        <v>3.1936170000000002</v>
      </c>
      <c r="BB76" s="100">
        <v>5.0236042000000003</v>
      </c>
      <c r="BC76" s="100">
        <v>7.5949752000000004</v>
      </c>
      <c r="BD76" s="100">
        <v>14.460050000000001</v>
      </c>
      <c r="BE76" s="100">
        <v>19.629570999999999</v>
      </c>
      <c r="BF76" s="100">
        <v>30.419156000000001</v>
      </c>
      <c r="BG76" s="100">
        <v>38.035997999999999</v>
      </c>
      <c r="BH76" s="100">
        <v>53.994669999999999</v>
      </c>
      <c r="BI76" s="100">
        <v>86.989654999999999</v>
      </c>
      <c r="BJ76" s="100">
        <v>153.40882999999999</v>
      </c>
      <c r="BK76" s="100">
        <v>273.08192000000003</v>
      </c>
      <c r="BL76" s="100">
        <v>448.19713999999999</v>
      </c>
      <c r="BM76" s="100">
        <v>17.263293000000001</v>
      </c>
      <c r="BN76" s="100">
        <v>26.847812999999999</v>
      </c>
      <c r="BO76" s="127"/>
      <c r="BP76" s="121">
        <v>1969</v>
      </c>
    </row>
    <row r="77" spans="1:68">
      <c r="A77" s="127"/>
      <c r="B77" s="121">
        <v>1970</v>
      </c>
      <c r="C77" s="100">
        <v>1.4810353000000001</v>
      </c>
      <c r="D77" s="100">
        <v>0</v>
      </c>
      <c r="E77" s="100">
        <v>0.16401189999999999</v>
      </c>
      <c r="F77" s="100">
        <v>0.53436499999999998</v>
      </c>
      <c r="G77" s="100">
        <v>1.8135622</v>
      </c>
      <c r="H77" s="100">
        <v>1.3086807</v>
      </c>
      <c r="I77" s="100">
        <v>1.5007842</v>
      </c>
      <c r="J77" s="100">
        <v>2.3802031000000001</v>
      </c>
      <c r="K77" s="100">
        <v>4.4058254999999997</v>
      </c>
      <c r="L77" s="100">
        <v>5.8555462</v>
      </c>
      <c r="M77" s="100">
        <v>14.142448999999999</v>
      </c>
      <c r="N77" s="100">
        <v>27.010894</v>
      </c>
      <c r="O77" s="100">
        <v>41.019973999999998</v>
      </c>
      <c r="P77" s="100">
        <v>72.352406999999999</v>
      </c>
      <c r="Q77" s="100">
        <v>130.88127</v>
      </c>
      <c r="R77" s="100">
        <v>221.78444999999999</v>
      </c>
      <c r="S77" s="100">
        <v>391.97277000000003</v>
      </c>
      <c r="T77" s="100">
        <v>686.71678999999995</v>
      </c>
      <c r="U77" s="100">
        <v>16.973997000000001</v>
      </c>
      <c r="V77" s="100">
        <v>34.320264000000002</v>
      </c>
      <c r="W77" s="127"/>
      <c r="X77" s="121">
        <v>1970</v>
      </c>
      <c r="Y77" s="100">
        <v>1.2071963000000001</v>
      </c>
      <c r="Z77" s="100">
        <v>0.33413799999999999</v>
      </c>
      <c r="AA77" s="100">
        <v>0.69030979999999997</v>
      </c>
      <c r="AB77" s="100">
        <v>1.1091783</v>
      </c>
      <c r="AC77" s="100">
        <v>0.95375799999999999</v>
      </c>
      <c r="AD77" s="100">
        <v>2.3296066999999998</v>
      </c>
      <c r="AE77" s="100">
        <v>3.9720895000000001</v>
      </c>
      <c r="AF77" s="100">
        <v>8.4475155999999991</v>
      </c>
      <c r="AG77" s="100">
        <v>12.138324000000001</v>
      </c>
      <c r="AH77" s="100">
        <v>18.502219</v>
      </c>
      <c r="AI77" s="100">
        <v>26.145603000000001</v>
      </c>
      <c r="AJ77" s="100">
        <v>32.006614999999996</v>
      </c>
      <c r="AK77" s="100">
        <v>39.025253999999997</v>
      </c>
      <c r="AL77" s="100">
        <v>57.424889999999998</v>
      </c>
      <c r="AM77" s="100">
        <v>62.171996999999998</v>
      </c>
      <c r="AN77" s="100">
        <v>123.82993</v>
      </c>
      <c r="AO77" s="100">
        <v>176.01408000000001</v>
      </c>
      <c r="AP77" s="100">
        <v>235.84360000000001</v>
      </c>
      <c r="AQ77" s="100">
        <v>17.295826999999999</v>
      </c>
      <c r="AR77" s="100">
        <v>22.288778000000001</v>
      </c>
      <c r="AS77" s="127"/>
      <c r="AT77" s="121">
        <v>1970</v>
      </c>
      <c r="AU77" s="100">
        <v>1.3473242000000001</v>
      </c>
      <c r="AV77" s="100">
        <v>0.1627439</v>
      </c>
      <c r="AW77" s="100">
        <v>0.42046420000000001</v>
      </c>
      <c r="AX77" s="100">
        <v>0.81643390000000005</v>
      </c>
      <c r="AY77" s="100">
        <v>1.3945147</v>
      </c>
      <c r="AZ77" s="100">
        <v>1.8023416999999999</v>
      </c>
      <c r="BA77" s="100">
        <v>2.7012217000000001</v>
      </c>
      <c r="BB77" s="100">
        <v>5.3187645000000003</v>
      </c>
      <c r="BC77" s="100">
        <v>8.1268293000000007</v>
      </c>
      <c r="BD77" s="100">
        <v>12.060333</v>
      </c>
      <c r="BE77" s="100">
        <v>20.137058</v>
      </c>
      <c r="BF77" s="100">
        <v>29.509</v>
      </c>
      <c r="BG77" s="100">
        <v>40.002872000000004</v>
      </c>
      <c r="BH77" s="100">
        <v>64.423332000000002</v>
      </c>
      <c r="BI77" s="100">
        <v>91.084648999999999</v>
      </c>
      <c r="BJ77" s="100">
        <v>161.48445000000001</v>
      </c>
      <c r="BK77" s="100">
        <v>254.25386</v>
      </c>
      <c r="BL77" s="100">
        <v>378.17054000000002</v>
      </c>
      <c r="BM77" s="100">
        <v>17.133927</v>
      </c>
      <c r="BN77" s="100">
        <v>26.133151000000002</v>
      </c>
      <c r="BO77" s="127"/>
      <c r="BP77" s="121">
        <v>1970</v>
      </c>
    </row>
    <row r="78" spans="1:68">
      <c r="A78" s="127"/>
      <c r="B78" s="121">
        <v>1971</v>
      </c>
      <c r="C78" s="100">
        <v>1.4085808</v>
      </c>
      <c r="D78" s="100">
        <v>0.3130385</v>
      </c>
      <c r="E78" s="100">
        <v>0.31212250000000002</v>
      </c>
      <c r="F78" s="100">
        <v>0.34615790000000002</v>
      </c>
      <c r="G78" s="100">
        <v>1.7195514999999999</v>
      </c>
      <c r="H78" s="100">
        <v>1.4069389999999999</v>
      </c>
      <c r="I78" s="100">
        <v>1.4090395</v>
      </c>
      <c r="J78" s="100">
        <v>2.8298732000000002</v>
      </c>
      <c r="K78" s="100">
        <v>5.2887667</v>
      </c>
      <c r="L78" s="100">
        <v>6.3792096999999996</v>
      </c>
      <c r="M78" s="100">
        <v>9.1372114</v>
      </c>
      <c r="N78" s="100">
        <v>18.919069</v>
      </c>
      <c r="O78" s="100">
        <v>29.698599000000002</v>
      </c>
      <c r="P78" s="100">
        <v>47.460594999999998</v>
      </c>
      <c r="Q78" s="100">
        <v>98.390333999999996</v>
      </c>
      <c r="R78" s="100">
        <v>194.02506</v>
      </c>
      <c r="S78" s="100">
        <v>346.88148999999999</v>
      </c>
      <c r="T78" s="100">
        <v>655.36401000000001</v>
      </c>
      <c r="U78" s="100">
        <v>13.946543</v>
      </c>
      <c r="V78" s="100">
        <v>29.350453999999999</v>
      </c>
      <c r="W78" s="127"/>
      <c r="X78" s="121">
        <v>1971</v>
      </c>
      <c r="Y78" s="100">
        <v>1.3097061999999999</v>
      </c>
      <c r="Z78" s="100">
        <v>0.32919809999999999</v>
      </c>
      <c r="AA78" s="100">
        <v>0.16385330000000001</v>
      </c>
      <c r="AB78" s="100">
        <v>0.89521510000000004</v>
      </c>
      <c r="AC78" s="100">
        <v>0.8943584</v>
      </c>
      <c r="AD78" s="100">
        <v>1.5058297</v>
      </c>
      <c r="AE78" s="100">
        <v>2.7627986999999998</v>
      </c>
      <c r="AF78" s="100">
        <v>8.1933634000000009</v>
      </c>
      <c r="AG78" s="100">
        <v>8.7753257999999992</v>
      </c>
      <c r="AH78" s="100">
        <v>16.655135999999999</v>
      </c>
      <c r="AI78" s="100">
        <v>22.173736000000002</v>
      </c>
      <c r="AJ78" s="100">
        <v>30.007065999999998</v>
      </c>
      <c r="AK78" s="100">
        <v>31.081136999999998</v>
      </c>
      <c r="AL78" s="100">
        <v>42.024833000000001</v>
      </c>
      <c r="AM78" s="100">
        <v>54.088321000000001</v>
      </c>
      <c r="AN78" s="100">
        <v>100.2291</v>
      </c>
      <c r="AO78" s="100">
        <v>153.70821000000001</v>
      </c>
      <c r="AP78" s="100">
        <v>276.85131000000001</v>
      </c>
      <c r="AQ78" s="100">
        <v>14.970776000000001</v>
      </c>
      <c r="AR78" s="100">
        <v>19.719487999999998</v>
      </c>
      <c r="AS78" s="127"/>
      <c r="AT78" s="121">
        <v>1971</v>
      </c>
      <c r="AU78" s="100">
        <v>1.3602557</v>
      </c>
      <c r="AV78" s="100">
        <v>0.32091500000000001</v>
      </c>
      <c r="AW78" s="100">
        <v>0.2397936</v>
      </c>
      <c r="AX78" s="100">
        <v>0.61603669999999999</v>
      </c>
      <c r="AY78" s="100">
        <v>1.3150892000000001</v>
      </c>
      <c r="AZ78" s="100">
        <v>1.4547057000000001</v>
      </c>
      <c r="BA78" s="100">
        <v>2.0631843999999999</v>
      </c>
      <c r="BB78" s="100">
        <v>5.4314707000000002</v>
      </c>
      <c r="BC78" s="100">
        <v>6.9701503000000002</v>
      </c>
      <c r="BD78" s="100">
        <v>11.405737999999999</v>
      </c>
      <c r="BE78" s="100">
        <v>15.645526</v>
      </c>
      <c r="BF78" s="100">
        <v>24.493265000000001</v>
      </c>
      <c r="BG78" s="100">
        <v>30.413802</v>
      </c>
      <c r="BH78" s="100">
        <v>44.608063000000001</v>
      </c>
      <c r="BI78" s="100">
        <v>72.913112999999996</v>
      </c>
      <c r="BJ78" s="100">
        <v>136.09318999999999</v>
      </c>
      <c r="BK78" s="100">
        <v>223.15385000000001</v>
      </c>
      <c r="BL78" s="100">
        <v>395.93605000000002</v>
      </c>
      <c r="BM78" s="100">
        <v>14.455971</v>
      </c>
      <c r="BN78" s="100">
        <v>22.687324</v>
      </c>
      <c r="BO78" s="127"/>
      <c r="BP78" s="121">
        <v>1971</v>
      </c>
    </row>
    <row r="79" spans="1:68">
      <c r="A79" s="127"/>
      <c r="B79" s="121">
        <v>1972</v>
      </c>
      <c r="C79" s="100">
        <v>1.0688312</v>
      </c>
      <c r="D79" s="100">
        <v>0.1579043</v>
      </c>
      <c r="E79" s="100">
        <v>0.30605559999999998</v>
      </c>
      <c r="F79" s="100">
        <v>0.84428080000000005</v>
      </c>
      <c r="G79" s="100">
        <v>0.86985570000000001</v>
      </c>
      <c r="H79" s="100">
        <v>1.1249733</v>
      </c>
      <c r="I79" s="100">
        <v>0.68100720000000003</v>
      </c>
      <c r="J79" s="100">
        <v>2.7975086999999998</v>
      </c>
      <c r="K79" s="100">
        <v>3.1481571000000002</v>
      </c>
      <c r="L79" s="100">
        <v>6.8659929999999996</v>
      </c>
      <c r="M79" s="100">
        <v>11.911987</v>
      </c>
      <c r="N79" s="100">
        <v>14.248243</v>
      </c>
      <c r="O79" s="100">
        <v>37.399926000000001</v>
      </c>
      <c r="P79" s="100">
        <v>46.678156999999999</v>
      </c>
      <c r="Q79" s="100">
        <v>83.412322000000003</v>
      </c>
      <c r="R79" s="100">
        <v>186.72092000000001</v>
      </c>
      <c r="S79" s="100">
        <v>308.52381000000003</v>
      </c>
      <c r="T79" s="100">
        <v>586.87616000000003</v>
      </c>
      <c r="U79" s="100">
        <v>13.058789000000001</v>
      </c>
      <c r="V79" s="100">
        <v>27.053532000000001</v>
      </c>
      <c r="W79" s="127"/>
      <c r="X79" s="121">
        <v>1972</v>
      </c>
      <c r="Y79" s="100">
        <v>1.1153512000000001</v>
      </c>
      <c r="Z79" s="100">
        <v>0.33274490000000001</v>
      </c>
      <c r="AA79" s="100">
        <v>0.1606756</v>
      </c>
      <c r="AB79" s="100">
        <v>0.34991159999999999</v>
      </c>
      <c r="AC79" s="100">
        <v>0.72241809999999995</v>
      </c>
      <c r="AD79" s="100">
        <v>1.3977942999999999</v>
      </c>
      <c r="AE79" s="100">
        <v>1.9473153999999999</v>
      </c>
      <c r="AF79" s="100">
        <v>4.5756243000000003</v>
      </c>
      <c r="AG79" s="100">
        <v>8.0861198000000005</v>
      </c>
      <c r="AH79" s="100">
        <v>12.58595</v>
      </c>
      <c r="AI79" s="100">
        <v>18.599115000000001</v>
      </c>
      <c r="AJ79" s="100">
        <v>27.943515999999999</v>
      </c>
      <c r="AK79" s="100">
        <v>28.447946000000002</v>
      </c>
      <c r="AL79" s="100">
        <v>36.864660999999998</v>
      </c>
      <c r="AM79" s="100">
        <v>53.825935999999999</v>
      </c>
      <c r="AN79" s="100">
        <v>79.919140999999996</v>
      </c>
      <c r="AO79" s="100">
        <v>133.15414000000001</v>
      </c>
      <c r="AP79" s="100">
        <v>257.56065000000001</v>
      </c>
      <c r="AQ79" s="100">
        <v>13.084514</v>
      </c>
      <c r="AR79" s="100">
        <v>17.167694999999998</v>
      </c>
      <c r="AS79" s="127"/>
      <c r="AT79" s="121">
        <v>1972</v>
      </c>
      <c r="AU79" s="100">
        <v>1.0915957999999999</v>
      </c>
      <c r="AV79" s="100">
        <v>0.2430417</v>
      </c>
      <c r="AW79" s="100">
        <v>0.23513770000000001</v>
      </c>
      <c r="AX79" s="100">
        <v>0.6014815</v>
      </c>
      <c r="AY79" s="100">
        <v>0.797516</v>
      </c>
      <c r="AZ79" s="100">
        <v>1.2570893000000001</v>
      </c>
      <c r="BA79" s="100">
        <v>1.2920716000000001</v>
      </c>
      <c r="BB79" s="100">
        <v>3.6613703000000002</v>
      </c>
      <c r="BC79" s="100">
        <v>5.5254655000000001</v>
      </c>
      <c r="BD79" s="100">
        <v>9.6596539999999997</v>
      </c>
      <c r="BE79" s="100">
        <v>15.240754000000001</v>
      </c>
      <c r="BF79" s="100">
        <v>21.162969</v>
      </c>
      <c r="BG79" s="100">
        <v>32.776386000000002</v>
      </c>
      <c r="BH79" s="100">
        <v>41.508682999999998</v>
      </c>
      <c r="BI79" s="100">
        <v>66.555306000000002</v>
      </c>
      <c r="BJ79" s="100">
        <v>120.32053000000001</v>
      </c>
      <c r="BK79" s="100">
        <v>195.57079999999999</v>
      </c>
      <c r="BL79" s="100">
        <v>359.68130000000002</v>
      </c>
      <c r="BM79" s="100">
        <v>13.071586999999999</v>
      </c>
      <c r="BN79" s="100">
        <v>20.382763000000001</v>
      </c>
      <c r="BO79" s="127"/>
      <c r="BP79" s="121">
        <v>1972</v>
      </c>
    </row>
    <row r="80" spans="1:68">
      <c r="A80" s="127"/>
      <c r="B80" s="121">
        <v>1973</v>
      </c>
      <c r="C80" s="100">
        <v>1.0571208000000001</v>
      </c>
      <c r="D80" s="100">
        <v>0.47742950000000001</v>
      </c>
      <c r="E80" s="100">
        <v>0</v>
      </c>
      <c r="F80" s="100">
        <v>0.33170850000000002</v>
      </c>
      <c r="G80" s="100">
        <v>0.172739</v>
      </c>
      <c r="H80" s="100">
        <v>1.2516495000000001</v>
      </c>
      <c r="I80" s="100">
        <v>1.9916792000000001</v>
      </c>
      <c r="J80" s="100">
        <v>1.7495145000000001</v>
      </c>
      <c r="K80" s="100">
        <v>3.2205561</v>
      </c>
      <c r="L80" s="100">
        <v>7.0323659000000003</v>
      </c>
      <c r="M80" s="100">
        <v>9.2742869999999993</v>
      </c>
      <c r="N80" s="100">
        <v>16.580998000000001</v>
      </c>
      <c r="O80" s="100">
        <v>29.123422999999999</v>
      </c>
      <c r="P80" s="100">
        <v>59.831871999999997</v>
      </c>
      <c r="Q80" s="100">
        <v>97.100137000000004</v>
      </c>
      <c r="R80" s="100">
        <v>186.57677000000001</v>
      </c>
      <c r="S80" s="100">
        <v>259.47881000000001</v>
      </c>
      <c r="T80" s="100">
        <v>635.21677</v>
      </c>
      <c r="U80" s="100">
        <v>13.224532999999999</v>
      </c>
      <c r="V80" s="100">
        <v>27.345344000000001</v>
      </c>
      <c r="W80" s="127"/>
      <c r="X80" s="121">
        <v>1973</v>
      </c>
      <c r="Y80" s="100">
        <v>0.47260540000000001</v>
      </c>
      <c r="Z80" s="100">
        <v>0.33526</v>
      </c>
      <c r="AA80" s="100">
        <v>0.15904270000000001</v>
      </c>
      <c r="AB80" s="100">
        <v>1.203686</v>
      </c>
      <c r="AC80" s="100">
        <v>0.8938739</v>
      </c>
      <c r="AD80" s="100">
        <v>2.0816262000000001</v>
      </c>
      <c r="AE80" s="100">
        <v>2.3738591000000002</v>
      </c>
      <c r="AF80" s="100">
        <v>5.2775600999999996</v>
      </c>
      <c r="AG80" s="100">
        <v>6.9191260999999997</v>
      </c>
      <c r="AH80" s="100">
        <v>12.305073999999999</v>
      </c>
      <c r="AI80" s="100">
        <v>16.314927999999998</v>
      </c>
      <c r="AJ80" s="100">
        <v>18.966455</v>
      </c>
      <c r="AK80" s="100">
        <v>27.661339999999999</v>
      </c>
      <c r="AL80" s="100">
        <v>36.801873000000001</v>
      </c>
      <c r="AM80" s="100">
        <v>48.150677999999999</v>
      </c>
      <c r="AN80" s="100">
        <v>91.889577000000003</v>
      </c>
      <c r="AO80" s="100">
        <v>120.3297</v>
      </c>
      <c r="AP80" s="100">
        <v>243.26087999999999</v>
      </c>
      <c r="AQ80" s="100">
        <v>12.496857</v>
      </c>
      <c r="AR80" s="100">
        <v>16.288616999999999</v>
      </c>
      <c r="AS80" s="127"/>
      <c r="AT80" s="121">
        <v>1973</v>
      </c>
      <c r="AU80" s="100">
        <v>0.77103679999999997</v>
      </c>
      <c r="AV80" s="100">
        <v>0.40819090000000002</v>
      </c>
      <c r="AW80" s="100">
        <v>7.7466099999999996E-2</v>
      </c>
      <c r="AX80" s="100">
        <v>0.75982320000000003</v>
      </c>
      <c r="AY80" s="100">
        <v>0.52711520000000001</v>
      </c>
      <c r="AZ80" s="100">
        <v>1.6548757000000001</v>
      </c>
      <c r="BA80" s="100">
        <v>2.1760666999999998</v>
      </c>
      <c r="BB80" s="100">
        <v>3.4656528</v>
      </c>
      <c r="BC80" s="100">
        <v>5.0036757999999999</v>
      </c>
      <c r="BD80" s="100">
        <v>9.5954698999999994</v>
      </c>
      <c r="BE80" s="100">
        <v>12.770568000000001</v>
      </c>
      <c r="BF80" s="100">
        <v>17.790486000000001</v>
      </c>
      <c r="BG80" s="100">
        <v>28.368846000000001</v>
      </c>
      <c r="BH80" s="100">
        <v>47.642069999999997</v>
      </c>
      <c r="BI80" s="100">
        <v>69.396473</v>
      </c>
      <c r="BJ80" s="100">
        <v>127.58877</v>
      </c>
      <c r="BK80" s="100">
        <v>169.00085999999999</v>
      </c>
      <c r="BL80" s="100">
        <v>364.00958000000003</v>
      </c>
      <c r="BM80" s="100">
        <v>12.862342999999999</v>
      </c>
      <c r="BN80" s="100">
        <v>19.974833</v>
      </c>
      <c r="BO80" s="127"/>
      <c r="BP80" s="121">
        <v>1973</v>
      </c>
    </row>
    <row r="81" spans="1:68">
      <c r="A81" s="127"/>
      <c r="B81" s="121">
        <v>1974</v>
      </c>
      <c r="C81" s="100">
        <v>0.90722009999999997</v>
      </c>
      <c r="D81" s="100">
        <v>0.1584352</v>
      </c>
      <c r="E81" s="100">
        <v>0.1498534</v>
      </c>
      <c r="F81" s="100">
        <v>0.80933520000000003</v>
      </c>
      <c r="G81" s="100">
        <v>0.34074739999999998</v>
      </c>
      <c r="H81" s="100">
        <v>1.3862871999999999</v>
      </c>
      <c r="I81" s="100">
        <v>0.85053000000000001</v>
      </c>
      <c r="J81" s="100">
        <v>3.4009309000000001</v>
      </c>
      <c r="K81" s="100">
        <v>2.0187287999999999</v>
      </c>
      <c r="L81" s="100">
        <v>6.2754639000000001</v>
      </c>
      <c r="M81" s="100">
        <v>11.780506000000001</v>
      </c>
      <c r="N81" s="100">
        <v>15.761113999999999</v>
      </c>
      <c r="O81" s="100">
        <v>32.616383999999996</v>
      </c>
      <c r="P81" s="100">
        <v>38.337232</v>
      </c>
      <c r="Q81" s="100">
        <v>102.01657</v>
      </c>
      <c r="R81" s="100">
        <v>177.46904000000001</v>
      </c>
      <c r="S81" s="100">
        <v>297.69232</v>
      </c>
      <c r="T81" s="100">
        <v>532.12032999999997</v>
      </c>
      <c r="U81" s="100">
        <v>12.758235000000001</v>
      </c>
      <c r="V81" s="100">
        <v>25.950835999999999</v>
      </c>
      <c r="W81" s="127"/>
      <c r="X81" s="121">
        <v>1974</v>
      </c>
      <c r="Y81" s="100">
        <v>0.94807249999999998</v>
      </c>
      <c r="Z81" s="100">
        <v>0.4997992</v>
      </c>
      <c r="AA81" s="100">
        <v>0.31680510000000001</v>
      </c>
      <c r="AB81" s="100">
        <v>0.1681011</v>
      </c>
      <c r="AC81" s="100">
        <v>0.35103489999999998</v>
      </c>
      <c r="AD81" s="100">
        <v>1.2778433</v>
      </c>
      <c r="AE81" s="100">
        <v>1.5904138999999999</v>
      </c>
      <c r="AF81" s="100">
        <v>4.1018805</v>
      </c>
      <c r="AG81" s="100">
        <v>8.6480175999999993</v>
      </c>
      <c r="AH81" s="100">
        <v>10.014379999999999</v>
      </c>
      <c r="AI81" s="100">
        <v>16.564917000000001</v>
      </c>
      <c r="AJ81" s="100">
        <v>21.613168999999999</v>
      </c>
      <c r="AK81" s="100">
        <v>31.807268000000001</v>
      </c>
      <c r="AL81" s="100">
        <v>38.220554</v>
      </c>
      <c r="AM81" s="100">
        <v>52.114151999999997</v>
      </c>
      <c r="AN81" s="100">
        <v>83.458907999999994</v>
      </c>
      <c r="AO81" s="100">
        <v>131.15215000000001</v>
      </c>
      <c r="AP81" s="100">
        <v>276.11338000000001</v>
      </c>
      <c r="AQ81" s="100">
        <v>13.025211000000001</v>
      </c>
      <c r="AR81" s="100">
        <v>16.914864000000001</v>
      </c>
      <c r="AS81" s="127"/>
      <c r="AT81" s="121">
        <v>1974</v>
      </c>
      <c r="AU81" s="100">
        <v>0.92719649999999998</v>
      </c>
      <c r="AV81" s="100">
        <v>0.3248298</v>
      </c>
      <c r="AW81" s="100">
        <v>0.2310141</v>
      </c>
      <c r="AX81" s="100">
        <v>0.49477559999999998</v>
      </c>
      <c r="AY81" s="100">
        <v>0.34581460000000003</v>
      </c>
      <c r="AZ81" s="100">
        <v>1.3334767999999999</v>
      </c>
      <c r="BA81" s="100">
        <v>1.2082176</v>
      </c>
      <c r="BB81" s="100">
        <v>3.7419688</v>
      </c>
      <c r="BC81" s="100">
        <v>5.2197788000000003</v>
      </c>
      <c r="BD81" s="100">
        <v>8.0870715999999998</v>
      </c>
      <c r="BE81" s="100">
        <v>14.148349</v>
      </c>
      <c r="BF81" s="100">
        <v>18.734757999999999</v>
      </c>
      <c r="BG81" s="100">
        <v>32.197857999999997</v>
      </c>
      <c r="BH81" s="100">
        <v>38.275331999999999</v>
      </c>
      <c r="BI81" s="100">
        <v>73.932636000000002</v>
      </c>
      <c r="BJ81" s="100">
        <v>119.06362</v>
      </c>
      <c r="BK81" s="100">
        <v>188.35432</v>
      </c>
      <c r="BL81" s="100">
        <v>354.05398000000002</v>
      </c>
      <c r="BM81" s="100">
        <v>12.891170000000001</v>
      </c>
      <c r="BN81" s="100">
        <v>19.883468000000001</v>
      </c>
      <c r="BO81" s="127"/>
      <c r="BP81" s="121">
        <v>1974</v>
      </c>
    </row>
    <row r="82" spans="1:68">
      <c r="A82" s="127"/>
      <c r="B82" s="121">
        <v>1975</v>
      </c>
      <c r="C82" s="100">
        <v>1.2222025000000001</v>
      </c>
      <c r="D82" s="100">
        <v>0.15631249999999999</v>
      </c>
      <c r="E82" s="100">
        <v>0.45174330000000001</v>
      </c>
      <c r="F82" s="100">
        <v>0.31773170000000001</v>
      </c>
      <c r="G82" s="100">
        <v>0.50983730000000005</v>
      </c>
      <c r="H82" s="100">
        <v>0.33796169999999998</v>
      </c>
      <c r="I82" s="100">
        <v>1.027023</v>
      </c>
      <c r="J82" s="100">
        <v>1.8824061000000001</v>
      </c>
      <c r="K82" s="100">
        <v>2.0586403999999998</v>
      </c>
      <c r="L82" s="100">
        <v>5.5317183999999999</v>
      </c>
      <c r="M82" s="100">
        <v>8.5182173999999993</v>
      </c>
      <c r="N82" s="100">
        <v>12.590108000000001</v>
      </c>
      <c r="O82" s="100">
        <v>25.086908000000001</v>
      </c>
      <c r="P82" s="100">
        <v>42.539112000000003</v>
      </c>
      <c r="Q82" s="100">
        <v>82.538895999999994</v>
      </c>
      <c r="R82" s="100">
        <v>176.69532000000001</v>
      </c>
      <c r="S82" s="100">
        <v>263.31918000000002</v>
      </c>
      <c r="T82" s="100">
        <v>514.08510000000001</v>
      </c>
      <c r="U82" s="100">
        <v>11.507808000000001</v>
      </c>
      <c r="V82" s="100">
        <v>23.694786000000001</v>
      </c>
      <c r="W82" s="127"/>
      <c r="X82" s="121">
        <v>1975</v>
      </c>
      <c r="Y82" s="100">
        <v>0.47920259999999998</v>
      </c>
      <c r="Z82" s="100">
        <v>0.32871600000000001</v>
      </c>
      <c r="AA82" s="100">
        <v>0.31910040000000001</v>
      </c>
      <c r="AB82" s="100">
        <v>0.66197980000000001</v>
      </c>
      <c r="AC82" s="100">
        <v>0.34696379999999999</v>
      </c>
      <c r="AD82" s="100">
        <v>1.2329608999999999</v>
      </c>
      <c r="AE82" s="100">
        <v>1.5314036</v>
      </c>
      <c r="AF82" s="100">
        <v>4.9690675999999998</v>
      </c>
      <c r="AG82" s="100">
        <v>4.3865901999999997</v>
      </c>
      <c r="AH82" s="100">
        <v>8.7561841000000005</v>
      </c>
      <c r="AI82" s="100">
        <v>13.19895</v>
      </c>
      <c r="AJ82" s="100">
        <v>17.189810000000001</v>
      </c>
      <c r="AK82" s="100">
        <v>28.677372999999999</v>
      </c>
      <c r="AL82" s="100">
        <v>29.609981999999999</v>
      </c>
      <c r="AM82" s="100">
        <v>48.179986999999997</v>
      </c>
      <c r="AN82" s="100">
        <v>83.854358000000005</v>
      </c>
      <c r="AO82" s="100">
        <v>136.45562000000001</v>
      </c>
      <c r="AP82" s="100">
        <v>207.36502999999999</v>
      </c>
      <c r="AQ82" s="100">
        <v>11.496554</v>
      </c>
      <c r="AR82" s="100">
        <v>14.693910000000001</v>
      </c>
      <c r="AS82" s="127"/>
      <c r="AT82" s="121">
        <v>1975</v>
      </c>
      <c r="AU82" s="100">
        <v>0.85897500000000004</v>
      </c>
      <c r="AV82" s="100">
        <v>0.2403515</v>
      </c>
      <c r="AW82" s="100">
        <v>0.38733990000000001</v>
      </c>
      <c r="AX82" s="100">
        <v>0.48633799999999999</v>
      </c>
      <c r="AY82" s="100">
        <v>0.42923909999999998</v>
      </c>
      <c r="AZ82" s="100">
        <v>0.77618189999999998</v>
      </c>
      <c r="BA82" s="100">
        <v>1.2712658999999999</v>
      </c>
      <c r="BB82" s="100">
        <v>3.3837758</v>
      </c>
      <c r="BC82" s="100">
        <v>3.1857533</v>
      </c>
      <c r="BD82" s="100">
        <v>7.0888381000000003</v>
      </c>
      <c r="BE82" s="100">
        <v>10.832356000000001</v>
      </c>
      <c r="BF82" s="100">
        <v>14.927174000000001</v>
      </c>
      <c r="BG82" s="100">
        <v>26.946821</v>
      </c>
      <c r="BH82" s="100">
        <v>35.670448999999998</v>
      </c>
      <c r="BI82" s="100">
        <v>63.312229000000002</v>
      </c>
      <c r="BJ82" s="100">
        <v>119.24809999999999</v>
      </c>
      <c r="BK82" s="100">
        <v>179.27188000000001</v>
      </c>
      <c r="BL82" s="100">
        <v>299.25125000000003</v>
      </c>
      <c r="BM82" s="100">
        <v>11.502198999999999</v>
      </c>
      <c r="BN82" s="100">
        <v>17.619537000000001</v>
      </c>
      <c r="BO82" s="127"/>
      <c r="BP82" s="121">
        <v>1975</v>
      </c>
    </row>
    <row r="83" spans="1:68">
      <c r="A83" s="127"/>
      <c r="B83" s="121">
        <v>1976</v>
      </c>
      <c r="C83" s="100">
        <v>0.31630659999999999</v>
      </c>
      <c r="D83" s="100">
        <v>0</v>
      </c>
      <c r="E83" s="100">
        <v>0.15330650000000001</v>
      </c>
      <c r="F83" s="100">
        <v>0.46605629999999998</v>
      </c>
      <c r="G83" s="100">
        <v>0.67478199999999999</v>
      </c>
      <c r="H83" s="100">
        <v>1.8347093999999999</v>
      </c>
      <c r="I83" s="100">
        <v>1.7900046000000001</v>
      </c>
      <c r="J83" s="100">
        <v>0.92247310000000005</v>
      </c>
      <c r="K83" s="100">
        <v>3.8885893</v>
      </c>
      <c r="L83" s="100">
        <v>3.6468666000000001</v>
      </c>
      <c r="M83" s="100">
        <v>9.1486657999999998</v>
      </c>
      <c r="N83" s="100">
        <v>15.845596</v>
      </c>
      <c r="O83" s="100">
        <v>22.408684999999998</v>
      </c>
      <c r="P83" s="100">
        <v>43.994922000000003</v>
      </c>
      <c r="Q83" s="100">
        <v>70.196550000000002</v>
      </c>
      <c r="R83" s="100">
        <v>165.59275</v>
      </c>
      <c r="S83" s="100">
        <v>291.00830000000002</v>
      </c>
      <c r="T83" s="100">
        <v>573.99751000000003</v>
      </c>
      <c r="U83" s="100">
        <v>11.845789999999999</v>
      </c>
      <c r="V83" s="100">
        <v>24.460148</v>
      </c>
      <c r="W83" s="127"/>
      <c r="X83" s="121">
        <v>1976</v>
      </c>
      <c r="Y83" s="100">
        <v>0.33025480000000002</v>
      </c>
      <c r="Z83" s="100">
        <v>0.31995240000000003</v>
      </c>
      <c r="AA83" s="100">
        <v>0.97429960000000004</v>
      </c>
      <c r="AB83" s="100">
        <v>0.32410810000000001</v>
      </c>
      <c r="AC83" s="100">
        <v>0.68897330000000001</v>
      </c>
      <c r="AD83" s="100">
        <v>0.68523889999999998</v>
      </c>
      <c r="AE83" s="100">
        <v>1.2695860000000001</v>
      </c>
      <c r="AF83" s="100">
        <v>3.1738514000000002</v>
      </c>
      <c r="AG83" s="100">
        <v>4.6755446999999997</v>
      </c>
      <c r="AH83" s="100">
        <v>8.8497187999999998</v>
      </c>
      <c r="AI83" s="100">
        <v>12.273334999999999</v>
      </c>
      <c r="AJ83" s="100">
        <v>14.011063</v>
      </c>
      <c r="AK83" s="100">
        <v>26.925767</v>
      </c>
      <c r="AL83" s="100">
        <v>29.847134</v>
      </c>
      <c r="AM83" s="100">
        <v>43.946502000000002</v>
      </c>
      <c r="AN83" s="100">
        <v>74.191839000000002</v>
      </c>
      <c r="AO83" s="100">
        <v>110.78411</v>
      </c>
      <c r="AP83" s="100">
        <v>259.69238999999999</v>
      </c>
      <c r="AQ83" s="100">
        <v>11.155471</v>
      </c>
      <c r="AR83" s="100">
        <v>14.147361</v>
      </c>
      <c r="AS83" s="127"/>
      <c r="AT83" s="121">
        <v>1976</v>
      </c>
      <c r="AU83" s="100">
        <v>0.32313019999999998</v>
      </c>
      <c r="AV83" s="100">
        <v>0.15611720000000001</v>
      </c>
      <c r="AW83" s="100">
        <v>0.55200039999999995</v>
      </c>
      <c r="AX83" s="100">
        <v>0.39658080000000001</v>
      </c>
      <c r="AY83" s="100">
        <v>0.68180379999999996</v>
      </c>
      <c r="AZ83" s="100">
        <v>1.2676542</v>
      </c>
      <c r="BA83" s="100">
        <v>1.5378510999999999</v>
      </c>
      <c r="BB83" s="100">
        <v>2.0160955999999999</v>
      </c>
      <c r="BC83" s="100">
        <v>4.2704360000000001</v>
      </c>
      <c r="BD83" s="100">
        <v>6.1596092999999996</v>
      </c>
      <c r="BE83" s="100">
        <v>10.68976</v>
      </c>
      <c r="BF83" s="100">
        <v>14.919221</v>
      </c>
      <c r="BG83" s="100">
        <v>24.757462</v>
      </c>
      <c r="BH83" s="100">
        <v>36.469965000000002</v>
      </c>
      <c r="BI83" s="100">
        <v>55.548005000000003</v>
      </c>
      <c r="BJ83" s="100">
        <v>109.42392</v>
      </c>
      <c r="BK83" s="100">
        <v>170.23126999999999</v>
      </c>
      <c r="BL83" s="100">
        <v>352.25002999999998</v>
      </c>
      <c r="BM83" s="100">
        <v>11.501393</v>
      </c>
      <c r="BN83" s="100">
        <v>17.546393999999999</v>
      </c>
      <c r="BO83" s="127"/>
      <c r="BP83" s="121">
        <v>1976</v>
      </c>
    </row>
    <row r="84" spans="1:68">
      <c r="A84" s="127"/>
      <c r="B84" s="121">
        <v>1977</v>
      </c>
      <c r="C84" s="100">
        <v>0.98303119999999999</v>
      </c>
      <c r="D84" s="100">
        <v>0.14870820000000001</v>
      </c>
      <c r="E84" s="100">
        <v>0.1553147</v>
      </c>
      <c r="F84" s="100">
        <v>0.60718110000000003</v>
      </c>
      <c r="G84" s="100">
        <v>0.83113219999999999</v>
      </c>
      <c r="H84" s="100">
        <v>1.0135768999999999</v>
      </c>
      <c r="I84" s="100">
        <v>1.2976973000000001</v>
      </c>
      <c r="J84" s="100">
        <v>2.2641339</v>
      </c>
      <c r="K84" s="100">
        <v>3.0680885999999998</v>
      </c>
      <c r="L84" s="100">
        <v>5.4647116000000002</v>
      </c>
      <c r="M84" s="100">
        <v>8.0871594000000009</v>
      </c>
      <c r="N84" s="100">
        <v>8.4435772999999994</v>
      </c>
      <c r="O84" s="100">
        <v>20.480948999999999</v>
      </c>
      <c r="P84" s="100">
        <v>37.447339999999997</v>
      </c>
      <c r="Q84" s="100">
        <v>80.088356000000005</v>
      </c>
      <c r="R84" s="100">
        <v>148.13201000000001</v>
      </c>
      <c r="S84" s="100">
        <v>245.76733999999999</v>
      </c>
      <c r="T84" s="100">
        <v>556.51355999999998</v>
      </c>
      <c r="U84" s="100">
        <v>11.077171</v>
      </c>
      <c r="V84" s="100">
        <v>22.688659999999999</v>
      </c>
      <c r="W84" s="127"/>
      <c r="X84" s="121">
        <v>1977</v>
      </c>
      <c r="Y84" s="100">
        <v>0.6857993</v>
      </c>
      <c r="Z84" s="100">
        <v>0.15537190000000001</v>
      </c>
      <c r="AA84" s="100">
        <v>0.1639081</v>
      </c>
      <c r="AB84" s="100">
        <v>0.95126509999999997</v>
      </c>
      <c r="AC84" s="100">
        <v>0.34035369999999998</v>
      </c>
      <c r="AD84" s="100">
        <v>0.34488410000000003</v>
      </c>
      <c r="AE84" s="100">
        <v>1.1744602</v>
      </c>
      <c r="AF84" s="100">
        <v>2.627399</v>
      </c>
      <c r="AG84" s="100">
        <v>4.5919014999999996</v>
      </c>
      <c r="AH84" s="100">
        <v>7.1577976000000003</v>
      </c>
      <c r="AI84" s="100">
        <v>10.474138</v>
      </c>
      <c r="AJ84" s="100">
        <v>15.584935</v>
      </c>
      <c r="AK84" s="100">
        <v>28.413916</v>
      </c>
      <c r="AL84" s="100">
        <v>33.032542999999997</v>
      </c>
      <c r="AM84" s="100">
        <v>44.920845999999997</v>
      </c>
      <c r="AN84" s="100">
        <v>82.831586999999999</v>
      </c>
      <c r="AO84" s="100">
        <v>140.89507</v>
      </c>
      <c r="AP84" s="100">
        <v>235.69023999999999</v>
      </c>
      <c r="AQ84" s="100">
        <v>11.597830999999999</v>
      </c>
      <c r="AR84" s="100">
        <v>14.507979000000001</v>
      </c>
      <c r="AS84" s="127"/>
      <c r="AT84" s="121">
        <v>1977</v>
      </c>
      <c r="AU84" s="100">
        <v>0.83778900000000001</v>
      </c>
      <c r="AV84" s="100">
        <v>0.15196699999999999</v>
      </c>
      <c r="AW84" s="100">
        <v>0.15949569999999999</v>
      </c>
      <c r="AX84" s="100">
        <v>0.77548170000000005</v>
      </c>
      <c r="AY84" s="100">
        <v>0.58862460000000005</v>
      </c>
      <c r="AZ84" s="100">
        <v>0.68267069999999996</v>
      </c>
      <c r="BA84" s="100">
        <v>1.2377533999999999</v>
      </c>
      <c r="BB84" s="100">
        <v>2.4409095999999999</v>
      </c>
      <c r="BC84" s="100">
        <v>3.8090734999999998</v>
      </c>
      <c r="BD84" s="100">
        <v>6.2837107999999997</v>
      </c>
      <c r="BE84" s="100">
        <v>9.2594735999999997</v>
      </c>
      <c r="BF84" s="100">
        <v>12.059224</v>
      </c>
      <c r="BG84" s="100">
        <v>24.602208000000001</v>
      </c>
      <c r="BH84" s="100">
        <v>35.088666000000003</v>
      </c>
      <c r="BI84" s="100">
        <v>60.544671999999998</v>
      </c>
      <c r="BJ84" s="100">
        <v>108.29174999999999</v>
      </c>
      <c r="BK84" s="100">
        <v>175.26588000000001</v>
      </c>
      <c r="BL84" s="100">
        <v>328.83508</v>
      </c>
      <c r="BM84" s="100">
        <v>11.337186000000001</v>
      </c>
      <c r="BN84" s="100">
        <v>17.114121000000001</v>
      </c>
      <c r="BO84" s="127"/>
      <c r="BP84" s="121">
        <v>1977</v>
      </c>
    </row>
    <row r="85" spans="1:68">
      <c r="A85" s="127"/>
      <c r="B85" s="121">
        <v>1978</v>
      </c>
      <c r="C85" s="100">
        <v>0.33529710000000001</v>
      </c>
      <c r="D85" s="100">
        <v>0</v>
      </c>
      <c r="E85" s="100">
        <v>0.15653520000000001</v>
      </c>
      <c r="F85" s="100">
        <v>0.29980240000000002</v>
      </c>
      <c r="G85" s="100">
        <v>0.32633240000000002</v>
      </c>
      <c r="H85" s="100">
        <v>0.5030114</v>
      </c>
      <c r="I85" s="100">
        <v>0.88339380000000001</v>
      </c>
      <c r="J85" s="100">
        <v>1.3299169</v>
      </c>
      <c r="K85" s="100">
        <v>1.7645531999999999</v>
      </c>
      <c r="L85" s="100">
        <v>5.0766445999999998</v>
      </c>
      <c r="M85" s="100">
        <v>5.7791557999999998</v>
      </c>
      <c r="N85" s="100">
        <v>12.200294</v>
      </c>
      <c r="O85" s="100">
        <v>13.072819000000001</v>
      </c>
      <c r="P85" s="100">
        <v>40.783741999999997</v>
      </c>
      <c r="Q85" s="100">
        <v>63.063119</v>
      </c>
      <c r="R85" s="100">
        <v>124.62299</v>
      </c>
      <c r="S85" s="100">
        <v>236.63883999999999</v>
      </c>
      <c r="T85" s="100">
        <v>523.54020000000003</v>
      </c>
      <c r="U85" s="100">
        <v>9.8450237000000005</v>
      </c>
      <c r="V85" s="100">
        <v>20.363420999999999</v>
      </c>
      <c r="W85" s="127"/>
      <c r="X85" s="121">
        <v>1978</v>
      </c>
      <c r="Y85" s="100">
        <v>0.52808909999999998</v>
      </c>
      <c r="Z85" s="100">
        <v>0</v>
      </c>
      <c r="AA85" s="100">
        <v>0</v>
      </c>
      <c r="AB85" s="100">
        <v>0.3131488</v>
      </c>
      <c r="AC85" s="100">
        <v>1.0046162000000001</v>
      </c>
      <c r="AD85" s="100">
        <v>0.68333319999999997</v>
      </c>
      <c r="AE85" s="100">
        <v>0.73804009999999998</v>
      </c>
      <c r="AF85" s="100">
        <v>2.5747616999999998</v>
      </c>
      <c r="AG85" s="100">
        <v>3.7049582999999999</v>
      </c>
      <c r="AH85" s="100">
        <v>6.7476383000000002</v>
      </c>
      <c r="AI85" s="100">
        <v>7.0602817</v>
      </c>
      <c r="AJ85" s="100">
        <v>9.3734555000000004</v>
      </c>
      <c r="AK85" s="100">
        <v>20.875941000000001</v>
      </c>
      <c r="AL85" s="100">
        <v>31.262241</v>
      </c>
      <c r="AM85" s="100">
        <v>47.729849000000002</v>
      </c>
      <c r="AN85" s="100">
        <v>78.766583999999995</v>
      </c>
      <c r="AO85" s="100">
        <v>136.43308999999999</v>
      </c>
      <c r="AP85" s="100">
        <v>233.68768</v>
      </c>
      <c r="AQ85" s="100">
        <v>10.657621000000001</v>
      </c>
      <c r="AR85" s="100">
        <v>13.314102999999999</v>
      </c>
      <c r="AS85" s="127"/>
      <c r="AT85" s="121">
        <v>1978</v>
      </c>
      <c r="AU85" s="100">
        <v>0.42934230000000001</v>
      </c>
      <c r="AV85" s="100">
        <v>0</v>
      </c>
      <c r="AW85" s="100">
        <v>8.0229599999999998E-2</v>
      </c>
      <c r="AX85" s="100">
        <v>0.3063303</v>
      </c>
      <c r="AY85" s="100">
        <v>0.66109419999999997</v>
      </c>
      <c r="AZ85" s="100">
        <v>0.59232980000000002</v>
      </c>
      <c r="BA85" s="100">
        <v>0.81229269999999998</v>
      </c>
      <c r="BB85" s="100">
        <v>1.935381</v>
      </c>
      <c r="BC85" s="100">
        <v>2.7111711999999999</v>
      </c>
      <c r="BD85" s="100">
        <v>5.8865004000000001</v>
      </c>
      <c r="BE85" s="100">
        <v>6.4069462000000001</v>
      </c>
      <c r="BF85" s="100">
        <v>10.771034</v>
      </c>
      <c r="BG85" s="100">
        <v>17.130171000000001</v>
      </c>
      <c r="BH85" s="100">
        <v>35.686923</v>
      </c>
      <c r="BI85" s="100">
        <v>54.526985000000003</v>
      </c>
      <c r="BJ85" s="100">
        <v>96.898824000000005</v>
      </c>
      <c r="BK85" s="100">
        <v>169.33745999999999</v>
      </c>
      <c r="BL85" s="100">
        <v>316.45569999999998</v>
      </c>
      <c r="BM85" s="100">
        <v>10.251227999999999</v>
      </c>
      <c r="BN85" s="100">
        <v>15.528169</v>
      </c>
      <c r="BO85" s="127"/>
      <c r="BP85" s="121">
        <v>1978</v>
      </c>
    </row>
    <row r="86" spans="1:68">
      <c r="A86" s="127"/>
      <c r="B86" s="122">
        <v>1979</v>
      </c>
      <c r="C86" s="100">
        <v>0.3421997</v>
      </c>
      <c r="D86" s="100">
        <v>0</v>
      </c>
      <c r="E86" s="100">
        <v>0.46789170000000002</v>
      </c>
      <c r="F86" s="100">
        <v>0</v>
      </c>
      <c r="G86" s="100">
        <v>0.63563499999999995</v>
      </c>
      <c r="H86" s="100">
        <v>0.66463399999999995</v>
      </c>
      <c r="I86" s="100">
        <v>0.85789490000000002</v>
      </c>
      <c r="J86" s="100">
        <v>1.5010185</v>
      </c>
      <c r="K86" s="100">
        <v>2.2250625999999998</v>
      </c>
      <c r="L86" s="100">
        <v>3.6246423999999999</v>
      </c>
      <c r="M86" s="100">
        <v>5.7772397</v>
      </c>
      <c r="N86" s="100">
        <v>8.3814100000000007</v>
      </c>
      <c r="O86" s="100">
        <v>15.054681</v>
      </c>
      <c r="P86" s="100">
        <v>27.647915999999999</v>
      </c>
      <c r="Q86" s="100">
        <v>62.420838000000003</v>
      </c>
      <c r="R86" s="100">
        <v>115.30556</v>
      </c>
      <c r="S86" s="100">
        <v>253.46326999999999</v>
      </c>
      <c r="T86" s="100">
        <v>463.31173999999999</v>
      </c>
      <c r="U86" s="100">
        <v>9.1814426999999998</v>
      </c>
      <c r="V86" s="100">
        <v>18.958155000000001</v>
      </c>
      <c r="W86" s="127"/>
      <c r="X86" s="122">
        <v>1979</v>
      </c>
      <c r="Y86" s="100">
        <v>0.1793342</v>
      </c>
      <c r="Z86" s="100">
        <v>0</v>
      </c>
      <c r="AA86" s="100">
        <v>0.16349060000000001</v>
      </c>
      <c r="AB86" s="100">
        <v>0.1555087</v>
      </c>
      <c r="AC86" s="100">
        <v>0</v>
      </c>
      <c r="AD86" s="100">
        <v>0.33814509999999998</v>
      </c>
      <c r="AE86" s="100">
        <v>0.3561298</v>
      </c>
      <c r="AF86" s="100">
        <v>1.3518475999999999</v>
      </c>
      <c r="AG86" s="100">
        <v>4.1397797000000001</v>
      </c>
      <c r="AH86" s="100">
        <v>6.8511920999999996</v>
      </c>
      <c r="AI86" s="100">
        <v>6.5614387000000001</v>
      </c>
      <c r="AJ86" s="100">
        <v>12.091367</v>
      </c>
      <c r="AK86" s="100">
        <v>17.102900000000002</v>
      </c>
      <c r="AL86" s="100">
        <v>35.607230000000001</v>
      </c>
      <c r="AM86" s="100">
        <v>38.990482999999998</v>
      </c>
      <c r="AN86" s="100">
        <v>78.004159999999999</v>
      </c>
      <c r="AO86" s="100">
        <v>142.18315999999999</v>
      </c>
      <c r="AP86" s="100">
        <v>313.98556000000002</v>
      </c>
      <c r="AQ86" s="100">
        <v>11.250394999999999</v>
      </c>
      <c r="AR86" s="100">
        <v>14.104445999999999</v>
      </c>
      <c r="AS86" s="127"/>
      <c r="AT86" s="122">
        <v>1979</v>
      </c>
      <c r="AU86" s="100">
        <v>0.26268049999999998</v>
      </c>
      <c r="AV86" s="100">
        <v>0</v>
      </c>
      <c r="AW86" s="100">
        <v>0.31927719999999998</v>
      </c>
      <c r="AX86" s="100">
        <v>7.6129100000000005E-2</v>
      </c>
      <c r="AY86" s="100">
        <v>0.32258009999999998</v>
      </c>
      <c r="AZ86" s="100">
        <v>0.50280860000000005</v>
      </c>
      <c r="BA86" s="100">
        <v>0.61166620000000005</v>
      </c>
      <c r="BB86" s="100">
        <v>1.4282779000000001</v>
      </c>
      <c r="BC86" s="100">
        <v>3.1606481999999998</v>
      </c>
      <c r="BD86" s="100">
        <v>5.1920733999999999</v>
      </c>
      <c r="BE86" s="100">
        <v>6.1607335000000001</v>
      </c>
      <c r="BF86" s="100">
        <v>10.251707</v>
      </c>
      <c r="BG86" s="100">
        <v>16.122807999999999</v>
      </c>
      <c r="BH86" s="100">
        <v>31.910278000000002</v>
      </c>
      <c r="BI86" s="100">
        <v>49.362578999999997</v>
      </c>
      <c r="BJ86" s="100">
        <v>92.901448000000002</v>
      </c>
      <c r="BK86" s="100">
        <v>178.92702</v>
      </c>
      <c r="BL86" s="100">
        <v>355.84557999999998</v>
      </c>
      <c r="BM86" s="100">
        <v>10.216504</v>
      </c>
      <c r="BN86" s="100">
        <v>15.625621000000001</v>
      </c>
      <c r="BO86" s="127"/>
      <c r="BP86" s="122">
        <v>1979</v>
      </c>
    </row>
    <row r="87" spans="1:68">
      <c r="A87" s="127"/>
      <c r="B87" s="122">
        <v>1980</v>
      </c>
      <c r="C87" s="100">
        <v>0</v>
      </c>
      <c r="D87" s="100">
        <v>0.14987110000000001</v>
      </c>
      <c r="E87" s="100">
        <v>0</v>
      </c>
      <c r="F87" s="100">
        <v>0.30006379999999999</v>
      </c>
      <c r="G87" s="100">
        <v>0.46580670000000002</v>
      </c>
      <c r="H87" s="100">
        <v>0.49135780000000001</v>
      </c>
      <c r="I87" s="100">
        <v>0.33342500000000003</v>
      </c>
      <c r="J87" s="100">
        <v>1.2362823999999999</v>
      </c>
      <c r="K87" s="100">
        <v>1.2058043000000001</v>
      </c>
      <c r="L87" s="100">
        <v>3.6831637000000002</v>
      </c>
      <c r="M87" s="100">
        <v>6.0528718000000001</v>
      </c>
      <c r="N87" s="100">
        <v>6.5598504000000002</v>
      </c>
      <c r="O87" s="100">
        <v>16.295414999999998</v>
      </c>
      <c r="P87" s="100">
        <v>33.770175999999999</v>
      </c>
      <c r="Q87" s="100">
        <v>64.664040999999997</v>
      </c>
      <c r="R87" s="100">
        <v>159.22633999999999</v>
      </c>
      <c r="S87" s="100">
        <v>296.71780999999999</v>
      </c>
      <c r="T87" s="100">
        <v>674.31377999999995</v>
      </c>
      <c r="U87" s="100">
        <v>11.120105000000001</v>
      </c>
      <c r="V87" s="100">
        <v>23.835355</v>
      </c>
      <c r="W87" s="127"/>
      <c r="X87" s="122">
        <v>1980</v>
      </c>
      <c r="Y87" s="100">
        <v>0</v>
      </c>
      <c r="Z87" s="100">
        <v>0</v>
      </c>
      <c r="AA87" s="100">
        <v>0.16083510000000001</v>
      </c>
      <c r="AB87" s="100">
        <v>0</v>
      </c>
      <c r="AC87" s="100">
        <v>0.6398935</v>
      </c>
      <c r="AD87" s="100">
        <v>0</v>
      </c>
      <c r="AE87" s="100">
        <v>0.17222080000000001</v>
      </c>
      <c r="AF87" s="100">
        <v>1.2897540000000001</v>
      </c>
      <c r="AG87" s="100">
        <v>2.2774719999999999</v>
      </c>
      <c r="AH87" s="100">
        <v>6.9171601000000003</v>
      </c>
      <c r="AI87" s="100">
        <v>6.6132318000000003</v>
      </c>
      <c r="AJ87" s="100">
        <v>12.938632999999999</v>
      </c>
      <c r="AK87" s="100">
        <v>16.859961999999999</v>
      </c>
      <c r="AL87" s="100">
        <v>25.456627999999998</v>
      </c>
      <c r="AM87" s="100">
        <v>45.123624999999997</v>
      </c>
      <c r="AN87" s="100">
        <v>87.032775999999998</v>
      </c>
      <c r="AO87" s="100">
        <v>137.21635000000001</v>
      </c>
      <c r="AP87" s="100">
        <v>317.90935999999999</v>
      </c>
      <c r="AQ87" s="100">
        <v>11.322094</v>
      </c>
      <c r="AR87" s="100">
        <v>14.036778</v>
      </c>
      <c r="AS87" s="127"/>
      <c r="AT87" s="122">
        <v>1980</v>
      </c>
      <c r="AU87" s="100">
        <v>0</v>
      </c>
      <c r="AV87" s="100">
        <v>7.6535400000000003E-2</v>
      </c>
      <c r="AW87" s="100">
        <v>7.86028E-2</v>
      </c>
      <c r="AX87" s="100">
        <v>0.15295700000000001</v>
      </c>
      <c r="AY87" s="100">
        <v>0.55155109999999996</v>
      </c>
      <c r="AZ87" s="100">
        <v>0.24795249999999999</v>
      </c>
      <c r="BA87" s="100">
        <v>0.25413279999999999</v>
      </c>
      <c r="BB87" s="100">
        <v>1.2624523000000001</v>
      </c>
      <c r="BC87" s="100">
        <v>1.7287451</v>
      </c>
      <c r="BD87" s="100">
        <v>5.2594102999999999</v>
      </c>
      <c r="BE87" s="100">
        <v>6.3263683000000004</v>
      </c>
      <c r="BF87" s="100">
        <v>9.7714034000000005</v>
      </c>
      <c r="BG87" s="100">
        <v>16.590177000000001</v>
      </c>
      <c r="BH87" s="100">
        <v>29.322018</v>
      </c>
      <c r="BI87" s="100">
        <v>53.755761999999997</v>
      </c>
      <c r="BJ87" s="100">
        <v>116.12482</v>
      </c>
      <c r="BK87" s="100">
        <v>190.65647000000001</v>
      </c>
      <c r="BL87" s="100">
        <v>416.45134999999999</v>
      </c>
      <c r="BM87" s="100">
        <v>11.221232000000001</v>
      </c>
      <c r="BN87" s="100">
        <v>17.163043999999999</v>
      </c>
      <c r="BO87" s="127"/>
      <c r="BP87" s="122">
        <v>1980</v>
      </c>
    </row>
    <row r="88" spans="1:68">
      <c r="A88" s="127"/>
      <c r="B88" s="122">
        <v>1981</v>
      </c>
      <c r="C88" s="100">
        <v>0.51438740000000005</v>
      </c>
      <c r="D88" s="100">
        <v>0.30811749999999999</v>
      </c>
      <c r="E88" s="100">
        <v>0</v>
      </c>
      <c r="F88" s="100">
        <v>0.15133650000000001</v>
      </c>
      <c r="G88" s="100">
        <v>0.45465640000000002</v>
      </c>
      <c r="H88" s="100">
        <v>0.3213316</v>
      </c>
      <c r="I88" s="100">
        <v>0.3214127</v>
      </c>
      <c r="J88" s="100">
        <v>0.79337060000000004</v>
      </c>
      <c r="K88" s="100">
        <v>1.1704612999999999</v>
      </c>
      <c r="L88" s="100">
        <v>2.9152201</v>
      </c>
      <c r="M88" s="100">
        <v>6.3203294999999997</v>
      </c>
      <c r="N88" s="100">
        <v>5.6735749000000002</v>
      </c>
      <c r="O88" s="100">
        <v>10.279358999999999</v>
      </c>
      <c r="P88" s="100">
        <v>25.984929000000001</v>
      </c>
      <c r="Q88" s="100">
        <v>60.217351000000001</v>
      </c>
      <c r="R88" s="100">
        <v>136.54641000000001</v>
      </c>
      <c r="S88" s="100">
        <v>276.62517000000003</v>
      </c>
      <c r="T88" s="100">
        <v>550.67665</v>
      </c>
      <c r="U88" s="100">
        <v>9.6935301000000003</v>
      </c>
      <c r="V88" s="100">
        <v>20.425172</v>
      </c>
      <c r="W88" s="127"/>
      <c r="X88" s="122">
        <v>1981</v>
      </c>
      <c r="Y88" s="100">
        <v>0.17972679999999999</v>
      </c>
      <c r="Z88" s="100">
        <v>0.16117310000000001</v>
      </c>
      <c r="AA88" s="100">
        <v>0</v>
      </c>
      <c r="AB88" s="100">
        <v>0.157167</v>
      </c>
      <c r="AC88" s="100">
        <v>0.1557567</v>
      </c>
      <c r="AD88" s="100">
        <v>0.3291791</v>
      </c>
      <c r="AE88" s="100">
        <v>0.49612279999999997</v>
      </c>
      <c r="AF88" s="100">
        <v>1.4436145</v>
      </c>
      <c r="AG88" s="100">
        <v>2.2133524000000002</v>
      </c>
      <c r="AH88" s="100">
        <v>7.2558005000000003</v>
      </c>
      <c r="AI88" s="100">
        <v>7.3866934000000004</v>
      </c>
      <c r="AJ88" s="100">
        <v>12.687067000000001</v>
      </c>
      <c r="AK88" s="100">
        <v>16.495691999999998</v>
      </c>
      <c r="AL88" s="100">
        <v>33.208539000000002</v>
      </c>
      <c r="AM88" s="100">
        <v>45.690255999999998</v>
      </c>
      <c r="AN88" s="100">
        <v>85.481155000000001</v>
      </c>
      <c r="AO88" s="100">
        <v>140.10405</v>
      </c>
      <c r="AP88" s="100">
        <v>299.44522000000001</v>
      </c>
      <c r="AQ88" s="100">
        <v>11.719075</v>
      </c>
      <c r="AR88" s="100">
        <v>14.175914000000001</v>
      </c>
      <c r="AS88" s="127"/>
      <c r="AT88" s="122">
        <v>1981</v>
      </c>
      <c r="AU88" s="100">
        <v>0.3509948</v>
      </c>
      <c r="AV88" s="100">
        <v>0.2363035</v>
      </c>
      <c r="AW88" s="100">
        <v>0</v>
      </c>
      <c r="AX88" s="100">
        <v>0.15419669999999999</v>
      </c>
      <c r="AY88" s="100">
        <v>0.3072513</v>
      </c>
      <c r="AZ88" s="100">
        <v>0.325208</v>
      </c>
      <c r="BA88" s="100">
        <v>0.40751720000000002</v>
      </c>
      <c r="BB88" s="100">
        <v>1.1121536000000001</v>
      </c>
      <c r="BC88" s="100">
        <v>1.6790497</v>
      </c>
      <c r="BD88" s="100">
        <v>5.0294699999999999</v>
      </c>
      <c r="BE88" s="100">
        <v>6.8421617000000001</v>
      </c>
      <c r="BF88" s="100">
        <v>9.1818313000000007</v>
      </c>
      <c r="BG88" s="100">
        <v>13.536809999999999</v>
      </c>
      <c r="BH88" s="100">
        <v>29.838722000000001</v>
      </c>
      <c r="BI88" s="100">
        <v>52.059981000000001</v>
      </c>
      <c r="BJ88" s="100">
        <v>106.28868</v>
      </c>
      <c r="BK88" s="100">
        <v>186.21491</v>
      </c>
      <c r="BL88" s="100">
        <v>367.48579000000001</v>
      </c>
      <c r="BM88" s="100">
        <v>10.708116</v>
      </c>
      <c r="BN88" s="100">
        <v>15.990712</v>
      </c>
      <c r="BO88" s="127"/>
      <c r="BP88" s="122">
        <v>1981</v>
      </c>
    </row>
    <row r="89" spans="1:68">
      <c r="A89" s="127"/>
      <c r="B89" s="122">
        <v>1982</v>
      </c>
      <c r="C89" s="100">
        <v>0</v>
      </c>
      <c r="D89" s="100">
        <v>0.15813679999999999</v>
      </c>
      <c r="E89" s="100">
        <v>0</v>
      </c>
      <c r="F89" s="100">
        <v>0.15195120000000001</v>
      </c>
      <c r="G89" s="100">
        <v>0.59175009999999995</v>
      </c>
      <c r="H89" s="100">
        <v>0</v>
      </c>
      <c r="I89" s="100">
        <v>0.4821686</v>
      </c>
      <c r="J89" s="100">
        <v>0.73093540000000001</v>
      </c>
      <c r="K89" s="100">
        <v>1.1260095000000001</v>
      </c>
      <c r="L89" s="100">
        <v>3.6505201</v>
      </c>
      <c r="M89" s="100">
        <v>2.8041624000000001</v>
      </c>
      <c r="N89" s="100">
        <v>9.0878473999999994</v>
      </c>
      <c r="O89" s="100">
        <v>19.050433999999999</v>
      </c>
      <c r="P89" s="100">
        <v>27.324567999999999</v>
      </c>
      <c r="Q89" s="100">
        <v>47.404727000000001</v>
      </c>
      <c r="R89" s="100">
        <v>131.76419999999999</v>
      </c>
      <c r="S89" s="100">
        <v>253.29373000000001</v>
      </c>
      <c r="T89" s="100">
        <v>653.54884000000004</v>
      </c>
      <c r="U89" s="100">
        <v>10.051558</v>
      </c>
      <c r="V89" s="100">
        <v>21.242006</v>
      </c>
      <c r="W89" s="127"/>
      <c r="X89" s="122">
        <v>1982</v>
      </c>
      <c r="Y89" s="100">
        <v>0.17744209999999999</v>
      </c>
      <c r="Z89" s="100">
        <v>0</v>
      </c>
      <c r="AA89" s="100">
        <v>0.4525788</v>
      </c>
      <c r="AB89" s="100">
        <v>0</v>
      </c>
      <c r="AC89" s="100">
        <v>0</v>
      </c>
      <c r="AD89" s="100">
        <v>0</v>
      </c>
      <c r="AE89" s="100">
        <v>1.1543821000000001</v>
      </c>
      <c r="AF89" s="100">
        <v>0.76045770000000001</v>
      </c>
      <c r="AG89" s="100">
        <v>2.3710336000000001</v>
      </c>
      <c r="AH89" s="100">
        <v>3.0152269</v>
      </c>
      <c r="AI89" s="100">
        <v>7.4899754999999999</v>
      </c>
      <c r="AJ89" s="100">
        <v>15.585699999999999</v>
      </c>
      <c r="AK89" s="100">
        <v>19.596198000000001</v>
      </c>
      <c r="AL89" s="100">
        <v>24.456026000000001</v>
      </c>
      <c r="AM89" s="100">
        <v>55.858299000000002</v>
      </c>
      <c r="AN89" s="100">
        <v>83.210690999999997</v>
      </c>
      <c r="AO89" s="100">
        <v>164.80270999999999</v>
      </c>
      <c r="AP89" s="100">
        <v>333.2004</v>
      </c>
      <c r="AQ89" s="100">
        <v>12.560281</v>
      </c>
      <c r="AR89" s="100">
        <v>14.999127</v>
      </c>
      <c r="AS89" s="127"/>
      <c r="AT89" s="122">
        <v>1982</v>
      </c>
      <c r="AU89" s="100">
        <v>8.65596E-2</v>
      </c>
      <c r="AV89" s="100">
        <v>8.0952999999999997E-2</v>
      </c>
      <c r="AW89" s="100">
        <v>0.2214959</v>
      </c>
      <c r="AX89" s="100">
        <v>7.7579899999999993E-2</v>
      </c>
      <c r="AY89" s="100">
        <v>0.2999848</v>
      </c>
      <c r="AZ89" s="100">
        <v>0</v>
      </c>
      <c r="BA89" s="100">
        <v>0.8139518</v>
      </c>
      <c r="BB89" s="100">
        <v>0.74540430000000002</v>
      </c>
      <c r="BC89" s="100">
        <v>1.7324957000000001</v>
      </c>
      <c r="BD89" s="100">
        <v>3.3408077999999999</v>
      </c>
      <c r="BE89" s="100">
        <v>5.0906726999999998</v>
      </c>
      <c r="BF89" s="100">
        <v>12.328110000000001</v>
      </c>
      <c r="BG89" s="100">
        <v>19.335001999999999</v>
      </c>
      <c r="BH89" s="100">
        <v>25.790431000000002</v>
      </c>
      <c r="BI89" s="100">
        <v>52.147122000000003</v>
      </c>
      <c r="BJ89" s="100">
        <v>103.00139</v>
      </c>
      <c r="BK89" s="100">
        <v>195.18176</v>
      </c>
      <c r="BL89" s="100">
        <v>419.05623000000003</v>
      </c>
      <c r="BM89" s="100">
        <v>11.307772</v>
      </c>
      <c r="BN89" s="100">
        <v>16.758161000000001</v>
      </c>
      <c r="BO89" s="127"/>
      <c r="BP89" s="122">
        <v>1982</v>
      </c>
    </row>
    <row r="90" spans="1:68">
      <c r="A90" s="127"/>
      <c r="B90" s="122">
        <v>1983</v>
      </c>
      <c r="C90" s="100">
        <v>0.33323999999999998</v>
      </c>
      <c r="D90" s="100">
        <v>0.32272119999999999</v>
      </c>
      <c r="E90" s="100">
        <v>0</v>
      </c>
      <c r="F90" s="100">
        <v>0</v>
      </c>
      <c r="G90" s="100">
        <v>0</v>
      </c>
      <c r="H90" s="100">
        <v>0.62360660000000001</v>
      </c>
      <c r="I90" s="100">
        <v>0.31999899999999998</v>
      </c>
      <c r="J90" s="100">
        <v>0.6872663</v>
      </c>
      <c r="K90" s="100">
        <v>1.5313701</v>
      </c>
      <c r="L90" s="100">
        <v>1.7806766000000001</v>
      </c>
      <c r="M90" s="100">
        <v>5.7090956000000004</v>
      </c>
      <c r="N90" s="100">
        <v>7.6420364999999997</v>
      </c>
      <c r="O90" s="100">
        <v>14.712142999999999</v>
      </c>
      <c r="P90" s="100">
        <v>26.206074999999998</v>
      </c>
      <c r="Q90" s="100">
        <v>51.442219000000001</v>
      </c>
      <c r="R90" s="100">
        <v>109.13343</v>
      </c>
      <c r="S90" s="100">
        <v>261.38585999999998</v>
      </c>
      <c r="T90" s="100">
        <v>578.93105000000003</v>
      </c>
      <c r="U90" s="100">
        <v>9.5624111000000003</v>
      </c>
      <c r="V90" s="100">
        <v>19.696743000000001</v>
      </c>
      <c r="W90" s="127"/>
      <c r="X90" s="122">
        <v>1983</v>
      </c>
      <c r="Y90" s="100">
        <v>0</v>
      </c>
      <c r="Z90" s="100">
        <v>0</v>
      </c>
      <c r="AA90" s="100">
        <v>0.14900820000000001</v>
      </c>
      <c r="AB90" s="100">
        <v>0.1596506</v>
      </c>
      <c r="AC90" s="100">
        <v>0.30104300000000001</v>
      </c>
      <c r="AD90" s="100">
        <v>0.31797609999999998</v>
      </c>
      <c r="AE90" s="100">
        <v>0.97724169999999999</v>
      </c>
      <c r="AF90" s="100">
        <v>0.35772350000000003</v>
      </c>
      <c r="AG90" s="100">
        <v>2.3072734000000001</v>
      </c>
      <c r="AH90" s="100">
        <v>2.9414596</v>
      </c>
      <c r="AI90" s="100">
        <v>5.1734324999999997</v>
      </c>
      <c r="AJ90" s="100">
        <v>10.957293</v>
      </c>
      <c r="AK90" s="100">
        <v>16.009035000000001</v>
      </c>
      <c r="AL90" s="100">
        <v>29.869399000000001</v>
      </c>
      <c r="AM90" s="100">
        <v>46.208052000000002</v>
      </c>
      <c r="AN90" s="100">
        <v>87.010051000000004</v>
      </c>
      <c r="AO90" s="100">
        <v>166.20192</v>
      </c>
      <c r="AP90" s="100">
        <v>373.76657</v>
      </c>
      <c r="AQ90" s="100">
        <v>12.663605</v>
      </c>
      <c r="AR90" s="100">
        <v>14.971282</v>
      </c>
      <c r="AS90" s="127"/>
      <c r="AT90" s="122">
        <v>1983</v>
      </c>
      <c r="AU90" s="100">
        <v>0.1709058</v>
      </c>
      <c r="AV90" s="100">
        <v>0.16537360000000001</v>
      </c>
      <c r="AW90" s="100">
        <v>7.29181E-2</v>
      </c>
      <c r="AX90" s="100">
        <v>7.8071299999999996E-2</v>
      </c>
      <c r="AY90" s="100">
        <v>0.1483198</v>
      </c>
      <c r="AZ90" s="100">
        <v>0.47228920000000002</v>
      </c>
      <c r="BA90" s="100">
        <v>0.64569500000000002</v>
      </c>
      <c r="BB90" s="100">
        <v>0.52580519999999997</v>
      </c>
      <c r="BC90" s="100">
        <v>1.9089990999999999</v>
      </c>
      <c r="BD90" s="100">
        <v>2.3465824</v>
      </c>
      <c r="BE90" s="100">
        <v>5.4477013999999997</v>
      </c>
      <c r="BF90" s="100">
        <v>9.2880079000000002</v>
      </c>
      <c r="BG90" s="100">
        <v>15.384150999999999</v>
      </c>
      <c r="BH90" s="100">
        <v>28.170674000000002</v>
      </c>
      <c r="BI90" s="100">
        <v>48.511505</v>
      </c>
      <c r="BJ90" s="100">
        <v>95.991224000000003</v>
      </c>
      <c r="BK90" s="100">
        <v>199.31234000000001</v>
      </c>
      <c r="BL90" s="100">
        <v>428.24592999999999</v>
      </c>
      <c r="BM90" s="100">
        <v>11.115100999999999</v>
      </c>
      <c r="BN90" s="100">
        <v>16.368645999999998</v>
      </c>
      <c r="BO90" s="127"/>
      <c r="BP90" s="122">
        <v>1983</v>
      </c>
    </row>
    <row r="91" spans="1:68">
      <c r="A91" s="127"/>
      <c r="B91" s="122">
        <v>1984</v>
      </c>
      <c r="C91" s="100">
        <v>0.32953710000000003</v>
      </c>
      <c r="D91" s="100">
        <v>0</v>
      </c>
      <c r="E91" s="100">
        <v>0.14321310000000001</v>
      </c>
      <c r="F91" s="100">
        <v>0</v>
      </c>
      <c r="G91" s="100">
        <v>0.29119240000000002</v>
      </c>
      <c r="H91" s="100">
        <v>0.92068030000000001</v>
      </c>
      <c r="I91" s="100">
        <v>0.15952830000000001</v>
      </c>
      <c r="J91" s="100">
        <v>0.49770310000000001</v>
      </c>
      <c r="K91" s="100">
        <v>1.2604221</v>
      </c>
      <c r="L91" s="100">
        <v>2.4681546000000001</v>
      </c>
      <c r="M91" s="100">
        <v>2.6321123000000002</v>
      </c>
      <c r="N91" s="100">
        <v>6.7970658000000004</v>
      </c>
      <c r="O91" s="100">
        <v>11.625411</v>
      </c>
      <c r="P91" s="100">
        <v>24.059570999999998</v>
      </c>
      <c r="Q91" s="100">
        <v>54.282541000000002</v>
      </c>
      <c r="R91" s="100">
        <v>130.24722</v>
      </c>
      <c r="S91" s="100">
        <v>217.62251000000001</v>
      </c>
      <c r="T91" s="100">
        <v>645.75950999999998</v>
      </c>
      <c r="U91" s="100">
        <v>9.7580267000000003</v>
      </c>
      <c r="V91" s="100">
        <v>20.096869999999999</v>
      </c>
      <c r="W91" s="127"/>
      <c r="X91" s="122">
        <v>1984</v>
      </c>
      <c r="Y91" s="100">
        <v>0</v>
      </c>
      <c r="Z91" s="100">
        <v>0</v>
      </c>
      <c r="AA91" s="100">
        <v>0.14985470000000001</v>
      </c>
      <c r="AB91" s="100">
        <v>0</v>
      </c>
      <c r="AC91" s="100">
        <v>0.60141330000000004</v>
      </c>
      <c r="AD91" s="100">
        <v>0.3129342</v>
      </c>
      <c r="AE91" s="100">
        <v>1.1291944</v>
      </c>
      <c r="AF91" s="100">
        <v>0.86210909999999996</v>
      </c>
      <c r="AG91" s="100">
        <v>1.3269139999999999</v>
      </c>
      <c r="AH91" s="100">
        <v>3.3686959999999999</v>
      </c>
      <c r="AI91" s="100">
        <v>6.0767772999999998</v>
      </c>
      <c r="AJ91" s="100">
        <v>10.415998999999999</v>
      </c>
      <c r="AK91" s="100">
        <v>18.232358999999999</v>
      </c>
      <c r="AL91" s="100">
        <v>29.775918999999998</v>
      </c>
      <c r="AM91" s="100">
        <v>49.920563000000001</v>
      </c>
      <c r="AN91" s="100">
        <v>67.529224999999997</v>
      </c>
      <c r="AO91" s="100">
        <v>150.54506000000001</v>
      </c>
      <c r="AP91" s="100">
        <v>349.65035</v>
      </c>
      <c r="AQ91" s="100">
        <v>12.254557999999999</v>
      </c>
      <c r="AR91" s="100">
        <v>14.113947</v>
      </c>
      <c r="AS91" s="127"/>
      <c r="AT91" s="122">
        <v>1984</v>
      </c>
      <c r="AU91" s="100">
        <v>0.1689427</v>
      </c>
      <c r="AV91" s="100">
        <v>0</v>
      </c>
      <c r="AW91" s="100">
        <v>0.1464587</v>
      </c>
      <c r="AX91" s="100">
        <v>0</v>
      </c>
      <c r="AY91" s="100">
        <v>0.44380960000000003</v>
      </c>
      <c r="AZ91" s="100">
        <v>0.61976880000000001</v>
      </c>
      <c r="BA91" s="100">
        <v>0.64166369999999995</v>
      </c>
      <c r="BB91" s="100">
        <v>0.6763943</v>
      </c>
      <c r="BC91" s="100">
        <v>1.2928137</v>
      </c>
      <c r="BD91" s="100">
        <v>2.9074654999999998</v>
      </c>
      <c r="BE91" s="100">
        <v>4.3129184</v>
      </c>
      <c r="BF91" s="100">
        <v>8.5871837000000006</v>
      </c>
      <c r="BG91" s="100">
        <v>15.029313999999999</v>
      </c>
      <c r="BH91" s="100">
        <v>27.127210000000002</v>
      </c>
      <c r="BI91" s="100">
        <v>51.843317999999996</v>
      </c>
      <c r="BJ91" s="100">
        <v>93.004447999999996</v>
      </c>
      <c r="BK91" s="100">
        <v>174.09990999999999</v>
      </c>
      <c r="BL91" s="100">
        <v>428.48451999999997</v>
      </c>
      <c r="BM91" s="100">
        <v>11.008132</v>
      </c>
      <c r="BN91" s="100">
        <v>15.830882000000001</v>
      </c>
      <c r="BO91" s="127"/>
      <c r="BP91" s="122">
        <v>1984</v>
      </c>
    </row>
    <row r="92" spans="1:68">
      <c r="A92" s="127"/>
      <c r="B92" s="122">
        <v>1985</v>
      </c>
      <c r="C92" s="100">
        <v>0.16282060000000001</v>
      </c>
      <c r="D92" s="100">
        <v>0.16595750000000001</v>
      </c>
      <c r="E92" s="100">
        <v>0</v>
      </c>
      <c r="F92" s="100">
        <v>0.14993020000000001</v>
      </c>
      <c r="G92" s="100">
        <v>0.72828009999999999</v>
      </c>
      <c r="H92" s="100">
        <v>0.29982360000000002</v>
      </c>
      <c r="I92" s="100">
        <v>0.47812650000000001</v>
      </c>
      <c r="J92" s="100">
        <v>0.96058399999999999</v>
      </c>
      <c r="K92" s="100">
        <v>0.80639629999999995</v>
      </c>
      <c r="L92" s="100">
        <v>2.3800116999999998</v>
      </c>
      <c r="M92" s="100">
        <v>2.9333255</v>
      </c>
      <c r="N92" s="100">
        <v>8.0501289000000007</v>
      </c>
      <c r="O92" s="100">
        <v>12.185003</v>
      </c>
      <c r="P92" s="100">
        <v>26.387509999999999</v>
      </c>
      <c r="Q92" s="100">
        <v>51.184306999999997</v>
      </c>
      <c r="R92" s="100">
        <v>128.23557</v>
      </c>
      <c r="S92" s="100">
        <v>268.07538</v>
      </c>
      <c r="T92" s="100">
        <v>644.92238999999995</v>
      </c>
      <c r="U92" s="100">
        <v>10.529350000000001</v>
      </c>
      <c r="V92" s="100">
        <v>20.982548000000001</v>
      </c>
      <c r="W92" s="127"/>
      <c r="X92" s="122">
        <v>1985</v>
      </c>
      <c r="Y92" s="100">
        <v>0.34165669999999998</v>
      </c>
      <c r="Z92" s="100">
        <v>0</v>
      </c>
      <c r="AA92" s="100">
        <v>0</v>
      </c>
      <c r="AB92" s="100">
        <v>0.31361280000000002</v>
      </c>
      <c r="AC92" s="100">
        <v>0.15085190000000001</v>
      </c>
      <c r="AD92" s="100">
        <v>0.15326890000000001</v>
      </c>
      <c r="AE92" s="100">
        <v>0.47984179999999999</v>
      </c>
      <c r="AF92" s="100">
        <v>0.33166620000000002</v>
      </c>
      <c r="AG92" s="100">
        <v>1.6931826000000001</v>
      </c>
      <c r="AH92" s="100">
        <v>1.5056764</v>
      </c>
      <c r="AI92" s="100">
        <v>7.2617178999999998</v>
      </c>
      <c r="AJ92" s="100">
        <v>8.2901664999999998</v>
      </c>
      <c r="AK92" s="100">
        <v>13.741587000000001</v>
      </c>
      <c r="AL92" s="100">
        <v>26.672958999999999</v>
      </c>
      <c r="AM92" s="100">
        <v>50.926318999999999</v>
      </c>
      <c r="AN92" s="100">
        <v>85.878900000000002</v>
      </c>
      <c r="AO92" s="100">
        <v>155.1019</v>
      </c>
      <c r="AP92" s="100">
        <v>395.22131000000002</v>
      </c>
      <c r="AQ92" s="100">
        <v>13.028765</v>
      </c>
      <c r="AR92" s="100">
        <v>14.807570999999999</v>
      </c>
      <c r="AS92" s="127"/>
      <c r="AT92" s="122">
        <v>1985</v>
      </c>
      <c r="AU92" s="100">
        <v>0.2500925</v>
      </c>
      <c r="AV92" s="100">
        <v>8.5096900000000003E-2</v>
      </c>
      <c r="AW92" s="100">
        <v>0</v>
      </c>
      <c r="AX92" s="100">
        <v>0.2299369</v>
      </c>
      <c r="AY92" s="100">
        <v>0.4446253</v>
      </c>
      <c r="AZ92" s="100">
        <v>0.22735759999999999</v>
      </c>
      <c r="BA92" s="100">
        <v>0.47898259999999998</v>
      </c>
      <c r="BB92" s="100">
        <v>0.65165899999999999</v>
      </c>
      <c r="BC92" s="100">
        <v>1.2390076999999999</v>
      </c>
      <c r="BD92" s="100">
        <v>1.9544181</v>
      </c>
      <c r="BE92" s="100">
        <v>5.0474528999999997</v>
      </c>
      <c r="BF92" s="100">
        <v>8.1683847000000007</v>
      </c>
      <c r="BG92" s="100">
        <v>12.984355000000001</v>
      </c>
      <c r="BH92" s="100">
        <v>26.540298</v>
      </c>
      <c r="BI92" s="100">
        <v>51.040295999999998</v>
      </c>
      <c r="BJ92" s="100">
        <v>103.12268</v>
      </c>
      <c r="BK92" s="100">
        <v>195.16505000000001</v>
      </c>
      <c r="BL92" s="100">
        <v>461.97759000000002</v>
      </c>
      <c r="BM92" s="100">
        <v>11.780867000000001</v>
      </c>
      <c r="BN92" s="100">
        <v>16.714855</v>
      </c>
      <c r="BO92" s="127"/>
      <c r="BP92" s="122">
        <v>1985</v>
      </c>
    </row>
    <row r="93" spans="1:68">
      <c r="A93" s="127"/>
      <c r="B93" s="122">
        <v>1986</v>
      </c>
      <c r="C93" s="100">
        <v>0.32309130000000003</v>
      </c>
      <c r="D93" s="100">
        <v>0</v>
      </c>
      <c r="E93" s="100">
        <v>0.1487648</v>
      </c>
      <c r="F93" s="100">
        <v>0</v>
      </c>
      <c r="G93" s="100">
        <v>0.1469676</v>
      </c>
      <c r="H93" s="100">
        <v>0.58671930000000005</v>
      </c>
      <c r="I93" s="100">
        <v>0.31461630000000002</v>
      </c>
      <c r="J93" s="100">
        <v>0.46747470000000002</v>
      </c>
      <c r="K93" s="100">
        <v>0.57679329999999995</v>
      </c>
      <c r="L93" s="100">
        <v>1.6159527</v>
      </c>
      <c r="M93" s="100">
        <v>4.2440430999999998</v>
      </c>
      <c r="N93" s="100">
        <v>4.9371936999999999</v>
      </c>
      <c r="O93" s="100">
        <v>11.092181999999999</v>
      </c>
      <c r="P93" s="100">
        <v>22.176116</v>
      </c>
      <c r="Q93" s="100">
        <v>44.902171000000003</v>
      </c>
      <c r="R93" s="100">
        <v>106.97443</v>
      </c>
      <c r="S93" s="100">
        <v>269.81806</v>
      </c>
      <c r="T93" s="100">
        <v>515.74609999999996</v>
      </c>
      <c r="U93" s="100">
        <v>9.3747808999999993</v>
      </c>
      <c r="V93" s="100">
        <v>18.063177</v>
      </c>
      <c r="W93" s="127"/>
      <c r="X93" s="122">
        <v>1986</v>
      </c>
      <c r="Y93" s="100">
        <v>0.1696454</v>
      </c>
      <c r="Z93" s="100">
        <v>0</v>
      </c>
      <c r="AA93" s="100">
        <v>0.15641060000000001</v>
      </c>
      <c r="AB93" s="100">
        <v>0</v>
      </c>
      <c r="AC93" s="100">
        <v>0.15237239999999999</v>
      </c>
      <c r="AD93" s="100">
        <v>0.29998049999999998</v>
      </c>
      <c r="AE93" s="100">
        <v>0.47355059999999999</v>
      </c>
      <c r="AF93" s="100">
        <v>0.16001380000000001</v>
      </c>
      <c r="AG93" s="100">
        <v>1.4163876</v>
      </c>
      <c r="AH93" s="100">
        <v>1.7111107000000001</v>
      </c>
      <c r="AI93" s="100">
        <v>4.7241644000000003</v>
      </c>
      <c r="AJ93" s="100">
        <v>8.3625121999999994</v>
      </c>
      <c r="AK93" s="100">
        <v>16.583568</v>
      </c>
      <c r="AL93" s="100">
        <v>26.964903</v>
      </c>
      <c r="AM93" s="100">
        <v>51.164853000000001</v>
      </c>
      <c r="AN93" s="100">
        <v>87.115284000000003</v>
      </c>
      <c r="AO93" s="100">
        <v>135.65433999999999</v>
      </c>
      <c r="AP93" s="100">
        <v>324.56205</v>
      </c>
      <c r="AQ93" s="100">
        <v>12.272138</v>
      </c>
      <c r="AR93" s="100">
        <v>13.484844000000001</v>
      </c>
      <c r="AS93" s="127"/>
      <c r="AT93" s="122">
        <v>1986</v>
      </c>
      <c r="AU93" s="100">
        <v>0.24824470000000001</v>
      </c>
      <c r="AV93" s="100">
        <v>0</v>
      </c>
      <c r="AW93" s="100">
        <v>0.15249190000000001</v>
      </c>
      <c r="AX93" s="100">
        <v>0</v>
      </c>
      <c r="AY93" s="100">
        <v>0.14962120000000001</v>
      </c>
      <c r="AZ93" s="100">
        <v>0.4449497</v>
      </c>
      <c r="BA93" s="100">
        <v>0.39394679999999999</v>
      </c>
      <c r="BB93" s="100">
        <v>0.31578319999999999</v>
      </c>
      <c r="BC93" s="100">
        <v>0.98587049999999998</v>
      </c>
      <c r="BD93" s="100">
        <v>1.6621709</v>
      </c>
      <c r="BE93" s="100">
        <v>4.4785174000000003</v>
      </c>
      <c r="BF93" s="100">
        <v>6.6178182999999997</v>
      </c>
      <c r="BG93" s="100">
        <v>13.899834999999999</v>
      </c>
      <c r="BH93" s="100">
        <v>24.730291000000001</v>
      </c>
      <c r="BI93" s="100">
        <v>48.394221000000002</v>
      </c>
      <c r="BJ93" s="100">
        <v>95.240443999999997</v>
      </c>
      <c r="BK93" s="100">
        <v>183.75895</v>
      </c>
      <c r="BL93" s="100">
        <v>375.88170000000002</v>
      </c>
      <c r="BM93" s="100">
        <v>10.825085</v>
      </c>
      <c r="BN93" s="100">
        <v>14.815752</v>
      </c>
      <c r="BO93" s="127"/>
      <c r="BP93" s="122">
        <v>1986</v>
      </c>
    </row>
    <row r="94" spans="1:68">
      <c r="A94" s="127"/>
      <c r="B94" s="122">
        <v>1987</v>
      </c>
      <c r="C94" s="100">
        <v>0.16021640000000001</v>
      </c>
      <c r="D94" s="100">
        <v>0.1629824</v>
      </c>
      <c r="E94" s="100">
        <v>0</v>
      </c>
      <c r="F94" s="100">
        <v>0.28258169999999999</v>
      </c>
      <c r="G94" s="100">
        <v>0</v>
      </c>
      <c r="H94" s="100">
        <v>0.14367959999999999</v>
      </c>
      <c r="I94" s="100">
        <v>0.308278</v>
      </c>
      <c r="J94" s="100">
        <v>0.94444609999999996</v>
      </c>
      <c r="K94" s="100">
        <v>0</v>
      </c>
      <c r="L94" s="100">
        <v>1.56717</v>
      </c>
      <c r="M94" s="100">
        <v>1.5598961</v>
      </c>
      <c r="N94" s="100">
        <v>5.5209256</v>
      </c>
      <c r="O94" s="100">
        <v>11.255051</v>
      </c>
      <c r="P94" s="100">
        <v>17.568705999999999</v>
      </c>
      <c r="Q94" s="100">
        <v>50.258101000000003</v>
      </c>
      <c r="R94" s="100">
        <v>95.881456</v>
      </c>
      <c r="S94" s="100">
        <v>240.1694</v>
      </c>
      <c r="T94" s="100">
        <v>554.42157999999995</v>
      </c>
      <c r="U94" s="100">
        <v>9.1768490000000007</v>
      </c>
      <c r="V94" s="100">
        <v>17.619028</v>
      </c>
      <c r="W94" s="127"/>
      <c r="X94" s="122">
        <v>1987</v>
      </c>
      <c r="Y94" s="100">
        <v>0.50460199999999999</v>
      </c>
      <c r="Z94" s="100">
        <v>0</v>
      </c>
      <c r="AA94" s="100">
        <v>0.16135620000000001</v>
      </c>
      <c r="AB94" s="100">
        <v>0.1473824</v>
      </c>
      <c r="AC94" s="100">
        <v>0.1531978</v>
      </c>
      <c r="AD94" s="100">
        <v>0.43961840000000002</v>
      </c>
      <c r="AE94" s="100">
        <v>0.77344780000000002</v>
      </c>
      <c r="AF94" s="100">
        <v>0.3203742</v>
      </c>
      <c r="AG94" s="100">
        <v>1.3062845000000001</v>
      </c>
      <c r="AH94" s="100">
        <v>3.5568202000000002</v>
      </c>
      <c r="AI94" s="100">
        <v>5.7055449999999999</v>
      </c>
      <c r="AJ94" s="100">
        <v>9.5313307999999992</v>
      </c>
      <c r="AK94" s="100">
        <v>15.204335</v>
      </c>
      <c r="AL94" s="100">
        <v>26.886821999999999</v>
      </c>
      <c r="AM94" s="100">
        <v>37.424729999999997</v>
      </c>
      <c r="AN94" s="100">
        <v>72.408383000000001</v>
      </c>
      <c r="AO94" s="100">
        <v>136.53145000000001</v>
      </c>
      <c r="AP94" s="100">
        <v>340.55599999999998</v>
      </c>
      <c r="AQ94" s="100">
        <v>12.018731000000001</v>
      </c>
      <c r="AR94" s="100">
        <v>13.137024</v>
      </c>
      <c r="AS94" s="127"/>
      <c r="AT94" s="122">
        <v>1987</v>
      </c>
      <c r="AU94" s="100">
        <v>0.32822289999999998</v>
      </c>
      <c r="AV94" s="100">
        <v>8.3602399999999993E-2</v>
      </c>
      <c r="AW94" s="100">
        <v>7.8584100000000004E-2</v>
      </c>
      <c r="AX94" s="100">
        <v>0.2164085</v>
      </c>
      <c r="AY94" s="100">
        <v>7.5346399999999994E-2</v>
      </c>
      <c r="AZ94" s="100">
        <v>0.29019089999999997</v>
      </c>
      <c r="BA94" s="100">
        <v>0.54044829999999999</v>
      </c>
      <c r="BB94" s="100">
        <v>0.63514090000000001</v>
      </c>
      <c r="BC94" s="100">
        <v>0.63740719999999995</v>
      </c>
      <c r="BD94" s="100">
        <v>2.5334238999999998</v>
      </c>
      <c r="BE94" s="100">
        <v>3.5870674</v>
      </c>
      <c r="BF94" s="100">
        <v>7.4908270999999997</v>
      </c>
      <c r="BG94" s="100">
        <v>13.264945000000001</v>
      </c>
      <c r="BH94" s="100">
        <v>22.519304999999999</v>
      </c>
      <c r="BI94" s="100">
        <v>43.115658000000003</v>
      </c>
      <c r="BJ94" s="100">
        <v>82.010565999999997</v>
      </c>
      <c r="BK94" s="100">
        <v>174.09398999999999</v>
      </c>
      <c r="BL94" s="100">
        <v>398.65715</v>
      </c>
      <c r="BM94" s="100">
        <v>10.60018</v>
      </c>
      <c r="BN94" s="100">
        <v>14.390980000000001</v>
      </c>
      <c r="BO94" s="127"/>
      <c r="BP94" s="122">
        <v>1987</v>
      </c>
    </row>
    <row r="95" spans="1:68">
      <c r="A95" s="127"/>
      <c r="B95" s="122">
        <v>1988</v>
      </c>
      <c r="C95" s="100">
        <v>0</v>
      </c>
      <c r="D95" s="100">
        <v>0</v>
      </c>
      <c r="E95" s="100">
        <v>0</v>
      </c>
      <c r="F95" s="100">
        <v>0</v>
      </c>
      <c r="G95" s="100">
        <v>0</v>
      </c>
      <c r="H95" s="100">
        <v>0.42343639999999999</v>
      </c>
      <c r="I95" s="100">
        <v>0.90400659999999999</v>
      </c>
      <c r="J95" s="100">
        <v>0.15601229999999999</v>
      </c>
      <c r="K95" s="100">
        <v>0.67097660000000003</v>
      </c>
      <c r="L95" s="100">
        <v>1.5185105999999999</v>
      </c>
      <c r="M95" s="100">
        <v>2.0310033000000001</v>
      </c>
      <c r="N95" s="100">
        <v>5.5955086999999999</v>
      </c>
      <c r="O95" s="100">
        <v>9.6918006999999999</v>
      </c>
      <c r="P95" s="100">
        <v>17.79055</v>
      </c>
      <c r="Q95" s="100">
        <v>44.199725999999998</v>
      </c>
      <c r="R95" s="100">
        <v>122.92305</v>
      </c>
      <c r="S95" s="100">
        <v>239.88290000000001</v>
      </c>
      <c r="T95" s="100">
        <v>625.57740999999999</v>
      </c>
      <c r="U95" s="100">
        <v>9.9527879000000006</v>
      </c>
      <c r="V95" s="100">
        <v>19.098371</v>
      </c>
      <c r="W95" s="127"/>
      <c r="X95" s="122">
        <v>1988</v>
      </c>
      <c r="Y95" s="100">
        <v>0.33325389999999999</v>
      </c>
      <c r="Z95" s="100">
        <v>0.3374798</v>
      </c>
      <c r="AA95" s="100">
        <v>0</v>
      </c>
      <c r="AB95" s="100">
        <v>0</v>
      </c>
      <c r="AC95" s="100">
        <v>0</v>
      </c>
      <c r="AD95" s="100">
        <v>0.28730800000000001</v>
      </c>
      <c r="AE95" s="100">
        <v>0.30266480000000001</v>
      </c>
      <c r="AF95" s="100">
        <v>0.78805190000000003</v>
      </c>
      <c r="AG95" s="100">
        <v>0.52630189999999999</v>
      </c>
      <c r="AH95" s="100">
        <v>2.5272774</v>
      </c>
      <c r="AI95" s="100">
        <v>3.9747523999999999</v>
      </c>
      <c r="AJ95" s="100">
        <v>9.6278425999999993</v>
      </c>
      <c r="AK95" s="100">
        <v>10.268466</v>
      </c>
      <c r="AL95" s="100">
        <v>22.166889000000001</v>
      </c>
      <c r="AM95" s="100">
        <v>40.370964000000001</v>
      </c>
      <c r="AN95" s="100">
        <v>68.492485000000002</v>
      </c>
      <c r="AO95" s="100">
        <v>170.46599000000001</v>
      </c>
      <c r="AP95" s="100">
        <v>372.69693999999998</v>
      </c>
      <c r="AQ95" s="100">
        <v>12.422707000000001</v>
      </c>
      <c r="AR95" s="100">
        <v>13.497551</v>
      </c>
      <c r="AS95" s="127"/>
      <c r="AT95" s="122">
        <v>1988</v>
      </c>
      <c r="AU95" s="100">
        <v>0.162661</v>
      </c>
      <c r="AV95" s="100">
        <v>0.1641562</v>
      </c>
      <c r="AW95" s="100">
        <v>0</v>
      </c>
      <c r="AX95" s="100">
        <v>0</v>
      </c>
      <c r="AY95" s="100">
        <v>0</v>
      </c>
      <c r="AZ95" s="100">
        <v>0.3559717</v>
      </c>
      <c r="BA95" s="100">
        <v>0.60399740000000002</v>
      </c>
      <c r="BB95" s="100">
        <v>0.4704218</v>
      </c>
      <c r="BC95" s="100">
        <v>0.60026020000000002</v>
      </c>
      <c r="BD95" s="100">
        <v>2.0084152999999998</v>
      </c>
      <c r="BE95" s="100">
        <v>2.9820712999999999</v>
      </c>
      <c r="BF95" s="100">
        <v>7.5795515</v>
      </c>
      <c r="BG95" s="100">
        <v>9.9836568999999997</v>
      </c>
      <c r="BH95" s="100">
        <v>20.109072000000001</v>
      </c>
      <c r="BI95" s="100">
        <v>42.066682</v>
      </c>
      <c r="BJ95" s="100">
        <v>90.820276000000007</v>
      </c>
      <c r="BK95" s="100">
        <v>195.71691000000001</v>
      </c>
      <c r="BL95" s="100">
        <v>442.27222</v>
      </c>
      <c r="BM95" s="100">
        <v>11.190308</v>
      </c>
      <c r="BN95" s="100">
        <v>15.222472</v>
      </c>
      <c r="BO95" s="127"/>
      <c r="BP95" s="122">
        <v>1988</v>
      </c>
    </row>
    <row r="96" spans="1:68">
      <c r="A96" s="127"/>
      <c r="B96" s="122">
        <v>1989</v>
      </c>
      <c r="C96" s="100">
        <v>0.31395600000000001</v>
      </c>
      <c r="D96" s="100">
        <v>0</v>
      </c>
      <c r="E96" s="100">
        <v>0.1571613</v>
      </c>
      <c r="F96" s="100">
        <v>0.27695150000000002</v>
      </c>
      <c r="G96" s="100">
        <v>0.29532979999999998</v>
      </c>
      <c r="H96" s="100">
        <v>0.13932600000000001</v>
      </c>
      <c r="I96" s="100">
        <v>0.14678359999999999</v>
      </c>
      <c r="J96" s="100">
        <v>0.46222400000000002</v>
      </c>
      <c r="K96" s="100">
        <v>0.32273469999999999</v>
      </c>
      <c r="L96" s="100">
        <v>1.0367206</v>
      </c>
      <c r="M96" s="100">
        <v>2.7098268000000001</v>
      </c>
      <c r="N96" s="100">
        <v>5.1190723</v>
      </c>
      <c r="O96" s="100">
        <v>11.515556999999999</v>
      </c>
      <c r="P96" s="100">
        <v>22.477913000000001</v>
      </c>
      <c r="Q96" s="100">
        <v>42.883870000000002</v>
      </c>
      <c r="R96" s="100">
        <v>111.48421</v>
      </c>
      <c r="S96" s="100">
        <v>273.79129999999998</v>
      </c>
      <c r="T96" s="100">
        <v>532.76638000000003</v>
      </c>
      <c r="U96" s="100">
        <v>10.038641999999999</v>
      </c>
      <c r="V96" s="100">
        <v>18.276564</v>
      </c>
      <c r="W96" s="127"/>
      <c r="X96" s="122">
        <v>1989</v>
      </c>
      <c r="Y96" s="100">
        <v>0.1647941</v>
      </c>
      <c r="Z96" s="100">
        <v>0</v>
      </c>
      <c r="AA96" s="100">
        <v>0.1655964</v>
      </c>
      <c r="AB96" s="100">
        <v>0</v>
      </c>
      <c r="AC96" s="100">
        <v>0.15181720000000001</v>
      </c>
      <c r="AD96" s="100">
        <v>0.56627229999999995</v>
      </c>
      <c r="AE96" s="100">
        <v>0.14762810000000001</v>
      </c>
      <c r="AF96" s="100">
        <v>0.15486730000000001</v>
      </c>
      <c r="AG96" s="100">
        <v>1.1746582999999999</v>
      </c>
      <c r="AH96" s="100">
        <v>0.87734690000000004</v>
      </c>
      <c r="AI96" s="100">
        <v>2.8264773999999999</v>
      </c>
      <c r="AJ96" s="100">
        <v>8.8644624000000007</v>
      </c>
      <c r="AK96" s="100">
        <v>17.269245999999999</v>
      </c>
      <c r="AL96" s="100">
        <v>23.915490999999999</v>
      </c>
      <c r="AM96" s="100">
        <v>46.649687</v>
      </c>
      <c r="AN96" s="100">
        <v>79.150390000000002</v>
      </c>
      <c r="AO96" s="100">
        <v>148.71943999999999</v>
      </c>
      <c r="AP96" s="100">
        <v>373.03309999999999</v>
      </c>
      <c r="AQ96" s="100">
        <v>12.899279999999999</v>
      </c>
      <c r="AR96" s="100">
        <v>13.746200999999999</v>
      </c>
      <c r="AS96" s="127"/>
      <c r="AT96" s="122">
        <v>1989</v>
      </c>
      <c r="AU96" s="100">
        <v>0.2411866</v>
      </c>
      <c r="AV96" s="100">
        <v>0</v>
      </c>
      <c r="AW96" s="100">
        <v>0.16126860000000001</v>
      </c>
      <c r="AX96" s="100">
        <v>0.1415256</v>
      </c>
      <c r="AY96" s="100">
        <v>0.2245684</v>
      </c>
      <c r="AZ96" s="100">
        <v>0.3510952</v>
      </c>
      <c r="BA96" s="100">
        <v>0.14720459999999999</v>
      </c>
      <c r="BB96" s="100">
        <v>0.30893989999999999</v>
      </c>
      <c r="BC96" s="100">
        <v>0.74036170000000001</v>
      </c>
      <c r="BD96" s="100">
        <v>0.9592735</v>
      </c>
      <c r="BE96" s="100">
        <v>2.7669231999999999</v>
      </c>
      <c r="BF96" s="100">
        <v>6.9657571999999996</v>
      </c>
      <c r="BG96" s="100">
        <v>14.415395</v>
      </c>
      <c r="BH96" s="100">
        <v>23.236416999999999</v>
      </c>
      <c r="BI96" s="100">
        <v>44.97795</v>
      </c>
      <c r="BJ96" s="100">
        <v>92.435637999999997</v>
      </c>
      <c r="BK96" s="100">
        <v>194.42797999999999</v>
      </c>
      <c r="BL96" s="100">
        <v>417.63276000000002</v>
      </c>
      <c r="BM96" s="100">
        <v>11.472299</v>
      </c>
      <c r="BN96" s="100">
        <v>15.174065000000001</v>
      </c>
      <c r="BO96" s="127"/>
      <c r="BP96" s="122">
        <v>1989</v>
      </c>
    </row>
    <row r="97" spans="1:68">
      <c r="A97" s="127"/>
      <c r="B97" s="122">
        <v>1990</v>
      </c>
      <c r="C97" s="100">
        <v>0.15498329999999999</v>
      </c>
      <c r="D97" s="100">
        <v>0</v>
      </c>
      <c r="E97" s="100">
        <v>0</v>
      </c>
      <c r="F97" s="100">
        <v>0</v>
      </c>
      <c r="G97" s="100">
        <v>0.58095370000000002</v>
      </c>
      <c r="H97" s="100">
        <v>0.27939589999999997</v>
      </c>
      <c r="I97" s="100">
        <v>0.1430302</v>
      </c>
      <c r="J97" s="100">
        <v>0.30474240000000002</v>
      </c>
      <c r="K97" s="100">
        <v>1.7175129</v>
      </c>
      <c r="L97" s="100">
        <v>2.3834209</v>
      </c>
      <c r="M97" s="100">
        <v>1.4276808000000001</v>
      </c>
      <c r="N97" s="100">
        <v>3.2703875</v>
      </c>
      <c r="O97" s="100">
        <v>9.2437774000000008</v>
      </c>
      <c r="P97" s="100">
        <v>22.626670000000001</v>
      </c>
      <c r="Q97" s="100">
        <v>38.092965</v>
      </c>
      <c r="R97" s="100">
        <v>103.53507999999999</v>
      </c>
      <c r="S97" s="100">
        <v>237.69435999999999</v>
      </c>
      <c r="T97" s="100">
        <v>611.07636000000002</v>
      </c>
      <c r="U97" s="100">
        <v>9.9280142999999992</v>
      </c>
      <c r="V97" s="100">
        <v>18.26634</v>
      </c>
      <c r="W97" s="127"/>
      <c r="X97" s="122">
        <v>1990</v>
      </c>
      <c r="Y97" s="100">
        <v>0.1631532</v>
      </c>
      <c r="Z97" s="100">
        <v>0</v>
      </c>
      <c r="AA97" s="100">
        <v>0</v>
      </c>
      <c r="AB97" s="100">
        <v>0</v>
      </c>
      <c r="AC97" s="100">
        <v>0.59716020000000003</v>
      </c>
      <c r="AD97" s="100">
        <v>0.42446200000000001</v>
      </c>
      <c r="AE97" s="100">
        <v>0.28799809999999998</v>
      </c>
      <c r="AF97" s="100">
        <v>0.4569841</v>
      </c>
      <c r="AG97" s="100">
        <v>0.96968909999999997</v>
      </c>
      <c r="AH97" s="100">
        <v>1.4624740000000001</v>
      </c>
      <c r="AI97" s="100">
        <v>4.4901217000000004</v>
      </c>
      <c r="AJ97" s="100">
        <v>8.3533582000000006</v>
      </c>
      <c r="AK97" s="100">
        <v>12.140734999999999</v>
      </c>
      <c r="AL97" s="100">
        <v>20.943189</v>
      </c>
      <c r="AM97" s="100">
        <v>43.970174</v>
      </c>
      <c r="AN97" s="100">
        <v>77.030781000000005</v>
      </c>
      <c r="AO97" s="100">
        <v>130.62982</v>
      </c>
      <c r="AP97" s="100">
        <v>359.81781999999998</v>
      </c>
      <c r="AQ97" s="100">
        <v>12.193327</v>
      </c>
      <c r="AR97" s="100">
        <v>12.943643</v>
      </c>
      <c r="AS97" s="127"/>
      <c r="AT97" s="122">
        <v>1990</v>
      </c>
      <c r="AU97" s="100">
        <v>0.1589633</v>
      </c>
      <c r="AV97" s="100">
        <v>0</v>
      </c>
      <c r="AW97" s="100">
        <v>0</v>
      </c>
      <c r="AX97" s="100">
        <v>0</v>
      </c>
      <c r="AY97" s="100">
        <v>0.58894550000000001</v>
      </c>
      <c r="AZ97" s="100">
        <v>0.35146739999999999</v>
      </c>
      <c r="BA97" s="100">
        <v>0.2152695</v>
      </c>
      <c r="BB97" s="100">
        <v>0.38087399999999999</v>
      </c>
      <c r="BC97" s="100">
        <v>1.3500464000000001</v>
      </c>
      <c r="BD97" s="100">
        <v>1.9345924000000001</v>
      </c>
      <c r="BE97" s="100">
        <v>2.9227588</v>
      </c>
      <c r="BF97" s="100">
        <v>5.7845981000000002</v>
      </c>
      <c r="BG97" s="100">
        <v>10.697823</v>
      </c>
      <c r="BH97" s="100">
        <v>21.740739000000001</v>
      </c>
      <c r="BI97" s="100">
        <v>41.348874000000002</v>
      </c>
      <c r="BJ97" s="100">
        <v>87.946528999999998</v>
      </c>
      <c r="BK97" s="100">
        <v>169.92198999999999</v>
      </c>
      <c r="BL97" s="100">
        <v>430.77967999999998</v>
      </c>
      <c r="BM97" s="100">
        <v>11.063497</v>
      </c>
      <c r="BN97" s="100">
        <v>14.560007000000001</v>
      </c>
      <c r="BO97" s="127"/>
      <c r="BP97" s="122">
        <v>1990</v>
      </c>
    </row>
    <row r="98" spans="1:68">
      <c r="A98" s="127"/>
      <c r="B98" s="122">
        <v>1991</v>
      </c>
      <c r="C98" s="100">
        <v>0</v>
      </c>
      <c r="D98" s="100">
        <v>0</v>
      </c>
      <c r="E98" s="100">
        <v>0</v>
      </c>
      <c r="F98" s="100">
        <v>0</v>
      </c>
      <c r="G98" s="100">
        <v>0.98992539999999996</v>
      </c>
      <c r="H98" s="100">
        <v>0.1423026</v>
      </c>
      <c r="I98" s="100">
        <v>0.56039360000000005</v>
      </c>
      <c r="J98" s="100">
        <v>0.75275360000000002</v>
      </c>
      <c r="K98" s="100">
        <v>0.61055839999999995</v>
      </c>
      <c r="L98" s="100">
        <v>2.4691451999999998</v>
      </c>
      <c r="M98" s="100">
        <v>2.5359528999999998</v>
      </c>
      <c r="N98" s="100">
        <v>4.6283440000000002</v>
      </c>
      <c r="O98" s="100">
        <v>10.633106</v>
      </c>
      <c r="P98" s="100">
        <v>25.301272999999998</v>
      </c>
      <c r="Q98" s="100">
        <v>44.202474000000002</v>
      </c>
      <c r="R98" s="100">
        <v>99.375444000000002</v>
      </c>
      <c r="S98" s="100">
        <v>242.85359</v>
      </c>
      <c r="T98" s="100">
        <v>563.09361999999999</v>
      </c>
      <c r="U98" s="100">
        <v>10.388363</v>
      </c>
      <c r="V98" s="100">
        <v>18.080673999999998</v>
      </c>
      <c r="W98" s="127"/>
      <c r="X98" s="122">
        <v>1991</v>
      </c>
      <c r="Y98" s="100">
        <v>0.16144629999999999</v>
      </c>
      <c r="Z98" s="100">
        <v>0</v>
      </c>
      <c r="AA98" s="100">
        <v>0</v>
      </c>
      <c r="AB98" s="100">
        <v>0.30061579999999999</v>
      </c>
      <c r="AC98" s="100">
        <v>0</v>
      </c>
      <c r="AD98" s="100">
        <v>0.14348540000000001</v>
      </c>
      <c r="AE98" s="100">
        <v>0.42137730000000001</v>
      </c>
      <c r="AF98" s="100">
        <v>0.45169910000000002</v>
      </c>
      <c r="AG98" s="100">
        <v>1.0952337000000001</v>
      </c>
      <c r="AH98" s="100">
        <v>2.3873612999999998</v>
      </c>
      <c r="AI98" s="100">
        <v>4.8405991000000004</v>
      </c>
      <c r="AJ98" s="100">
        <v>7.2494478999999998</v>
      </c>
      <c r="AK98" s="100">
        <v>10.538005999999999</v>
      </c>
      <c r="AL98" s="100">
        <v>21.637134</v>
      </c>
      <c r="AM98" s="100">
        <v>40.742432999999998</v>
      </c>
      <c r="AN98" s="100">
        <v>83.369549000000006</v>
      </c>
      <c r="AO98" s="100">
        <v>146.47731999999999</v>
      </c>
      <c r="AP98" s="100">
        <v>334.46336000000002</v>
      </c>
      <c r="AQ98" s="100">
        <v>12.389505</v>
      </c>
      <c r="AR98" s="100">
        <v>12.897123000000001</v>
      </c>
      <c r="AS98" s="127"/>
      <c r="AT98" s="122">
        <v>1991</v>
      </c>
      <c r="AU98" s="100">
        <v>7.8634700000000002E-2</v>
      </c>
      <c r="AV98" s="100">
        <v>0</v>
      </c>
      <c r="AW98" s="100">
        <v>0</v>
      </c>
      <c r="AX98" s="100">
        <v>0.14661959999999999</v>
      </c>
      <c r="AY98" s="100">
        <v>0.5011584</v>
      </c>
      <c r="AZ98" s="100">
        <v>0.1428915</v>
      </c>
      <c r="BA98" s="100">
        <v>0.49097479999999999</v>
      </c>
      <c r="BB98" s="100">
        <v>0.60223409999999999</v>
      </c>
      <c r="BC98" s="100">
        <v>0.84989930000000002</v>
      </c>
      <c r="BD98" s="100">
        <v>2.4292009000000001</v>
      </c>
      <c r="BE98" s="100">
        <v>3.6602616000000001</v>
      </c>
      <c r="BF98" s="100">
        <v>5.923273</v>
      </c>
      <c r="BG98" s="100">
        <v>10.585342000000001</v>
      </c>
      <c r="BH98" s="100">
        <v>23.384322000000001</v>
      </c>
      <c r="BI98" s="100">
        <v>42.290334999999999</v>
      </c>
      <c r="BJ98" s="100">
        <v>89.988166000000007</v>
      </c>
      <c r="BK98" s="100">
        <v>181.87513999999999</v>
      </c>
      <c r="BL98" s="100">
        <v>400.00778000000003</v>
      </c>
      <c r="BM98" s="100">
        <v>11.392015000000001</v>
      </c>
      <c r="BN98" s="100">
        <v>14.556274</v>
      </c>
      <c r="BO98" s="127"/>
      <c r="BP98" s="122">
        <v>1991</v>
      </c>
    </row>
    <row r="99" spans="1:68">
      <c r="A99" s="127"/>
      <c r="B99" s="122">
        <v>1992</v>
      </c>
      <c r="C99" s="100">
        <v>0.15187990000000001</v>
      </c>
      <c r="D99" s="100">
        <v>0</v>
      </c>
      <c r="E99" s="100">
        <v>0</v>
      </c>
      <c r="F99" s="100">
        <v>0</v>
      </c>
      <c r="G99" s="100">
        <v>0</v>
      </c>
      <c r="H99" s="100">
        <v>0.43302669999999999</v>
      </c>
      <c r="I99" s="100">
        <v>0.13782759999999999</v>
      </c>
      <c r="J99" s="100">
        <v>0.74057620000000002</v>
      </c>
      <c r="K99" s="100">
        <v>0.45947719999999997</v>
      </c>
      <c r="L99" s="100">
        <v>1.4251358000000001</v>
      </c>
      <c r="M99" s="100">
        <v>2.4679060000000002</v>
      </c>
      <c r="N99" s="100">
        <v>2.9428131</v>
      </c>
      <c r="O99" s="100">
        <v>9.3826751999999995</v>
      </c>
      <c r="P99" s="100">
        <v>19.403600999999998</v>
      </c>
      <c r="Q99" s="100">
        <v>35.558605</v>
      </c>
      <c r="R99" s="100">
        <v>111.76634</v>
      </c>
      <c r="S99" s="100">
        <v>211.75405000000001</v>
      </c>
      <c r="T99" s="100">
        <v>532.76955999999996</v>
      </c>
      <c r="U99" s="100">
        <v>9.7034354999999994</v>
      </c>
      <c r="V99" s="100">
        <v>16.679701000000001</v>
      </c>
      <c r="W99" s="127"/>
      <c r="X99" s="122">
        <v>1992</v>
      </c>
      <c r="Y99" s="100">
        <v>0.1598637</v>
      </c>
      <c r="Z99" s="100">
        <v>0</v>
      </c>
      <c r="AA99" s="100">
        <v>0</v>
      </c>
      <c r="AB99" s="100">
        <v>0.3105098</v>
      </c>
      <c r="AC99" s="100">
        <v>0.28372619999999998</v>
      </c>
      <c r="AD99" s="100">
        <v>0.29037859999999999</v>
      </c>
      <c r="AE99" s="100">
        <v>0.41409750000000001</v>
      </c>
      <c r="AF99" s="100">
        <v>0.5909816</v>
      </c>
      <c r="AG99" s="100">
        <v>0.62383520000000003</v>
      </c>
      <c r="AH99" s="100">
        <v>1.4868064999999999</v>
      </c>
      <c r="AI99" s="100">
        <v>3.5392551000000001</v>
      </c>
      <c r="AJ99" s="100">
        <v>7.9228478999999998</v>
      </c>
      <c r="AK99" s="100">
        <v>10.687098000000001</v>
      </c>
      <c r="AL99" s="100">
        <v>19.567862000000002</v>
      </c>
      <c r="AM99" s="100">
        <v>37.291220000000003</v>
      </c>
      <c r="AN99" s="100">
        <v>76.018051999999997</v>
      </c>
      <c r="AO99" s="100">
        <v>124.22771</v>
      </c>
      <c r="AP99" s="100">
        <v>317.94711999999998</v>
      </c>
      <c r="AQ99" s="100">
        <v>11.584448</v>
      </c>
      <c r="AR99" s="100">
        <v>11.805876</v>
      </c>
      <c r="AS99" s="127"/>
      <c r="AT99" s="122">
        <v>1992</v>
      </c>
      <c r="AU99" s="100">
        <v>0.15576950000000001</v>
      </c>
      <c r="AV99" s="100">
        <v>0</v>
      </c>
      <c r="AW99" s="100">
        <v>0</v>
      </c>
      <c r="AX99" s="100">
        <v>0.1513756</v>
      </c>
      <c r="AY99" s="100">
        <v>0.13998240000000001</v>
      </c>
      <c r="AZ99" s="100">
        <v>0.36191129999999999</v>
      </c>
      <c r="BA99" s="100">
        <v>0.27585999999999999</v>
      </c>
      <c r="BB99" s="100">
        <v>0.66568539999999998</v>
      </c>
      <c r="BC99" s="100">
        <v>0.5409119</v>
      </c>
      <c r="BD99" s="100">
        <v>1.4553180999999999</v>
      </c>
      <c r="BE99" s="100">
        <v>2.9900867</v>
      </c>
      <c r="BF99" s="100">
        <v>5.4067059000000004</v>
      </c>
      <c r="BG99" s="100">
        <v>10.037179</v>
      </c>
      <c r="BH99" s="100">
        <v>19.489118999999999</v>
      </c>
      <c r="BI99" s="100">
        <v>36.511735999999999</v>
      </c>
      <c r="BJ99" s="100">
        <v>90.830472</v>
      </c>
      <c r="BK99" s="100">
        <v>156.48146</v>
      </c>
      <c r="BL99" s="100">
        <v>380.38936000000001</v>
      </c>
      <c r="BM99" s="100">
        <v>10.647285</v>
      </c>
      <c r="BN99" s="100">
        <v>13.351115999999999</v>
      </c>
      <c r="BO99" s="127"/>
      <c r="BP99" s="122">
        <v>1992</v>
      </c>
    </row>
    <row r="100" spans="1:68">
      <c r="A100" s="127"/>
      <c r="B100" s="122">
        <v>1993</v>
      </c>
      <c r="C100" s="100">
        <v>0.90601180000000003</v>
      </c>
      <c r="D100" s="100">
        <v>0</v>
      </c>
      <c r="E100" s="100">
        <v>0</v>
      </c>
      <c r="F100" s="100">
        <v>0</v>
      </c>
      <c r="G100" s="100">
        <v>0</v>
      </c>
      <c r="H100" s="100">
        <v>0.2926261</v>
      </c>
      <c r="I100" s="100">
        <v>0.1370083</v>
      </c>
      <c r="J100" s="100">
        <v>0.58444499999999999</v>
      </c>
      <c r="K100" s="100">
        <v>0.76649610000000001</v>
      </c>
      <c r="L100" s="100">
        <v>1.1771214999999999</v>
      </c>
      <c r="M100" s="100">
        <v>2.6372176999999999</v>
      </c>
      <c r="N100" s="100">
        <v>2.6122074</v>
      </c>
      <c r="O100" s="100">
        <v>7.5557445999999997</v>
      </c>
      <c r="P100" s="100">
        <v>18.222460000000002</v>
      </c>
      <c r="Q100" s="100">
        <v>27.183907000000001</v>
      </c>
      <c r="R100" s="100">
        <v>111.62562</v>
      </c>
      <c r="S100" s="100">
        <v>225.65116</v>
      </c>
      <c r="T100" s="100">
        <v>519.19633999999996</v>
      </c>
      <c r="U100" s="100">
        <v>9.7358454000000005</v>
      </c>
      <c r="V100" s="100">
        <v>16.360263</v>
      </c>
      <c r="W100" s="127"/>
      <c r="X100" s="122">
        <v>1993</v>
      </c>
      <c r="Y100" s="100">
        <v>0</v>
      </c>
      <c r="Z100" s="100">
        <v>0</v>
      </c>
      <c r="AA100" s="100">
        <v>0</v>
      </c>
      <c r="AB100" s="100">
        <v>0</v>
      </c>
      <c r="AC100" s="100">
        <v>0.28172069999999999</v>
      </c>
      <c r="AD100" s="100">
        <v>0.29444369999999997</v>
      </c>
      <c r="AE100" s="100">
        <v>0.27413330000000002</v>
      </c>
      <c r="AF100" s="100">
        <v>0.43669580000000002</v>
      </c>
      <c r="AG100" s="100">
        <v>1.0833683000000001</v>
      </c>
      <c r="AH100" s="100">
        <v>1.3988068</v>
      </c>
      <c r="AI100" s="100">
        <v>3.4631474999999998</v>
      </c>
      <c r="AJ100" s="100">
        <v>5.0666126</v>
      </c>
      <c r="AK100" s="100">
        <v>14.209809</v>
      </c>
      <c r="AL100" s="100">
        <v>14.66131</v>
      </c>
      <c r="AM100" s="100">
        <v>31.685573000000002</v>
      </c>
      <c r="AN100" s="100">
        <v>70.545507999999998</v>
      </c>
      <c r="AO100" s="100">
        <v>155.65975</v>
      </c>
      <c r="AP100" s="100">
        <v>332.43094000000002</v>
      </c>
      <c r="AQ100" s="100">
        <v>12.075237</v>
      </c>
      <c r="AR100" s="100">
        <v>12.004936000000001</v>
      </c>
      <c r="AS100" s="127"/>
      <c r="AT100" s="122">
        <v>1993</v>
      </c>
      <c r="AU100" s="100">
        <v>0.46470450000000002</v>
      </c>
      <c r="AV100" s="100">
        <v>0</v>
      </c>
      <c r="AW100" s="100">
        <v>0</v>
      </c>
      <c r="AX100" s="100">
        <v>0</v>
      </c>
      <c r="AY100" s="100">
        <v>0.13893759999999999</v>
      </c>
      <c r="AZ100" s="100">
        <v>0.29353210000000002</v>
      </c>
      <c r="BA100" s="100">
        <v>0.20555619999999999</v>
      </c>
      <c r="BB100" s="100">
        <v>0.51043210000000006</v>
      </c>
      <c r="BC100" s="100">
        <v>0.92417740000000004</v>
      </c>
      <c r="BD100" s="100">
        <v>1.2858020999999999</v>
      </c>
      <c r="BE100" s="100">
        <v>3.0400030999999998</v>
      </c>
      <c r="BF100" s="100">
        <v>3.8267562000000002</v>
      </c>
      <c r="BG100" s="100">
        <v>10.890037</v>
      </c>
      <c r="BH100" s="100">
        <v>16.375729</v>
      </c>
      <c r="BI100" s="100">
        <v>29.649718</v>
      </c>
      <c r="BJ100" s="100">
        <v>87.602244999999996</v>
      </c>
      <c r="BK100" s="100">
        <v>181.60023000000001</v>
      </c>
      <c r="BL100" s="100">
        <v>387.08024999999998</v>
      </c>
      <c r="BM100" s="100">
        <v>10.910240999999999</v>
      </c>
      <c r="BN100" s="100">
        <v>13.410397</v>
      </c>
      <c r="BO100" s="127"/>
      <c r="BP100" s="122">
        <v>1993</v>
      </c>
    </row>
    <row r="101" spans="1:68">
      <c r="A101" s="127"/>
      <c r="B101" s="122">
        <v>1994</v>
      </c>
      <c r="C101" s="100">
        <v>0.15042620000000001</v>
      </c>
      <c r="D101" s="100">
        <v>0</v>
      </c>
      <c r="E101" s="100">
        <v>0</v>
      </c>
      <c r="F101" s="100">
        <v>0.1533216</v>
      </c>
      <c r="G101" s="100">
        <v>0.13739470000000001</v>
      </c>
      <c r="H101" s="100">
        <v>0.44087949999999998</v>
      </c>
      <c r="I101" s="100">
        <v>0.4092345</v>
      </c>
      <c r="J101" s="100">
        <v>0.72079970000000004</v>
      </c>
      <c r="K101" s="100">
        <v>0.30425279999999999</v>
      </c>
      <c r="L101" s="100">
        <v>0.97558750000000005</v>
      </c>
      <c r="M101" s="100">
        <v>1.6898993</v>
      </c>
      <c r="N101" s="100">
        <v>4.0739938999999996</v>
      </c>
      <c r="O101" s="100">
        <v>7.3402162000000004</v>
      </c>
      <c r="P101" s="100">
        <v>16.589901000000001</v>
      </c>
      <c r="Q101" s="100">
        <v>37.629708000000001</v>
      </c>
      <c r="R101" s="100">
        <v>111.74419</v>
      </c>
      <c r="S101" s="100">
        <v>243.14563000000001</v>
      </c>
      <c r="T101" s="100">
        <v>620.58070999999995</v>
      </c>
      <c r="U101" s="100">
        <v>11.022513999999999</v>
      </c>
      <c r="V101" s="100">
        <v>18.297953</v>
      </c>
      <c r="W101" s="127"/>
      <c r="X101" s="122">
        <v>1994</v>
      </c>
      <c r="Y101" s="100">
        <v>0</v>
      </c>
      <c r="Z101" s="100">
        <v>0</v>
      </c>
      <c r="AA101" s="100">
        <v>0</v>
      </c>
      <c r="AB101" s="100">
        <v>0.16130829999999999</v>
      </c>
      <c r="AC101" s="100">
        <v>0.42437920000000001</v>
      </c>
      <c r="AD101" s="100">
        <v>0.14767749999999999</v>
      </c>
      <c r="AE101" s="100">
        <v>0.27293840000000003</v>
      </c>
      <c r="AF101" s="100">
        <v>0.14364640000000001</v>
      </c>
      <c r="AG101" s="100">
        <v>1.067936</v>
      </c>
      <c r="AH101" s="100">
        <v>1.17767</v>
      </c>
      <c r="AI101" s="100">
        <v>3.0992924999999998</v>
      </c>
      <c r="AJ101" s="100">
        <v>4.6810878999999996</v>
      </c>
      <c r="AK101" s="100">
        <v>10.115883</v>
      </c>
      <c r="AL101" s="100">
        <v>21.219829000000001</v>
      </c>
      <c r="AM101" s="100">
        <v>35.397782999999997</v>
      </c>
      <c r="AN101" s="100">
        <v>62.942911000000002</v>
      </c>
      <c r="AO101" s="100">
        <v>149.93493000000001</v>
      </c>
      <c r="AP101" s="100">
        <v>364.31162</v>
      </c>
      <c r="AQ101" s="100">
        <v>12.67084</v>
      </c>
      <c r="AR101" s="100">
        <v>12.245581</v>
      </c>
      <c r="AS101" s="127"/>
      <c r="AT101" s="122">
        <v>1994</v>
      </c>
      <c r="AU101" s="100">
        <v>7.7167299999999994E-2</v>
      </c>
      <c r="AV101" s="100">
        <v>0</v>
      </c>
      <c r="AW101" s="100">
        <v>0</v>
      </c>
      <c r="AX101" s="100">
        <v>0.15721350000000001</v>
      </c>
      <c r="AY101" s="100">
        <v>0.27879520000000002</v>
      </c>
      <c r="AZ101" s="100">
        <v>0.2946356</v>
      </c>
      <c r="BA101" s="100">
        <v>0.34110089999999998</v>
      </c>
      <c r="BB101" s="100">
        <v>0.43170809999999998</v>
      </c>
      <c r="BC101" s="100">
        <v>0.68554820000000005</v>
      </c>
      <c r="BD101" s="100">
        <v>1.0749061</v>
      </c>
      <c r="BE101" s="100">
        <v>2.3780776000000001</v>
      </c>
      <c r="BF101" s="100">
        <v>4.3743350000000003</v>
      </c>
      <c r="BG101" s="100">
        <v>8.7312998999999998</v>
      </c>
      <c r="BH101" s="100">
        <v>18.978933000000001</v>
      </c>
      <c r="BI101" s="100">
        <v>36.411076000000001</v>
      </c>
      <c r="BJ101" s="100">
        <v>83.320087999999998</v>
      </c>
      <c r="BK101" s="100">
        <v>184.50462999999999</v>
      </c>
      <c r="BL101" s="100">
        <v>439.90791000000002</v>
      </c>
      <c r="BM101" s="100">
        <v>11.850292</v>
      </c>
      <c r="BN101" s="100">
        <v>14.239598000000001</v>
      </c>
      <c r="BO101" s="127"/>
      <c r="BP101" s="122">
        <v>1994</v>
      </c>
    </row>
    <row r="102" spans="1:68">
      <c r="A102" s="127"/>
      <c r="B102" s="122">
        <v>1995</v>
      </c>
      <c r="C102" s="100">
        <v>0.15038319999999999</v>
      </c>
      <c r="D102" s="100">
        <v>0</v>
      </c>
      <c r="E102" s="100">
        <v>0</v>
      </c>
      <c r="F102" s="100">
        <v>0</v>
      </c>
      <c r="G102" s="100">
        <v>0.1385546</v>
      </c>
      <c r="H102" s="100">
        <v>0.43579820000000002</v>
      </c>
      <c r="I102" s="100">
        <v>0</v>
      </c>
      <c r="J102" s="100">
        <v>0.70566050000000002</v>
      </c>
      <c r="K102" s="100">
        <v>0.60289179999999998</v>
      </c>
      <c r="L102" s="100">
        <v>0.94763969999999997</v>
      </c>
      <c r="M102" s="100">
        <v>1.8207382000000001</v>
      </c>
      <c r="N102" s="100">
        <v>3.4556041</v>
      </c>
      <c r="O102" s="100">
        <v>8.8037168999999995</v>
      </c>
      <c r="P102" s="100">
        <v>19.466498000000001</v>
      </c>
      <c r="Q102" s="100">
        <v>36.430278999999999</v>
      </c>
      <c r="R102" s="100">
        <v>111.90582999999999</v>
      </c>
      <c r="S102" s="100">
        <v>223.01996</v>
      </c>
      <c r="T102" s="100">
        <v>517.73186999999996</v>
      </c>
      <c r="U102" s="100">
        <v>10.568688999999999</v>
      </c>
      <c r="V102" s="100">
        <v>16.632971000000001</v>
      </c>
      <c r="W102" s="127"/>
      <c r="X102" s="122">
        <v>1995</v>
      </c>
      <c r="Y102" s="100">
        <v>0</v>
      </c>
      <c r="Z102" s="100">
        <v>0</v>
      </c>
      <c r="AA102" s="100">
        <v>0</v>
      </c>
      <c r="AB102" s="100">
        <v>0</v>
      </c>
      <c r="AC102" s="100">
        <v>0</v>
      </c>
      <c r="AD102" s="100">
        <v>0.29226819999999998</v>
      </c>
      <c r="AE102" s="100">
        <v>0.41168250000000001</v>
      </c>
      <c r="AF102" s="100">
        <v>1.2674539</v>
      </c>
      <c r="AG102" s="100">
        <v>0.75129789999999996</v>
      </c>
      <c r="AH102" s="100">
        <v>0.97637339999999995</v>
      </c>
      <c r="AI102" s="100">
        <v>2.320122</v>
      </c>
      <c r="AJ102" s="100">
        <v>6.0918653000000003</v>
      </c>
      <c r="AK102" s="100">
        <v>8.7232287999999993</v>
      </c>
      <c r="AL102" s="100">
        <v>19.556992000000001</v>
      </c>
      <c r="AM102" s="100">
        <v>27.663979000000001</v>
      </c>
      <c r="AN102" s="100">
        <v>77.840423000000001</v>
      </c>
      <c r="AO102" s="100">
        <v>141.45753999999999</v>
      </c>
      <c r="AP102" s="100">
        <v>339.30225999999999</v>
      </c>
      <c r="AQ102" s="100">
        <v>12.460678</v>
      </c>
      <c r="AR102" s="100">
        <v>11.837083</v>
      </c>
      <c r="AS102" s="127"/>
      <c r="AT102" s="122">
        <v>1995</v>
      </c>
      <c r="AU102" s="100">
        <v>7.7148499999999995E-2</v>
      </c>
      <c r="AV102" s="100">
        <v>0</v>
      </c>
      <c r="AW102" s="100">
        <v>0</v>
      </c>
      <c r="AX102" s="100">
        <v>0</v>
      </c>
      <c r="AY102" s="100">
        <v>7.0281499999999997E-2</v>
      </c>
      <c r="AZ102" s="100">
        <v>0.36424699999999999</v>
      </c>
      <c r="BA102" s="100">
        <v>0.20591770000000001</v>
      </c>
      <c r="BB102" s="100">
        <v>0.98685999999999996</v>
      </c>
      <c r="BC102" s="100">
        <v>0.67720910000000001</v>
      </c>
      <c r="BD102" s="100">
        <v>0.96179199999999998</v>
      </c>
      <c r="BE102" s="100">
        <v>2.0652238999999999</v>
      </c>
      <c r="BF102" s="100">
        <v>4.7553080999999997</v>
      </c>
      <c r="BG102" s="100">
        <v>8.7632879999999993</v>
      </c>
      <c r="BH102" s="100">
        <v>19.512991</v>
      </c>
      <c r="BI102" s="100">
        <v>31.656016000000001</v>
      </c>
      <c r="BJ102" s="100">
        <v>92.173016000000004</v>
      </c>
      <c r="BK102" s="100">
        <v>171.88776999999999</v>
      </c>
      <c r="BL102" s="100">
        <v>392.33810999999997</v>
      </c>
      <c r="BM102" s="100">
        <v>11.519098</v>
      </c>
      <c r="BN102" s="100">
        <v>13.478617</v>
      </c>
      <c r="BO102" s="127"/>
      <c r="BP102" s="122">
        <v>1995</v>
      </c>
    </row>
    <row r="103" spans="1:68">
      <c r="A103" s="127"/>
      <c r="B103" s="122">
        <v>1996</v>
      </c>
      <c r="C103" s="100">
        <v>0.15088299999999999</v>
      </c>
      <c r="D103" s="100">
        <v>0</v>
      </c>
      <c r="E103" s="100">
        <v>0</v>
      </c>
      <c r="F103" s="100">
        <v>0</v>
      </c>
      <c r="G103" s="100">
        <v>0.14188619999999999</v>
      </c>
      <c r="H103" s="100">
        <v>0.42473129999999998</v>
      </c>
      <c r="I103" s="100">
        <v>0.55721560000000003</v>
      </c>
      <c r="J103" s="100">
        <v>0.55266400000000004</v>
      </c>
      <c r="K103" s="100">
        <v>0.74245110000000003</v>
      </c>
      <c r="L103" s="100">
        <v>1.0742324999999999</v>
      </c>
      <c r="M103" s="100">
        <v>1.7476373000000001</v>
      </c>
      <c r="N103" s="100">
        <v>3.8296109999999999</v>
      </c>
      <c r="O103" s="100">
        <v>11.928734</v>
      </c>
      <c r="P103" s="100">
        <v>13.401313</v>
      </c>
      <c r="Q103" s="100">
        <v>34.940854999999999</v>
      </c>
      <c r="R103" s="100">
        <v>105.19777999999999</v>
      </c>
      <c r="S103" s="100">
        <v>235.43708000000001</v>
      </c>
      <c r="T103" s="100">
        <v>553.30566999999996</v>
      </c>
      <c r="U103" s="100">
        <v>11.042076</v>
      </c>
      <c r="V103" s="100">
        <v>17.084582000000001</v>
      </c>
      <c r="W103" s="127"/>
      <c r="X103" s="122">
        <v>1996</v>
      </c>
      <c r="Y103" s="100">
        <v>0.31809799999999999</v>
      </c>
      <c r="Z103" s="100">
        <v>0</v>
      </c>
      <c r="AA103" s="100">
        <v>0</v>
      </c>
      <c r="AB103" s="100">
        <v>0</v>
      </c>
      <c r="AC103" s="100">
        <v>0</v>
      </c>
      <c r="AD103" s="100">
        <v>0.2843118</v>
      </c>
      <c r="AE103" s="100">
        <v>0</v>
      </c>
      <c r="AF103" s="100">
        <v>0.41298309999999999</v>
      </c>
      <c r="AG103" s="100">
        <v>0.59150510000000001</v>
      </c>
      <c r="AH103" s="100">
        <v>1.0986320000000001</v>
      </c>
      <c r="AI103" s="100">
        <v>1.8182883000000001</v>
      </c>
      <c r="AJ103" s="100">
        <v>5.1782807999999996</v>
      </c>
      <c r="AK103" s="100">
        <v>10.707091</v>
      </c>
      <c r="AL103" s="100">
        <v>19.546797999999999</v>
      </c>
      <c r="AM103" s="100">
        <v>33.496102</v>
      </c>
      <c r="AN103" s="100">
        <v>81.202623000000003</v>
      </c>
      <c r="AO103" s="100">
        <v>148.51822999999999</v>
      </c>
      <c r="AP103" s="100">
        <v>369.76053999999999</v>
      </c>
      <c r="AQ103" s="100">
        <v>13.570694</v>
      </c>
      <c r="AR103" s="100">
        <v>12.577574</v>
      </c>
      <c r="AS103" s="127"/>
      <c r="AT103" s="122">
        <v>1996</v>
      </c>
      <c r="AU103" s="100">
        <v>0.23228770000000001</v>
      </c>
      <c r="AV103" s="100">
        <v>0</v>
      </c>
      <c r="AW103" s="100">
        <v>0</v>
      </c>
      <c r="AX103" s="100">
        <v>0</v>
      </c>
      <c r="AY103" s="100">
        <v>7.2006899999999999E-2</v>
      </c>
      <c r="AZ103" s="100">
        <v>0.3546648</v>
      </c>
      <c r="BA103" s="100">
        <v>0.27801559999999997</v>
      </c>
      <c r="BB103" s="100">
        <v>0.48269570000000001</v>
      </c>
      <c r="BC103" s="100">
        <v>0.66682180000000002</v>
      </c>
      <c r="BD103" s="100">
        <v>1.0862953</v>
      </c>
      <c r="BE103" s="100">
        <v>1.7822629000000001</v>
      </c>
      <c r="BF103" s="100">
        <v>4.4939071000000004</v>
      </c>
      <c r="BG103" s="100">
        <v>11.315481</v>
      </c>
      <c r="BH103" s="100">
        <v>16.550834999999999</v>
      </c>
      <c r="BI103" s="100">
        <v>34.157501000000003</v>
      </c>
      <c r="BJ103" s="100">
        <v>91.380775</v>
      </c>
      <c r="BK103" s="100">
        <v>181.09238999999999</v>
      </c>
      <c r="BL103" s="100">
        <v>424.57877999999999</v>
      </c>
      <c r="BM103" s="100">
        <v>12.312915</v>
      </c>
      <c r="BN103" s="100">
        <v>14.092331</v>
      </c>
      <c r="BO103" s="127"/>
      <c r="BP103" s="122">
        <v>1996</v>
      </c>
    </row>
    <row r="104" spans="1:68">
      <c r="A104" s="127"/>
      <c r="B104" s="123">
        <v>1997</v>
      </c>
      <c r="C104" s="100">
        <v>0.30170829999999998</v>
      </c>
      <c r="D104" s="100">
        <v>0.14869599999999999</v>
      </c>
      <c r="E104" s="100">
        <v>0</v>
      </c>
      <c r="F104" s="100">
        <v>0</v>
      </c>
      <c r="G104" s="100">
        <v>0.2923848</v>
      </c>
      <c r="H104" s="100">
        <v>0.27713080000000001</v>
      </c>
      <c r="I104" s="100">
        <v>0.14137649999999999</v>
      </c>
      <c r="J104" s="100">
        <v>0.27236860000000002</v>
      </c>
      <c r="K104" s="100">
        <v>1.0242738</v>
      </c>
      <c r="L104" s="100">
        <v>1.2357464</v>
      </c>
      <c r="M104" s="100">
        <v>1.8014577000000001</v>
      </c>
      <c r="N104" s="100">
        <v>5.0887406999999998</v>
      </c>
      <c r="O104" s="100">
        <v>8.8965002999999996</v>
      </c>
      <c r="P104" s="100">
        <v>15.787012000000001</v>
      </c>
      <c r="Q104" s="100">
        <v>40.643014999999998</v>
      </c>
      <c r="R104" s="100">
        <v>129.60837000000001</v>
      </c>
      <c r="S104" s="100">
        <v>284.75015000000002</v>
      </c>
      <c r="T104" s="100">
        <v>592.80457999999999</v>
      </c>
      <c r="U104" s="100">
        <v>12.953004</v>
      </c>
      <c r="V104" s="100">
        <v>19.327228000000002</v>
      </c>
      <c r="W104" s="127"/>
      <c r="X104" s="123">
        <v>1997</v>
      </c>
      <c r="Y104" s="100">
        <v>0</v>
      </c>
      <c r="Z104" s="100">
        <v>0</v>
      </c>
      <c r="AA104" s="100">
        <v>0</v>
      </c>
      <c r="AB104" s="100">
        <v>0.16144269999999999</v>
      </c>
      <c r="AC104" s="100">
        <v>0.3005932</v>
      </c>
      <c r="AD104" s="100">
        <v>0.13861509999999999</v>
      </c>
      <c r="AE104" s="100">
        <v>0.42100480000000001</v>
      </c>
      <c r="AF104" s="100">
        <v>0.1352342</v>
      </c>
      <c r="AG104" s="100">
        <v>0.87127370000000004</v>
      </c>
      <c r="AH104" s="100">
        <v>1.0942082</v>
      </c>
      <c r="AI104" s="100">
        <v>3.3677025999999999</v>
      </c>
      <c r="AJ104" s="100">
        <v>4.0575697999999996</v>
      </c>
      <c r="AK104" s="100">
        <v>10.228652</v>
      </c>
      <c r="AL104" s="100">
        <v>16.266380999999999</v>
      </c>
      <c r="AM104" s="100">
        <v>33.342407999999999</v>
      </c>
      <c r="AN104" s="100">
        <v>77.217353000000003</v>
      </c>
      <c r="AO104" s="100">
        <v>166.54837000000001</v>
      </c>
      <c r="AP104" s="100">
        <v>435.96143999999998</v>
      </c>
      <c r="AQ104" s="100">
        <v>15.129181000000001</v>
      </c>
      <c r="AR104" s="100">
        <v>13.618214</v>
      </c>
      <c r="AS104" s="127"/>
      <c r="AT104" s="123">
        <v>1997</v>
      </c>
      <c r="AU104" s="100">
        <v>0.15487690000000001</v>
      </c>
      <c r="AV104" s="100">
        <v>7.6217099999999996E-2</v>
      </c>
      <c r="AW104" s="100">
        <v>0</v>
      </c>
      <c r="AX104" s="100">
        <v>7.8740699999999997E-2</v>
      </c>
      <c r="AY104" s="100">
        <v>0.29643219999999998</v>
      </c>
      <c r="AZ104" s="100">
        <v>0.2078854</v>
      </c>
      <c r="BA104" s="100">
        <v>0.2817076</v>
      </c>
      <c r="BB104" s="100">
        <v>0.2035614</v>
      </c>
      <c r="BC104" s="100">
        <v>0.94748180000000004</v>
      </c>
      <c r="BD104" s="100">
        <v>1.1653979000000001</v>
      </c>
      <c r="BE104" s="100">
        <v>2.5697622</v>
      </c>
      <c r="BF104" s="100">
        <v>4.5812448999999997</v>
      </c>
      <c r="BG104" s="100">
        <v>9.5644568000000003</v>
      </c>
      <c r="BH104" s="100">
        <v>16.031829999999999</v>
      </c>
      <c r="BI104" s="100">
        <v>36.713740999999999</v>
      </c>
      <c r="BJ104" s="100">
        <v>99.514809</v>
      </c>
      <c r="BK104" s="100">
        <v>211.08215999999999</v>
      </c>
      <c r="BL104" s="100">
        <v>482.95976999999999</v>
      </c>
      <c r="BM104" s="100">
        <v>14.04763</v>
      </c>
      <c r="BN104" s="100">
        <v>15.682252999999999</v>
      </c>
      <c r="BO104" s="127"/>
      <c r="BP104" s="123">
        <v>1997</v>
      </c>
    </row>
    <row r="105" spans="1:68">
      <c r="A105" s="127"/>
      <c r="B105" s="123">
        <v>1998</v>
      </c>
      <c r="C105" s="100">
        <v>0.30310100000000001</v>
      </c>
      <c r="D105" s="100">
        <v>0</v>
      </c>
      <c r="E105" s="100">
        <v>0</v>
      </c>
      <c r="F105" s="100">
        <v>0</v>
      </c>
      <c r="G105" s="100">
        <v>0</v>
      </c>
      <c r="H105" s="100">
        <v>0.41279270000000001</v>
      </c>
      <c r="I105" s="100">
        <v>0.2861591</v>
      </c>
      <c r="J105" s="100">
        <v>0.40399030000000002</v>
      </c>
      <c r="K105" s="100">
        <v>0.57866600000000001</v>
      </c>
      <c r="L105" s="100">
        <v>0.76716300000000004</v>
      </c>
      <c r="M105" s="100">
        <v>2.5471390999999999</v>
      </c>
      <c r="N105" s="100">
        <v>4.2549475000000001</v>
      </c>
      <c r="O105" s="100">
        <v>7.0287556999999996</v>
      </c>
      <c r="P105" s="100">
        <v>14.988998</v>
      </c>
      <c r="Q105" s="100">
        <v>39.412509</v>
      </c>
      <c r="R105" s="100">
        <v>129.25269</v>
      </c>
      <c r="S105" s="100">
        <v>251.45015000000001</v>
      </c>
      <c r="T105" s="100">
        <v>619.02165000000002</v>
      </c>
      <c r="U105" s="100">
        <v>12.950139999999999</v>
      </c>
      <c r="V105" s="100">
        <v>18.903057</v>
      </c>
      <c r="W105" s="127"/>
      <c r="X105" s="123">
        <v>1998</v>
      </c>
      <c r="Y105" s="100">
        <v>0</v>
      </c>
      <c r="Z105" s="100">
        <v>0</v>
      </c>
      <c r="AA105" s="100">
        <v>0</v>
      </c>
      <c r="AB105" s="100">
        <v>0</v>
      </c>
      <c r="AC105" s="100">
        <v>0.15435409999999999</v>
      </c>
      <c r="AD105" s="100">
        <v>0.82322589999999995</v>
      </c>
      <c r="AE105" s="100">
        <v>0</v>
      </c>
      <c r="AF105" s="100">
        <v>0.80132159999999997</v>
      </c>
      <c r="AG105" s="100">
        <v>1.1446723000000001</v>
      </c>
      <c r="AH105" s="100">
        <v>1.5375768000000001</v>
      </c>
      <c r="AI105" s="100">
        <v>3.8627799999999999</v>
      </c>
      <c r="AJ105" s="100">
        <v>4.1760434000000002</v>
      </c>
      <c r="AK105" s="100">
        <v>8.1001612000000005</v>
      </c>
      <c r="AL105" s="100">
        <v>15.558104</v>
      </c>
      <c r="AM105" s="100">
        <v>32.804512000000003</v>
      </c>
      <c r="AN105" s="100">
        <v>83.049332000000007</v>
      </c>
      <c r="AO105" s="100">
        <v>174.53452999999999</v>
      </c>
      <c r="AP105" s="100">
        <v>448.29820000000001</v>
      </c>
      <c r="AQ105" s="100">
        <v>16.018041</v>
      </c>
      <c r="AR105" s="100">
        <v>14.084989</v>
      </c>
      <c r="AS105" s="127"/>
      <c r="AT105" s="123">
        <v>1998</v>
      </c>
      <c r="AU105" s="100">
        <v>0.15563160000000001</v>
      </c>
      <c r="AV105" s="100">
        <v>0</v>
      </c>
      <c r="AW105" s="100">
        <v>0</v>
      </c>
      <c r="AX105" s="100">
        <v>0</v>
      </c>
      <c r="AY105" s="100">
        <v>7.6066300000000003E-2</v>
      </c>
      <c r="AZ105" s="100">
        <v>0.61830300000000005</v>
      </c>
      <c r="BA105" s="100">
        <v>0.14237610000000001</v>
      </c>
      <c r="BB105" s="100">
        <v>0.60347799999999996</v>
      </c>
      <c r="BC105" s="100">
        <v>0.86322549999999998</v>
      </c>
      <c r="BD105" s="100">
        <v>1.1519623000000001</v>
      </c>
      <c r="BE105" s="100">
        <v>3.1939669999999998</v>
      </c>
      <c r="BF105" s="100">
        <v>4.2161926999999997</v>
      </c>
      <c r="BG105" s="100">
        <v>7.5647869999999999</v>
      </c>
      <c r="BH105" s="100">
        <v>15.279197999999999</v>
      </c>
      <c r="BI105" s="100">
        <v>35.880468</v>
      </c>
      <c r="BJ105" s="100">
        <v>102.80134</v>
      </c>
      <c r="BK105" s="100">
        <v>203.63032000000001</v>
      </c>
      <c r="BL105" s="100">
        <v>500.06256000000002</v>
      </c>
      <c r="BM105" s="100">
        <v>14.49409</v>
      </c>
      <c r="BN105" s="100">
        <v>15.778547</v>
      </c>
      <c r="BO105" s="127"/>
      <c r="BP105" s="123">
        <v>1998</v>
      </c>
    </row>
    <row r="106" spans="1:68">
      <c r="A106" s="127"/>
      <c r="B106" s="123">
        <v>1999</v>
      </c>
      <c r="C106" s="100">
        <v>0.152306</v>
      </c>
      <c r="D106" s="100">
        <v>0</v>
      </c>
      <c r="E106" s="100">
        <v>0</v>
      </c>
      <c r="F106" s="100">
        <v>0.1511807</v>
      </c>
      <c r="G106" s="100">
        <v>0.3055138</v>
      </c>
      <c r="H106" s="100">
        <v>0.1379638</v>
      </c>
      <c r="I106" s="100">
        <v>0.43003970000000002</v>
      </c>
      <c r="J106" s="100">
        <v>0.53551539999999997</v>
      </c>
      <c r="K106" s="100">
        <v>0.284835</v>
      </c>
      <c r="L106" s="100">
        <v>0.91100130000000001</v>
      </c>
      <c r="M106" s="100">
        <v>2.6199400000000002</v>
      </c>
      <c r="N106" s="100">
        <v>4.0746912000000002</v>
      </c>
      <c r="O106" s="100">
        <v>6.2723779999999998</v>
      </c>
      <c r="P106" s="100">
        <v>14.164818</v>
      </c>
      <c r="Q106" s="100">
        <v>35.517426999999998</v>
      </c>
      <c r="R106" s="100">
        <v>113.78182</v>
      </c>
      <c r="S106" s="100">
        <v>262.62662</v>
      </c>
      <c r="T106" s="100">
        <v>646.64999</v>
      </c>
      <c r="U106" s="100">
        <v>13.190424</v>
      </c>
      <c r="V106" s="100">
        <v>18.872888</v>
      </c>
      <c r="W106" s="127"/>
      <c r="X106" s="123">
        <v>1999</v>
      </c>
      <c r="Y106" s="100">
        <v>0.1604853</v>
      </c>
      <c r="Z106" s="100">
        <v>0</v>
      </c>
      <c r="AA106" s="100">
        <v>0</v>
      </c>
      <c r="AB106" s="100">
        <v>0.31672729999999999</v>
      </c>
      <c r="AC106" s="100">
        <v>0</v>
      </c>
      <c r="AD106" s="100">
        <v>0.41235640000000001</v>
      </c>
      <c r="AE106" s="100">
        <v>0.84859390000000001</v>
      </c>
      <c r="AF106" s="100">
        <v>0.53052089999999996</v>
      </c>
      <c r="AG106" s="100">
        <v>0.70360800000000001</v>
      </c>
      <c r="AH106" s="100">
        <v>1.8134585999999999</v>
      </c>
      <c r="AI106" s="100">
        <v>2.5233450999999998</v>
      </c>
      <c r="AJ106" s="100">
        <v>1.5556766</v>
      </c>
      <c r="AK106" s="100">
        <v>6.8075836000000001</v>
      </c>
      <c r="AL106" s="100">
        <v>15.695667</v>
      </c>
      <c r="AM106" s="100">
        <v>31.085049000000001</v>
      </c>
      <c r="AN106" s="100">
        <v>85.960193000000004</v>
      </c>
      <c r="AO106" s="100">
        <v>180.77122</v>
      </c>
      <c r="AP106" s="100">
        <v>441.37680999999998</v>
      </c>
      <c r="AQ106" s="100">
        <v>16.215951</v>
      </c>
      <c r="AR106" s="100">
        <v>13.863505</v>
      </c>
      <c r="AS106" s="127"/>
      <c r="AT106" s="123">
        <v>1999</v>
      </c>
      <c r="AU106" s="100">
        <v>0.1562887</v>
      </c>
      <c r="AV106" s="100">
        <v>0</v>
      </c>
      <c r="AW106" s="100">
        <v>0</v>
      </c>
      <c r="AX106" s="100">
        <v>0.2320333</v>
      </c>
      <c r="AY106" s="100">
        <v>0.15496090000000001</v>
      </c>
      <c r="AZ106" s="100">
        <v>0.27541490000000002</v>
      </c>
      <c r="BA106" s="100">
        <v>0.6407235</v>
      </c>
      <c r="BB106" s="100">
        <v>0.53300639999999999</v>
      </c>
      <c r="BC106" s="100">
        <v>0.49547560000000002</v>
      </c>
      <c r="BD106" s="100">
        <v>1.3632903999999999</v>
      </c>
      <c r="BE106" s="100">
        <v>2.5722939</v>
      </c>
      <c r="BF106" s="100">
        <v>2.8376286999999998</v>
      </c>
      <c r="BG106" s="100">
        <v>6.5397347999999997</v>
      </c>
      <c r="BH106" s="100">
        <v>14.944100000000001</v>
      </c>
      <c r="BI106" s="100">
        <v>33.164414000000001</v>
      </c>
      <c r="BJ106" s="100">
        <v>97.933401000000003</v>
      </c>
      <c r="BK106" s="100">
        <v>211.94513000000001</v>
      </c>
      <c r="BL106" s="100">
        <v>503.91937000000001</v>
      </c>
      <c r="BM106" s="100">
        <v>14.713806</v>
      </c>
      <c r="BN106" s="100">
        <v>15.600234</v>
      </c>
      <c r="BO106" s="127"/>
      <c r="BP106" s="123">
        <v>1999</v>
      </c>
    </row>
    <row r="107" spans="1:68" s="91" customFormat="1">
      <c r="A107" s="125"/>
      <c r="B107" s="124">
        <v>2000</v>
      </c>
      <c r="C107" s="100">
        <v>0</v>
      </c>
      <c r="D107" s="100">
        <v>0.14530770000000001</v>
      </c>
      <c r="E107" s="100">
        <v>0</v>
      </c>
      <c r="F107" s="100">
        <v>0</v>
      </c>
      <c r="G107" s="100">
        <v>0</v>
      </c>
      <c r="H107" s="100">
        <v>0.55839479999999997</v>
      </c>
      <c r="I107" s="100">
        <v>0.56801159999999995</v>
      </c>
      <c r="J107" s="100">
        <v>0.53759179999999995</v>
      </c>
      <c r="K107" s="100">
        <v>0.69857570000000002</v>
      </c>
      <c r="L107" s="100">
        <v>1.8093052999999999</v>
      </c>
      <c r="M107" s="100">
        <v>1.2688383000000001</v>
      </c>
      <c r="N107" s="100">
        <v>2.8743007</v>
      </c>
      <c r="O107" s="100">
        <v>4.2688362</v>
      </c>
      <c r="P107" s="100">
        <v>16.065134</v>
      </c>
      <c r="Q107" s="100">
        <v>32.248854000000001</v>
      </c>
      <c r="R107" s="100">
        <v>115.49514000000001</v>
      </c>
      <c r="S107" s="100">
        <v>241.94025999999999</v>
      </c>
      <c r="T107" s="100">
        <v>558.16610000000003</v>
      </c>
      <c r="U107" s="100">
        <v>12.558949</v>
      </c>
      <c r="V107" s="100">
        <v>17.184166999999999</v>
      </c>
      <c r="W107" s="125"/>
      <c r="X107" s="124">
        <v>2000</v>
      </c>
      <c r="Y107" s="100">
        <v>0</v>
      </c>
      <c r="Z107" s="100">
        <v>0</v>
      </c>
      <c r="AA107" s="100">
        <v>0</v>
      </c>
      <c r="AB107" s="100">
        <v>0.15531980000000001</v>
      </c>
      <c r="AC107" s="100">
        <v>0.15865009999999999</v>
      </c>
      <c r="AD107" s="100">
        <v>0.41604259999999998</v>
      </c>
      <c r="AE107" s="100">
        <v>0.56022099999999997</v>
      </c>
      <c r="AF107" s="100">
        <v>0.26592169999999998</v>
      </c>
      <c r="AG107" s="100">
        <v>0.27596140000000002</v>
      </c>
      <c r="AH107" s="100">
        <v>1.641284</v>
      </c>
      <c r="AI107" s="100">
        <v>2.5837873999999998</v>
      </c>
      <c r="AJ107" s="100">
        <v>3.6134232000000002</v>
      </c>
      <c r="AK107" s="100">
        <v>7.3544701999999997</v>
      </c>
      <c r="AL107" s="100">
        <v>16.915194</v>
      </c>
      <c r="AM107" s="100">
        <v>30.163456</v>
      </c>
      <c r="AN107" s="100">
        <v>80.789851999999996</v>
      </c>
      <c r="AO107" s="100">
        <v>159.95509000000001</v>
      </c>
      <c r="AP107" s="100">
        <v>418.76335999999998</v>
      </c>
      <c r="AQ107" s="100">
        <v>15.711498000000001</v>
      </c>
      <c r="AR107" s="100">
        <v>13.111335</v>
      </c>
      <c r="AS107" s="125"/>
      <c r="AT107" s="124">
        <v>2000</v>
      </c>
      <c r="AU107" s="100">
        <v>0</v>
      </c>
      <c r="AV107" s="100">
        <v>7.4549900000000002E-2</v>
      </c>
      <c r="AW107" s="100">
        <v>0</v>
      </c>
      <c r="AX107" s="100">
        <v>7.6000100000000001E-2</v>
      </c>
      <c r="AY107" s="100">
        <v>7.8133999999999995E-2</v>
      </c>
      <c r="AZ107" s="100">
        <v>0.48698399999999997</v>
      </c>
      <c r="BA107" s="100">
        <v>0.56408939999999996</v>
      </c>
      <c r="BB107" s="100">
        <v>0.40102660000000001</v>
      </c>
      <c r="BC107" s="100">
        <v>0.48594880000000001</v>
      </c>
      <c r="BD107" s="100">
        <v>1.7248555000000001</v>
      </c>
      <c r="BE107" s="100">
        <v>1.9203933</v>
      </c>
      <c r="BF107" s="100">
        <v>3.2374524999999998</v>
      </c>
      <c r="BG107" s="100">
        <v>5.8040282000000003</v>
      </c>
      <c r="BH107" s="100">
        <v>16.498363999999999</v>
      </c>
      <c r="BI107" s="100">
        <v>31.150072999999999</v>
      </c>
      <c r="BJ107" s="100">
        <v>95.810901000000001</v>
      </c>
      <c r="BK107" s="100">
        <v>191.52221</v>
      </c>
      <c r="BL107" s="100">
        <v>461.52866</v>
      </c>
      <c r="BM107" s="100">
        <v>14.146976</v>
      </c>
      <c r="BN107" s="100">
        <v>14.554235</v>
      </c>
      <c r="BO107" s="125"/>
      <c r="BP107" s="124">
        <v>2000</v>
      </c>
    </row>
    <row r="108" spans="1:68">
      <c r="A108" s="127"/>
      <c r="B108" s="123">
        <v>2001</v>
      </c>
      <c r="C108" s="100">
        <v>0</v>
      </c>
      <c r="D108" s="100">
        <v>0</v>
      </c>
      <c r="E108" s="100">
        <v>0</v>
      </c>
      <c r="F108" s="100">
        <v>0.14616589999999999</v>
      </c>
      <c r="G108" s="100">
        <v>0.1527781</v>
      </c>
      <c r="H108" s="100">
        <v>0.1440304</v>
      </c>
      <c r="I108" s="100">
        <v>0.55367080000000002</v>
      </c>
      <c r="J108" s="100">
        <v>0.13570789999999999</v>
      </c>
      <c r="K108" s="100">
        <v>1.3700094</v>
      </c>
      <c r="L108" s="100">
        <v>0.59620779999999995</v>
      </c>
      <c r="M108" s="100">
        <v>1.8514804</v>
      </c>
      <c r="N108" s="100">
        <v>4.3186368999999996</v>
      </c>
      <c r="O108" s="100">
        <v>6.8096199999999998</v>
      </c>
      <c r="P108" s="100">
        <v>20.400755</v>
      </c>
      <c r="Q108" s="100">
        <v>27.528929999999999</v>
      </c>
      <c r="R108" s="100">
        <v>115.13544</v>
      </c>
      <c r="S108" s="100">
        <v>224.51975999999999</v>
      </c>
      <c r="T108" s="100">
        <v>566.56876</v>
      </c>
      <c r="U108" s="100">
        <v>12.989151</v>
      </c>
      <c r="V108" s="100">
        <v>17.126649</v>
      </c>
      <c r="W108" s="127"/>
      <c r="X108" s="123">
        <v>2001</v>
      </c>
      <c r="Y108" s="100">
        <v>0.16112609999999999</v>
      </c>
      <c r="Z108" s="100">
        <v>0</v>
      </c>
      <c r="AA108" s="100">
        <v>0</v>
      </c>
      <c r="AB108" s="100">
        <v>0</v>
      </c>
      <c r="AC108" s="100">
        <v>0.15733539999999999</v>
      </c>
      <c r="AD108" s="100">
        <v>0</v>
      </c>
      <c r="AE108" s="100">
        <v>0.1360267</v>
      </c>
      <c r="AF108" s="100">
        <v>0.26804080000000002</v>
      </c>
      <c r="AG108" s="100">
        <v>0.94563540000000001</v>
      </c>
      <c r="AH108" s="100">
        <v>1.4720213</v>
      </c>
      <c r="AI108" s="100">
        <v>2.6403460000000001</v>
      </c>
      <c r="AJ108" s="100">
        <v>2.6392777000000001</v>
      </c>
      <c r="AK108" s="100">
        <v>6.6619786000000003</v>
      </c>
      <c r="AL108" s="100">
        <v>13.639912000000001</v>
      </c>
      <c r="AM108" s="100">
        <v>26.160534999999999</v>
      </c>
      <c r="AN108" s="100">
        <v>80.682142999999996</v>
      </c>
      <c r="AO108" s="100">
        <v>157.65630999999999</v>
      </c>
      <c r="AP108" s="100">
        <v>443.22395</v>
      </c>
      <c r="AQ108" s="100">
        <v>16.164111999999999</v>
      </c>
      <c r="AR108" s="100">
        <v>13.057508</v>
      </c>
      <c r="AS108" s="127"/>
      <c r="AT108" s="123">
        <v>2001</v>
      </c>
      <c r="AU108" s="100">
        <v>7.8512299999999993E-2</v>
      </c>
      <c r="AV108" s="100">
        <v>0</v>
      </c>
      <c r="AW108" s="100">
        <v>0</v>
      </c>
      <c r="AX108" s="100">
        <v>7.4627600000000002E-2</v>
      </c>
      <c r="AY108" s="100">
        <v>0.1550233</v>
      </c>
      <c r="AZ108" s="100">
        <v>7.1745900000000001E-2</v>
      </c>
      <c r="BA108" s="100">
        <v>0.34302939999999998</v>
      </c>
      <c r="BB108" s="100">
        <v>0.2022883</v>
      </c>
      <c r="BC108" s="100">
        <v>1.1563327999999999</v>
      </c>
      <c r="BD108" s="100">
        <v>1.0368489000000001</v>
      </c>
      <c r="BE108" s="100">
        <v>2.2446081000000002</v>
      </c>
      <c r="BF108" s="100">
        <v>3.4930872000000002</v>
      </c>
      <c r="BG108" s="100">
        <v>6.7363325999999999</v>
      </c>
      <c r="BH108" s="100">
        <v>16.964203999999999</v>
      </c>
      <c r="BI108" s="100">
        <v>26.811216000000002</v>
      </c>
      <c r="BJ108" s="100">
        <v>95.764644000000004</v>
      </c>
      <c r="BK108" s="100">
        <v>183.63792000000001</v>
      </c>
      <c r="BL108" s="100">
        <v>481.32037000000003</v>
      </c>
      <c r="BM108" s="100">
        <v>14.589072</v>
      </c>
      <c r="BN108" s="100">
        <v>14.583463</v>
      </c>
      <c r="BO108" s="127"/>
      <c r="BP108" s="123">
        <v>2001</v>
      </c>
    </row>
    <row r="109" spans="1:68">
      <c r="A109" s="127"/>
      <c r="B109" s="124">
        <v>2002</v>
      </c>
      <c r="C109" s="100">
        <v>0.15371299999999999</v>
      </c>
      <c r="D109" s="100">
        <v>0</v>
      </c>
      <c r="E109" s="100">
        <v>0</v>
      </c>
      <c r="F109" s="100">
        <v>0</v>
      </c>
      <c r="G109" s="100">
        <v>0.1495235</v>
      </c>
      <c r="H109" s="100">
        <v>0.2932169</v>
      </c>
      <c r="I109" s="100">
        <v>0.27066750000000001</v>
      </c>
      <c r="J109" s="100">
        <v>0.82378430000000002</v>
      </c>
      <c r="K109" s="100">
        <v>0.93946359999999995</v>
      </c>
      <c r="L109" s="100">
        <v>0.44047750000000002</v>
      </c>
      <c r="M109" s="100">
        <v>2.1719434999999998</v>
      </c>
      <c r="N109" s="100">
        <v>2.1982691999999999</v>
      </c>
      <c r="O109" s="100">
        <v>5.9093552000000003</v>
      </c>
      <c r="P109" s="100">
        <v>10.251844</v>
      </c>
      <c r="Q109" s="100">
        <v>33.507840000000002</v>
      </c>
      <c r="R109" s="100">
        <v>111.54152000000001</v>
      </c>
      <c r="S109" s="100">
        <v>249.02012999999999</v>
      </c>
      <c r="T109" s="100">
        <v>622.75477000000001</v>
      </c>
      <c r="U109" s="100">
        <v>13.777089999999999</v>
      </c>
      <c r="V109" s="100">
        <v>17.926024999999999</v>
      </c>
      <c r="W109" s="127"/>
      <c r="X109" s="124">
        <v>2002</v>
      </c>
      <c r="Y109" s="100">
        <v>0</v>
      </c>
      <c r="Z109" s="100">
        <v>0.1536941</v>
      </c>
      <c r="AA109" s="100">
        <v>0.15098400000000001</v>
      </c>
      <c r="AB109" s="100">
        <v>0</v>
      </c>
      <c r="AC109" s="100">
        <v>0</v>
      </c>
      <c r="AD109" s="100">
        <v>0.29337770000000002</v>
      </c>
      <c r="AE109" s="100">
        <v>0.13301830000000001</v>
      </c>
      <c r="AF109" s="100">
        <v>0.40664289999999997</v>
      </c>
      <c r="AG109" s="100">
        <v>0.39710960000000001</v>
      </c>
      <c r="AH109" s="100">
        <v>1.3050571</v>
      </c>
      <c r="AI109" s="100">
        <v>2.0195367000000002</v>
      </c>
      <c r="AJ109" s="100">
        <v>3.7592572</v>
      </c>
      <c r="AK109" s="100">
        <v>6.2466064000000001</v>
      </c>
      <c r="AL109" s="100">
        <v>18.178926000000001</v>
      </c>
      <c r="AM109" s="100">
        <v>32.754567999999999</v>
      </c>
      <c r="AN109" s="100">
        <v>81.492615999999998</v>
      </c>
      <c r="AO109" s="100">
        <v>168.07926</v>
      </c>
      <c r="AP109" s="100">
        <v>429.95190000000002</v>
      </c>
      <c r="AQ109" s="100">
        <v>16.802911000000002</v>
      </c>
      <c r="AR109" s="100">
        <v>13.428728</v>
      </c>
      <c r="AS109" s="127"/>
      <c r="AT109" s="124">
        <v>2002</v>
      </c>
      <c r="AU109" s="100">
        <v>7.8799599999999997E-2</v>
      </c>
      <c r="AV109" s="100">
        <v>7.4770199999999995E-2</v>
      </c>
      <c r="AW109" s="100">
        <v>7.3630500000000002E-2</v>
      </c>
      <c r="AX109" s="100">
        <v>0</v>
      </c>
      <c r="AY109" s="100">
        <v>7.6006199999999996E-2</v>
      </c>
      <c r="AZ109" s="100">
        <v>0.29329729999999998</v>
      </c>
      <c r="BA109" s="100">
        <v>0.20124909999999999</v>
      </c>
      <c r="BB109" s="100">
        <v>0.61387610000000004</v>
      </c>
      <c r="BC109" s="100">
        <v>0.66641570000000006</v>
      </c>
      <c r="BD109" s="100">
        <v>0.87546250000000003</v>
      </c>
      <c r="BE109" s="100">
        <v>2.0957916999999999</v>
      </c>
      <c r="BF109" s="100">
        <v>2.9687245</v>
      </c>
      <c r="BG109" s="100">
        <v>6.0766081999999999</v>
      </c>
      <c r="BH109" s="100">
        <v>14.276279000000001</v>
      </c>
      <c r="BI109" s="100">
        <v>33.114314</v>
      </c>
      <c r="BJ109" s="100">
        <v>94.773145999999997</v>
      </c>
      <c r="BK109" s="100">
        <v>199.90903</v>
      </c>
      <c r="BL109" s="100">
        <v>489.81479000000002</v>
      </c>
      <c r="BM109" s="100">
        <v>15.301194000000001</v>
      </c>
      <c r="BN109" s="100">
        <v>14.985453</v>
      </c>
      <c r="BO109" s="127"/>
      <c r="BP109" s="124">
        <v>2002</v>
      </c>
    </row>
    <row r="110" spans="1:68">
      <c r="A110" s="127"/>
      <c r="B110" s="123">
        <v>2003</v>
      </c>
      <c r="C110" s="100">
        <v>0</v>
      </c>
      <c r="D110" s="100">
        <v>0</v>
      </c>
      <c r="E110" s="100">
        <v>0</v>
      </c>
      <c r="F110" s="100">
        <v>0.1441653</v>
      </c>
      <c r="G110" s="100">
        <v>0.1456134</v>
      </c>
      <c r="H110" s="100">
        <v>0.29573199999999999</v>
      </c>
      <c r="I110" s="100">
        <v>0.1337392</v>
      </c>
      <c r="J110" s="100">
        <v>0.55487969999999998</v>
      </c>
      <c r="K110" s="100">
        <v>0.92684049999999996</v>
      </c>
      <c r="L110" s="100">
        <v>2.0209047999999998</v>
      </c>
      <c r="M110" s="100">
        <v>2.4719931000000002</v>
      </c>
      <c r="N110" s="100">
        <v>4.3244964000000001</v>
      </c>
      <c r="O110" s="100">
        <v>10.141403</v>
      </c>
      <c r="P110" s="100">
        <v>18.534624000000001</v>
      </c>
      <c r="Q110" s="100">
        <v>40.440635999999998</v>
      </c>
      <c r="R110" s="100">
        <v>88.385326000000006</v>
      </c>
      <c r="S110" s="100">
        <v>231.31746999999999</v>
      </c>
      <c r="T110" s="100">
        <v>568.00577999999996</v>
      </c>
      <c r="U110" s="100">
        <v>13.680580000000001</v>
      </c>
      <c r="V110" s="100">
        <v>17.164960000000001</v>
      </c>
      <c r="W110" s="127"/>
      <c r="X110" s="123">
        <v>2003</v>
      </c>
      <c r="Y110" s="100">
        <v>0.1616763</v>
      </c>
      <c r="Z110" s="100">
        <v>0</v>
      </c>
      <c r="AA110" s="100">
        <v>0</v>
      </c>
      <c r="AB110" s="100">
        <v>0</v>
      </c>
      <c r="AC110" s="100">
        <v>0</v>
      </c>
      <c r="AD110" s="100">
        <v>0.29716710000000002</v>
      </c>
      <c r="AE110" s="100">
        <v>0.78820219999999996</v>
      </c>
      <c r="AF110" s="100">
        <v>0.68405539999999998</v>
      </c>
      <c r="AG110" s="100">
        <v>0.91416989999999998</v>
      </c>
      <c r="AH110" s="100">
        <v>1.2803788</v>
      </c>
      <c r="AI110" s="100">
        <v>2.1534254000000002</v>
      </c>
      <c r="AJ110" s="100">
        <v>3.0031091000000001</v>
      </c>
      <c r="AK110" s="100">
        <v>5.1496681000000004</v>
      </c>
      <c r="AL110" s="100">
        <v>14.960478999999999</v>
      </c>
      <c r="AM110" s="100">
        <v>35.278779</v>
      </c>
      <c r="AN110" s="100">
        <v>65.813355000000001</v>
      </c>
      <c r="AO110" s="100">
        <v>154.54113000000001</v>
      </c>
      <c r="AP110" s="100">
        <v>456.54028</v>
      </c>
      <c r="AQ110" s="100">
        <v>16.731869</v>
      </c>
      <c r="AR110" s="100">
        <v>13.133672000000001</v>
      </c>
      <c r="AS110" s="127"/>
      <c r="AT110" s="123">
        <v>2003</v>
      </c>
      <c r="AU110" s="100">
        <v>7.8793799999999997E-2</v>
      </c>
      <c r="AV110" s="100">
        <v>0</v>
      </c>
      <c r="AW110" s="100">
        <v>0</v>
      </c>
      <c r="AX110" s="100">
        <v>7.3509500000000005E-2</v>
      </c>
      <c r="AY110" s="100">
        <v>7.4073399999999998E-2</v>
      </c>
      <c r="AZ110" s="100">
        <v>0.29644779999999998</v>
      </c>
      <c r="BA110" s="100">
        <v>0.4638987</v>
      </c>
      <c r="BB110" s="100">
        <v>0.61991499999999999</v>
      </c>
      <c r="BC110" s="100">
        <v>0.92046159999999999</v>
      </c>
      <c r="BD110" s="100">
        <v>1.6479469</v>
      </c>
      <c r="BE110" s="100">
        <v>2.3123562</v>
      </c>
      <c r="BF110" s="100">
        <v>3.6707447000000002</v>
      </c>
      <c r="BG110" s="100">
        <v>7.6648198000000001</v>
      </c>
      <c r="BH110" s="100">
        <v>16.721796999999999</v>
      </c>
      <c r="BI110" s="100">
        <v>37.749189000000001</v>
      </c>
      <c r="BJ110" s="100">
        <v>75.887214</v>
      </c>
      <c r="BK110" s="100">
        <v>185.01668000000001</v>
      </c>
      <c r="BL110" s="100">
        <v>491.29937999999999</v>
      </c>
      <c r="BM110" s="100">
        <v>15.217484000000001</v>
      </c>
      <c r="BN110" s="100">
        <v>14.692537</v>
      </c>
      <c r="BO110" s="127"/>
      <c r="BP110" s="123">
        <v>2003</v>
      </c>
    </row>
    <row r="111" spans="1:68">
      <c r="A111" s="127"/>
      <c r="B111" s="124">
        <v>2004</v>
      </c>
      <c r="C111" s="100">
        <v>0.3069829</v>
      </c>
      <c r="D111" s="100">
        <v>0</v>
      </c>
      <c r="E111" s="100">
        <v>0</v>
      </c>
      <c r="F111" s="100">
        <v>0</v>
      </c>
      <c r="G111" s="100">
        <v>0</v>
      </c>
      <c r="H111" s="100">
        <v>0.1481286</v>
      </c>
      <c r="I111" s="100">
        <v>0.40065070000000003</v>
      </c>
      <c r="J111" s="100">
        <v>0.55514609999999998</v>
      </c>
      <c r="K111" s="100">
        <v>0.3950108</v>
      </c>
      <c r="L111" s="100">
        <v>1.1315656999999999</v>
      </c>
      <c r="M111" s="100">
        <v>1.5331968</v>
      </c>
      <c r="N111" s="100">
        <v>3.8473956</v>
      </c>
      <c r="O111" s="100">
        <v>6.8813958</v>
      </c>
      <c r="P111" s="100">
        <v>11.907266999999999</v>
      </c>
      <c r="Q111" s="100">
        <v>34.929805000000002</v>
      </c>
      <c r="R111" s="100">
        <v>95.878066000000004</v>
      </c>
      <c r="S111" s="100">
        <v>238.55526</v>
      </c>
      <c r="T111" s="100">
        <v>572.42768999999998</v>
      </c>
      <c r="U111" s="100">
        <v>13.561102</v>
      </c>
      <c r="V111" s="100">
        <v>16.816113000000001</v>
      </c>
      <c r="W111" s="127"/>
      <c r="X111" s="124">
        <v>2004</v>
      </c>
      <c r="Y111" s="100">
        <v>0.161636</v>
      </c>
      <c r="Z111" s="100">
        <v>0</v>
      </c>
      <c r="AA111" s="100">
        <v>0</v>
      </c>
      <c r="AB111" s="100">
        <v>0</v>
      </c>
      <c r="AC111" s="100">
        <v>0.14765919999999999</v>
      </c>
      <c r="AD111" s="100">
        <v>0.29911949999999998</v>
      </c>
      <c r="AE111" s="100">
        <v>0.52609570000000005</v>
      </c>
      <c r="AF111" s="100">
        <v>0.54730190000000001</v>
      </c>
      <c r="AG111" s="100">
        <v>0.38922669999999998</v>
      </c>
      <c r="AH111" s="100">
        <v>0.69702730000000002</v>
      </c>
      <c r="AI111" s="100">
        <v>1.3682303</v>
      </c>
      <c r="AJ111" s="100">
        <v>2.3763976000000002</v>
      </c>
      <c r="AK111" s="100">
        <v>7.4185644000000002</v>
      </c>
      <c r="AL111" s="100">
        <v>11.57314</v>
      </c>
      <c r="AM111" s="100">
        <v>30.031890000000001</v>
      </c>
      <c r="AN111" s="100">
        <v>66.441597000000002</v>
      </c>
      <c r="AO111" s="100">
        <v>154.73140000000001</v>
      </c>
      <c r="AP111" s="100">
        <v>442.27294999999998</v>
      </c>
      <c r="AQ111" s="100">
        <v>16.280135999999999</v>
      </c>
      <c r="AR111" s="100">
        <v>12.576961000000001</v>
      </c>
      <c r="AS111" s="127"/>
      <c r="AT111" s="124">
        <v>2004</v>
      </c>
      <c r="AU111" s="100">
        <v>0.2361877</v>
      </c>
      <c r="AV111" s="100">
        <v>0</v>
      </c>
      <c r="AW111" s="100">
        <v>0</v>
      </c>
      <c r="AX111" s="100">
        <v>0</v>
      </c>
      <c r="AY111" s="100">
        <v>7.2425699999999996E-2</v>
      </c>
      <c r="AZ111" s="100">
        <v>0.22326109999999999</v>
      </c>
      <c r="BA111" s="100">
        <v>0.4638526</v>
      </c>
      <c r="BB111" s="100">
        <v>0.55119609999999997</v>
      </c>
      <c r="BC111" s="100">
        <v>0.39209739999999998</v>
      </c>
      <c r="BD111" s="100">
        <v>0.91271820000000004</v>
      </c>
      <c r="BE111" s="100">
        <v>1.450364</v>
      </c>
      <c r="BF111" s="100">
        <v>3.1172753000000002</v>
      </c>
      <c r="BG111" s="100">
        <v>7.1482821999999997</v>
      </c>
      <c r="BH111" s="100">
        <v>11.737826</v>
      </c>
      <c r="BI111" s="100">
        <v>32.381228999999998</v>
      </c>
      <c r="BJ111" s="100">
        <v>79.700770000000006</v>
      </c>
      <c r="BK111" s="100">
        <v>188.32789</v>
      </c>
      <c r="BL111" s="100">
        <v>483.09685000000002</v>
      </c>
      <c r="BM111" s="100">
        <v>14.930224000000001</v>
      </c>
      <c r="BN111" s="100">
        <v>14.181516</v>
      </c>
      <c r="BO111" s="127"/>
      <c r="BP111" s="124">
        <v>2004</v>
      </c>
    </row>
    <row r="112" spans="1:68">
      <c r="A112" s="127"/>
      <c r="B112" s="123">
        <v>2005</v>
      </c>
      <c r="C112" s="100">
        <v>0.4572871</v>
      </c>
      <c r="D112" s="100">
        <v>0</v>
      </c>
      <c r="E112" s="100">
        <v>0</v>
      </c>
      <c r="F112" s="100">
        <v>0.1416567</v>
      </c>
      <c r="G112" s="100">
        <v>0.13891709999999999</v>
      </c>
      <c r="H112" s="100">
        <v>0.1469104</v>
      </c>
      <c r="I112" s="100">
        <v>0.26844449999999997</v>
      </c>
      <c r="J112" s="100">
        <v>0.95904860000000003</v>
      </c>
      <c r="K112" s="100">
        <v>0.39564890000000003</v>
      </c>
      <c r="L112" s="100">
        <v>1.3898811</v>
      </c>
      <c r="M112" s="100">
        <v>1.9729014</v>
      </c>
      <c r="N112" s="100">
        <v>3.2488629000000002</v>
      </c>
      <c r="O112" s="100">
        <v>4.0467893999999998</v>
      </c>
      <c r="P112" s="100">
        <v>15.015779999999999</v>
      </c>
      <c r="Q112" s="100">
        <v>32.318987999999997</v>
      </c>
      <c r="R112" s="100">
        <v>95.060109999999995</v>
      </c>
      <c r="S112" s="100">
        <v>207.8306</v>
      </c>
      <c r="T112" s="100">
        <v>538.79868999999997</v>
      </c>
      <c r="U112" s="100">
        <v>13.134214</v>
      </c>
      <c r="V112" s="100">
        <v>15.782394</v>
      </c>
      <c r="W112" s="127"/>
      <c r="X112" s="123">
        <v>2005</v>
      </c>
      <c r="Y112" s="100">
        <v>0</v>
      </c>
      <c r="Z112" s="100">
        <v>0</v>
      </c>
      <c r="AA112" s="100">
        <v>0</v>
      </c>
      <c r="AB112" s="100">
        <v>0</v>
      </c>
      <c r="AC112" s="100">
        <v>0</v>
      </c>
      <c r="AD112" s="100">
        <v>0.1488392</v>
      </c>
      <c r="AE112" s="100">
        <v>0.26473059999999998</v>
      </c>
      <c r="AF112" s="100">
        <v>0.81244890000000003</v>
      </c>
      <c r="AG112" s="100">
        <v>1.4296892000000001</v>
      </c>
      <c r="AH112" s="100">
        <v>1.3668559</v>
      </c>
      <c r="AI112" s="100">
        <v>1.3502809</v>
      </c>
      <c r="AJ112" s="100">
        <v>2.4556148000000002</v>
      </c>
      <c r="AK112" s="100">
        <v>7.0849203000000003</v>
      </c>
      <c r="AL112" s="100">
        <v>9.1641268999999994</v>
      </c>
      <c r="AM112" s="100">
        <v>25.150046</v>
      </c>
      <c r="AN112" s="100">
        <v>73.158315000000002</v>
      </c>
      <c r="AO112" s="100">
        <v>146.84099000000001</v>
      </c>
      <c r="AP112" s="100">
        <v>463.82729999999998</v>
      </c>
      <c r="AQ112" s="100">
        <v>16.904247000000002</v>
      </c>
      <c r="AR112" s="100">
        <v>12.755869000000001</v>
      </c>
      <c r="AS112" s="127"/>
      <c r="AT112" s="123">
        <v>2005</v>
      </c>
      <c r="AU112" s="100">
        <v>0.23482649999999999</v>
      </c>
      <c r="AV112" s="100">
        <v>0</v>
      </c>
      <c r="AW112" s="100">
        <v>0</v>
      </c>
      <c r="AX112" s="100">
        <v>7.2488399999999995E-2</v>
      </c>
      <c r="AY112" s="100">
        <v>7.0689000000000002E-2</v>
      </c>
      <c r="AZ112" s="100">
        <v>0.14786850000000001</v>
      </c>
      <c r="BA112" s="100">
        <v>0.26657459999999999</v>
      </c>
      <c r="BB112" s="100">
        <v>0.88531859999999996</v>
      </c>
      <c r="BC112" s="100">
        <v>0.91644270000000005</v>
      </c>
      <c r="BD112" s="100">
        <v>1.3782724</v>
      </c>
      <c r="BE112" s="100">
        <v>1.6598061</v>
      </c>
      <c r="BF112" s="100">
        <v>2.8537766000000002</v>
      </c>
      <c r="BG112" s="100">
        <v>5.5597966999999997</v>
      </c>
      <c r="BH112" s="100">
        <v>12.055135999999999</v>
      </c>
      <c r="BI112" s="100">
        <v>28.589611000000001</v>
      </c>
      <c r="BJ112" s="100">
        <v>83.114361000000002</v>
      </c>
      <c r="BK112" s="100">
        <v>171.47756999999999</v>
      </c>
      <c r="BL112" s="100">
        <v>487.77098000000001</v>
      </c>
      <c r="BM112" s="100">
        <v>15.032083</v>
      </c>
      <c r="BN112" s="100">
        <v>13.952468</v>
      </c>
      <c r="BO112" s="127"/>
      <c r="BP112" s="123">
        <v>2005</v>
      </c>
    </row>
    <row r="113" spans="2:68">
      <c r="B113" s="123">
        <v>2006</v>
      </c>
      <c r="C113" s="100">
        <v>0.30099809999999999</v>
      </c>
      <c r="D113" s="100">
        <v>0</v>
      </c>
      <c r="E113" s="100">
        <v>0</v>
      </c>
      <c r="F113" s="100">
        <v>0.27987060000000002</v>
      </c>
      <c r="G113" s="100">
        <v>0.13579240000000001</v>
      </c>
      <c r="H113" s="100">
        <v>0.2872692</v>
      </c>
      <c r="I113" s="100">
        <v>0.13625499999999999</v>
      </c>
      <c r="J113" s="100">
        <v>0.93339309999999998</v>
      </c>
      <c r="K113" s="100">
        <v>1.0624663999999999</v>
      </c>
      <c r="L113" s="100">
        <v>2.0503231</v>
      </c>
      <c r="M113" s="100">
        <v>2.2382648000000001</v>
      </c>
      <c r="N113" s="100">
        <v>4.4522605999999998</v>
      </c>
      <c r="O113" s="100">
        <v>8.5555920000000008</v>
      </c>
      <c r="P113" s="100">
        <v>17.537659999999999</v>
      </c>
      <c r="Q113" s="100">
        <v>37.623649999999998</v>
      </c>
      <c r="R113" s="100">
        <v>100.002</v>
      </c>
      <c r="S113" s="100">
        <v>211.06029000000001</v>
      </c>
      <c r="T113" s="100">
        <v>612.98006999999996</v>
      </c>
      <c r="U113" s="100">
        <v>15.089437999999999</v>
      </c>
      <c r="V113" s="100">
        <v>17.611695000000001</v>
      </c>
      <c r="X113" s="123">
        <v>2006</v>
      </c>
      <c r="Y113" s="100">
        <v>0.31741900000000001</v>
      </c>
      <c r="Z113" s="100">
        <v>0.154941</v>
      </c>
      <c r="AA113" s="100">
        <v>0</v>
      </c>
      <c r="AB113" s="100">
        <v>0</v>
      </c>
      <c r="AC113" s="100">
        <v>0</v>
      </c>
      <c r="AD113" s="100">
        <v>0.14590510000000001</v>
      </c>
      <c r="AE113" s="100">
        <v>0</v>
      </c>
      <c r="AF113" s="100">
        <v>0.92241680000000004</v>
      </c>
      <c r="AG113" s="100">
        <v>0.6548969</v>
      </c>
      <c r="AH113" s="100">
        <v>1.6082772999999999</v>
      </c>
      <c r="AI113" s="100">
        <v>1.3280742000000001</v>
      </c>
      <c r="AJ113" s="100">
        <v>3.0201972000000001</v>
      </c>
      <c r="AK113" s="100">
        <v>5.5336033000000002</v>
      </c>
      <c r="AL113" s="100">
        <v>15.597592000000001</v>
      </c>
      <c r="AM113" s="100">
        <v>30.266624</v>
      </c>
      <c r="AN113" s="100">
        <v>64.377826999999996</v>
      </c>
      <c r="AO113" s="100">
        <v>148.9263</v>
      </c>
      <c r="AP113" s="100">
        <v>454.91259000000002</v>
      </c>
      <c r="AQ113" s="100">
        <v>17.159721999999999</v>
      </c>
      <c r="AR113" s="100">
        <v>12.769072</v>
      </c>
      <c r="AT113" s="123">
        <v>2006</v>
      </c>
      <c r="AU113" s="100">
        <v>0.3089905</v>
      </c>
      <c r="AV113" s="100">
        <v>7.5511099999999998E-2</v>
      </c>
      <c r="AW113" s="100">
        <v>0</v>
      </c>
      <c r="AX113" s="100">
        <v>0.14360780000000001</v>
      </c>
      <c r="AY113" s="100">
        <v>6.9040000000000004E-2</v>
      </c>
      <c r="AZ113" s="100">
        <v>0.21714140000000001</v>
      </c>
      <c r="BA113" s="100">
        <v>6.7835999999999994E-2</v>
      </c>
      <c r="BB113" s="100">
        <v>0.92787249999999999</v>
      </c>
      <c r="BC113" s="100">
        <v>0.85726869999999999</v>
      </c>
      <c r="BD113" s="100">
        <v>1.8271242999999999</v>
      </c>
      <c r="BE113" s="100">
        <v>1.7806333999999999</v>
      </c>
      <c r="BF113" s="100">
        <v>3.7361127999999999</v>
      </c>
      <c r="BG113" s="100">
        <v>7.0491961999999999</v>
      </c>
      <c r="BH113" s="100">
        <v>16.556270000000001</v>
      </c>
      <c r="BI113" s="100">
        <v>33.806950999999998</v>
      </c>
      <c r="BJ113" s="100">
        <v>80.668616999999998</v>
      </c>
      <c r="BK113" s="100">
        <v>174.37313</v>
      </c>
      <c r="BL113" s="100">
        <v>506.13130999999998</v>
      </c>
      <c r="BM113" s="100">
        <v>16.131267000000001</v>
      </c>
      <c r="BN113" s="100">
        <v>14.669123000000001</v>
      </c>
      <c r="BP113" s="123">
        <v>2006</v>
      </c>
    </row>
    <row r="114" spans="2:68">
      <c r="B114" s="123">
        <v>2007</v>
      </c>
      <c r="C114" s="100">
        <v>0.1457193</v>
      </c>
      <c r="D114" s="100">
        <v>0</v>
      </c>
      <c r="E114" s="100">
        <v>0</v>
      </c>
      <c r="F114" s="100">
        <v>0.13706309999999999</v>
      </c>
      <c r="G114" s="100">
        <v>0.39597369999999998</v>
      </c>
      <c r="H114" s="100">
        <v>0.13840330000000001</v>
      </c>
      <c r="I114" s="100">
        <v>0.13769139999999999</v>
      </c>
      <c r="J114" s="100">
        <v>0.51782479999999997</v>
      </c>
      <c r="K114" s="100">
        <v>0.26779710000000001</v>
      </c>
      <c r="L114" s="100">
        <v>2.0061575999999999</v>
      </c>
      <c r="M114" s="100">
        <v>2.4930414999999999</v>
      </c>
      <c r="N114" s="100">
        <v>5.1145335999999997</v>
      </c>
      <c r="O114" s="100">
        <v>7.9435327999999998</v>
      </c>
      <c r="P114" s="100">
        <v>16.116116999999999</v>
      </c>
      <c r="Q114" s="100">
        <v>34.705216</v>
      </c>
      <c r="R114" s="100">
        <v>93.499217999999999</v>
      </c>
      <c r="S114" s="100">
        <v>206.21222</v>
      </c>
      <c r="T114" s="100">
        <v>566.15850999999998</v>
      </c>
      <c r="U114" s="100">
        <v>14.535956000000001</v>
      </c>
      <c r="V114" s="100">
        <v>16.486204000000001</v>
      </c>
      <c r="X114" s="123">
        <v>2007</v>
      </c>
      <c r="Y114" s="100">
        <v>0.61516879999999996</v>
      </c>
      <c r="Z114" s="100">
        <v>0</v>
      </c>
      <c r="AA114" s="100">
        <v>0</v>
      </c>
      <c r="AB114" s="100">
        <v>0</v>
      </c>
      <c r="AC114" s="100">
        <v>0</v>
      </c>
      <c r="AD114" s="100">
        <v>0.28228969999999998</v>
      </c>
      <c r="AE114" s="100">
        <v>0.82099330000000004</v>
      </c>
      <c r="AF114" s="100">
        <v>0.3830327</v>
      </c>
      <c r="AG114" s="100">
        <v>0.7921859</v>
      </c>
      <c r="AH114" s="100">
        <v>1.3120742000000001</v>
      </c>
      <c r="AI114" s="100">
        <v>1.7362116000000001</v>
      </c>
      <c r="AJ114" s="100">
        <v>3.6593612000000002</v>
      </c>
      <c r="AK114" s="100">
        <v>5.5087313</v>
      </c>
      <c r="AL114" s="100">
        <v>10.904044000000001</v>
      </c>
      <c r="AM114" s="100">
        <v>31.030078</v>
      </c>
      <c r="AN114" s="100">
        <v>67.145571000000004</v>
      </c>
      <c r="AO114" s="100">
        <v>153.74003999999999</v>
      </c>
      <c r="AP114" s="100">
        <v>448.69216</v>
      </c>
      <c r="AQ114" s="100">
        <v>17.433668999999998</v>
      </c>
      <c r="AR114" s="100">
        <v>12.788632</v>
      </c>
      <c r="AT114" s="123">
        <v>2007</v>
      </c>
      <c r="AU114" s="100">
        <v>0.37411739999999999</v>
      </c>
      <c r="AV114" s="100">
        <v>0</v>
      </c>
      <c r="AW114" s="100">
        <v>0</v>
      </c>
      <c r="AX114" s="100">
        <v>7.0386799999999999E-2</v>
      </c>
      <c r="AY114" s="100">
        <v>0.20227339999999999</v>
      </c>
      <c r="AZ114" s="100">
        <v>0.20964099999999999</v>
      </c>
      <c r="BA114" s="100">
        <v>0.48041159999999999</v>
      </c>
      <c r="BB114" s="100">
        <v>0.44996259999999999</v>
      </c>
      <c r="BC114" s="100">
        <v>0.53183290000000005</v>
      </c>
      <c r="BD114" s="100">
        <v>1.6557936</v>
      </c>
      <c r="BE114" s="100">
        <v>2.1120738999999999</v>
      </c>
      <c r="BF114" s="100">
        <v>4.3852900000000004</v>
      </c>
      <c r="BG114" s="100">
        <v>6.7287799000000001</v>
      </c>
      <c r="BH114" s="100">
        <v>13.489242000000001</v>
      </c>
      <c r="BI114" s="100">
        <v>32.799841000000001</v>
      </c>
      <c r="BJ114" s="100">
        <v>79.239013</v>
      </c>
      <c r="BK114" s="100">
        <v>175.47745</v>
      </c>
      <c r="BL114" s="100">
        <v>487.34041999999999</v>
      </c>
      <c r="BM114" s="100">
        <v>15.993183999999999</v>
      </c>
      <c r="BN114" s="100">
        <v>14.254333000000001</v>
      </c>
      <c r="BP114" s="123">
        <v>2007</v>
      </c>
    </row>
    <row r="115" spans="2:68">
      <c r="B115" s="123">
        <v>2008</v>
      </c>
      <c r="C115" s="100">
        <v>0.28159020000000001</v>
      </c>
      <c r="D115" s="100">
        <v>0.14626919999999999</v>
      </c>
      <c r="E115" s="100">
        <v>0</v>
      </c>
      <c r="F115" s="100">
        <v>0.1344525</v>
      </c>
      <c r="G115" s="100">
        <v>0</v>
      </c>
      <c r="H115" s="100">
        <v>0.13164010000000001</v>
      </c>
      <c r="I115" s="100">
        <v>0.1373615</v>
      </c>
      <c r="J115" s="100">
        <v>0.63391839999999999</v>
      </c>
      <c r="K115" s="100">
        <v>1.0743475</v>
      </c>
      <c r="L115" s="100">
        <v>1.443562</v>
      </c>
      <c r="M115" s="100">
        <v>4.6152404000000002</v>
      </c>
      <c r="N115" s="100">
        <v>3.9601199999999999</v>
      </c>
      <c r="O115" s="100">
        <v>7.6795724999999999</v>
      </c>
      <c r="P115" s="100">
        <v>15.5753</v>
      </c>
      <c r="Q115" s="100">
        <v>38.720278999999998</v>
      </c>
      <c r="R115" s="100">
        <v>86.666481000000005</v>
      </c>
      <c r="S115" s="100">
        <v>203.91354999999999</v>
      </c>
      <c r="T115" s="100">
        <v>556.49298999999996</v>
      </c>
      <c r="U115" s="100">
        <v>14.632930999999999</v>
      </c>
      <c r="V115" s="100">
        <v>16.339227999999999</v>
      </c>
      <c r="X115" s="123">
        <v>2008</v>
      </c>
      <c r="Y115" s="100">
        <v>0.44587060000000001</v>
      </c>
      <c r="Z115" s="100">
        <v>0.15360699999999999</v>
      </c>
      <c r="AA115" s="100">
        <v>0</v>
      </c>
      <c r="AB115" s="100">
        <v>0</v>
      </c>
      <c r="AC115" s="100">
        <v>0</v>
      </c>
      <c r="AD115" s="100">
        <v>0.2701385</v>
      </c>
      <c r="AE115" s="100">
        <v>0.13692289999999999</v>
      </c>
      <c r="AF115" s="100">
        <v>0.74924329999999995</v>
      </c>
      <c r="AG115" s="100">
        <v>0.52996209999999999</v>
      </c>
      <c r="AH115" s="100">
        <v>0.90227230000000003</v>
      </c>
      <c r="AI115" s="100">
        <v>1.7034324000000001</v>
      </c>
      <c r="AJ115" s="100">
        <v>3.9227932000000001</v>
      </c>
      <c r="AK115" s="100">
        <v>4.6621050000000004</v>
      </c>
      <c r="AL115" s="100">
        <v>10.570494</v>
      </c>
      <c r="AM115" s="100">
        <v>27.629667999999999</v>
      </c>
      <c r="AN115" s="100">
        <v>56.873386000000004</v>
      </c>
      <c r="AO115" s="100">
        <v>122.24688999999999</v>
      </c>
      <c r="AP115" s="100">
        <v>465.10836999999998</v>
      </c>
      <c r="AQ115" s="100">
        <v>16.727304</v>
      </c>
      <c r="AR115" s="100">
        <v>11.981227000000001</v>
      </c>
      <c r="AT115" s="123">
        <v>2008</v>
      </c>
      <c r="AU115" s="100">
        <v>0.36150860000000001</v>
      </c>
      <c r="AV115" s="100">
        <v>0.14984829999999999</v>
      </c>
      <c r="AW115" s="100">
        <v>0</v>
      </c>
      <c r="AX115" s="100">
        <v>6.9079299999999996E-2</v>
      </c>
      <c r="AY115" s="100">
        <v>0</v>
      </c>
      <c r="AZ115" s="100">
        <v>0.19999890000000001</v>
      </c>
      <c r="BA115" s="100">
        <v>0.13714190000000001</v>
      </c>
      <c r="BB115" s="100">
        <v>0.69201840000000003</v>
      </c>
      <c r="BC115" s="100">
        <v>0.80031529999999995</v>
      </c>
      <c r="BD115" s="100">
        <v>1.1704858</v>
      </c>
      <c r="BE115" s="100">
        <v>3.1477699000000001</v>
      </c>
      <c r="BF115" s="100">
        <v>3.9413681999999999</v>
      </c>
      <c r="BG115" s="100">
        <v>6.1738613000000004</v>
      </c>
      <c r="BH115" s="100">
        <v>13.056724000000001</v>
      </c>
      <c r="BI115" s="100">
        <v>32.984889000000003</v>
      </c>
      <c r="BJ115" s="100">
        <v>70.575501000000003</v>
      </c>
      <c r="BK115" s="100">
        <v>156.42756</v>
      </c>
      <c r="BL115" s="100">
        <v>495.52411999999998</v>
      </c>
      <c r="BM115" s="100">
        <v>15.685297</v>
      </c>
      <c r="BN115" s="100">
        <v>13.798616000000001</v>
      </c>
      <c r="BP115" s="123">
        <v>2008</v>
      </c>
    </row>
    <row r="116" spans="2:68">
      <c r="B116" s="123">
        <v>2009</v>
      </c>
      <c r="C116" s="100">
        <v>0.13661780000000001</v>
      </c>
      <c r="D116" s="100">
        <v>0</v>
      </c>
      <c r="E116" s="100">
        <v>0</v>
      </c>
      <c r="F116" s="100">
        <v>0</v>
      </c>
      <c r="G116" s="100">
        <v>0.12290719999999999</v>
      </c>
      <c r="H116" s="100">
        <v>0.37438510000000003</v>
      </c>
      <c r="I116" s="100">
        <v>0.40633390000000003</v>
      </c>
      <c r="J116" s="100">
        <v>0.25117080000000003</v>
      </c>
      <c r="K116" s="100">
        <v>1.3325338</v>
      </c>
      <c r="L116" s="100">
        <v>1.8171552</v>
      </c>
      <c r="M116" s="100">
        <v>2.5383681</v>
      </c>
      <c r="N116" s="100">
        <v>4.0672917999999996</v>
      </c>
      <c r="O116" s="100">
        <v>6.2122733999999999</v>
      </c>
      <c r="P116" s="100">
        <v>14.173553999999999</v>
      </c>
      <c r="Q116" s="100">
        <v>33.066175000000001</v>
      </c>
      <c r="R116" s="100">
        <v>85.531344000000004</v>
      </c>
      <c r="S116" s="100">
        <v>197.82722000000001</v>
      </c>
      <c r="T116" s="100">
        <v>576.58034999999995</v>
      </c>
      <c r="U116" s="100">
        <v>14.572998999999999</v>
      </c>
      <c r="V116" s="100">
        <v>16.082328</v>
      </c>
      <c r="X116" s="123">
        <v>2009</v>
      </c>
      <c r="Y116" s="100">
        <v>0</v>
      </c>
      <c r="Z116" s="100">
        <v>0</v>
      </c>
      <c r="AA116" s="100">
        <v>0</v>
      </c>
      <c r="AB116" s="100">
        <v>0</v>
      </c>
      <c r="AC116" s="100">
        <v>0</v>
      </c>
      <c r="AD116" s="100">
        <v>0.1288668</v>
      </c>
      <c r="AE116" s="100">
        <v>0.1354889</v>
      </c>
      <c r="AF116" s="100">
        <v>0.37128299999999997</v>
      </c>
      <c r="AG116" s="100">
        <v>0.91910199999999997</v>
      </c>
      <c r="AH116" s="100">
        <v>1.4030701999999999</v>
      </c>
      <c r="AI116" s="100">
        <v>2.0805448000000002</v>
      </c>
      <c r="AJ116" s="100">
        <v>2.6237564</v>
      </c>
      <c r="AK116" s="100">
        <v>5.5361215000000001</v>
      </c>
      <c r="AL116" s="100">
        <v>14.007403</v>
      </c>
      <c r="AM116" s="100">
        <v>29.373517</v>
      </c>
      <c r="AN116" s="100">
        <v>57.622039999999998</v>
      </c>
      <c r="AO116" s="100">
        <v>135.27428</v>
      </c>
      <c r="AP116" s="100">
        <v>441.81114000000002</v>
      </c>
      <c r="AQ116" s="100">
        <v>16.848997000000001</v>
      </c>
      <c r="AR116" s="100">
        <v>12.062538999999999</v>
      </c>
      <c r="AT116" s="123">
        <v>2009</v>
      </c>
      <c r="AU116" s="100">
        <v>7.0141800000000004E-2</v>
      </c>
      <c r="AV116" s="100">
        <v>0</v>
      </c>
      <c r="AW116" s="100">
        <v>0</v>
      </c>
      <c r="AX116" s="100">
        <v>0</v>
      </c>
      <c r="AY116" s="100">
        <v>6.3236100000000003E-2</v>
      </c>
      <c r="AZ116" s="100">
        <v>0.2535965</v>
      </c>
      <c r="BA116" s="100">
        <v>0.27093349999999999</v>
      </c>
      <c r="BB116" s="100">
        <v>0.31166630000000001</v>
      </c>
      <c r="BC116" s="100">
        <v>1.1242918</v>
      </c>
      <c r="BD116" s="100">
        <v>1.6083065999999999</v>
      </c>
      <c r="BE116" s="100">
        <v>2.3075600000000001</v>
      </c>
      <c r="BF116" s="100">
        <v>3.3406568999999999</v>
      </c>
      <c r="BG116" s="100">
        <v>5.8746285</v>
      </c>
      <c r="BH116" s="100">
        <v>14.089988999999999</v>
      </c>
      <c r="BI116" s="100">
        <v>31.162814000000001</v>
      </c>
      <c r="BJ116" s="100">
        <v>70.493914000000004</v>
      </c>
      <c r="BK116" s="100">
        <v>161.68507</v>
      </c>
      <c r="BL116" s="100">
        <v>487.19682999999998</v>
      </c>
      <c r="BM116" s="100">
        <v>15.715723000000001</v>
      </c>
      <c r="BN116" s="100">
        <v>13.658103000000001</v>
      </c>
      <c r="BP116" s="123">
        <v>2009</v>
      </c>
    </row>
    <row r="117" spans="2:68">
      <c r="B117" s="123">
        <v>2010</v>
      </c>
      <c r="C117" s="100">
        <v>0.26798080000000002</v>
      </c>
      <c r="D117" s="100">
        <v>0</v>
      </c>
      <c r="E117" s="100">
        <v>0.1408413</v>
      </c>
      <c r="F117" s="100">
        <v>0.1334542</v>
      </c>
      <c r="G117" s="100">
        <v>0.1213492</v>
      </c>
      <c r="H117" s="100">
        <v>0.1210113</v>
      </c>
      <c r="I117" s="100">
        <v>0.26681749999999999</v>
      </c>
      <c r="J117" s="100">
        <v>0.88127129999999998</v>
      </c>
      <c r="K117" s="100">
        <v>1.0486934999999999</v>
      </c>
      <c r="L117" s="100">
        <v>1.9466185</v>
      </c>
      <c r="M117" s="100">
        <v>2.4870329</v>
      </c>
      <c r="N117" s="100">
        <v>4.7782211999999999</v>
      </c>
      <c r="O117" s="100">
        <v>6.0297669000000003</v>
      </c>
      <c r="P117" s="100">
        <v>14.847942</v>
      </c>
      <c r="Q117" s="100">
        <v>36.334040999999999</v>
      </c>
      <c r="R117" s="100">
        <v>72.508600999999999</v>
      </c>
      <c r="S117" s="100">
        <v>176.03083000000001</v>
      </c>
      <c r="T117" s="100">
        <v>550.97883999999999</v>
      </c>
      <c r="U117" s="100">
        <v>14.150473</v>
      </c>
      <c r="V117" s="100">
        <v>15.20518</v>
      </c>
      <c r="X117" s="123">
        <v>2010</v>
      </c>
      <c r="Y117" s="100">
        <v>0.14130480000000001</v>
      </c>
      <c r="Z117" s="100">
        <v>0</v>
      </c>
      <c r="AA117" s="100">
        <v>0.14826130000000001</v>
      </c>
      <c r="AB117" s="100">
        <v>0.14070099999999999</v>
      </c>
      <c r="AC117" s="100">
        <v>0.1280433</v>
      </c>
      <c r="AD117" s="100">
        <v>0.1248616</v>
      </c>
      <c r="AE117" s="100">
        <v>0.2671579</v>
      </c>
      <c r="AF117" s="100">
        <v>0.49613079999999998</v>
      </c>
      <c r="AG117" s="100">
        <v>0.3874727</v>
      </c>
      <c r="AH117" s="100">
        <v>1.4026372</v>
      </c>
      <c r="AI117" s="100">
        <v>2.4429006000000002</v>
      </c>
      <c r="AJ117" s="100">
        <v>3.1836221999999998</v>
      </c>
      <c r="AK117" s="100">
        <v>5.6918436000000003</v>
      </c>
      <c r="AL117" s="100">
        <v>8.5310421000000005</v>
      </c>
      <c r="AM117" s="100">
        <v>27.157045</v>
      </c>
      <c r="AN117" s="100">
        <v>47.290107999999996</v>
      </c>
      <c r="AO117" s="100">
        <v>132.45402999999999</v>
      </c>
      <c r="AP117" s="100">
        <v>447.04129</v>
      </c>
      <c r="AQ117" s="100">
        <v>16.693904</v>
      </c>
      <c r="AR117" s="100">
        <v>11.620965999999999</v>
      </c>
      <c r="AT117" s="123">
        <v>2010</v>
      </c>
      <c r="AU117" s="100">
        <v>0.2063257</v>
      </c>
      <c r="AV117" s="100">
        <v>0</v>
      </c>
      <c r="AW117" s="100">
        <v>0.1444561</v>
      </c>
      <c r="AX117" s="100">
        <v>0.13698179999999999</v>
      </c>
      <c r="AY117" s="100">
        <v>0.12460640000000001</v>
      </c>
      <c r="AZ117" s="100">
        <v>0.1229063</v>
      </c>
      <c r="BA117" s="100">
        <v>0.26698759999999999</v>
      </c>
      <c r="BB117" s="100">
        <v>0.68726549999999997</v>
      </c>
      <c r="BC117" s="100">
        <v>0.71563239999999995</v>
      </c>
      <c r="BD117" s="100">
        <v>1.6722364999999999</v>
      </c>
      <c r="BE117" s="100">
        <v>2.4647692000000001</v>
      </c>
      <c r="BF117" s="100">
        <v>3.9743107000000002</v>
      </c>
      <c r="BG117" s="100">
        <v>5.8607617000000003</v>
      </c>
      <c r="BH117" s="100">
        <v>11.668933000000001</v>
      </c>
      <c r="BI117" s="100">
        <v>31.635961999999999</v>
      </c>
      <c r="BJ117" s="100">
        <v>58.929662999999998</v>
      </c>
      <c r="BK117" s="100">
        <v>151.03528</v>
      </c>
      <c r="BL117" s="100">
        <v>482.41825</v>
      </c>
      <c r="BM117" s="100">
        <v>15.427735</v>
      </c>
      <c r="BN117" s="100">
        <v>13.100858000000001</v>
      </c>
      <c r="BP117" s="123">
        <v>2010</v>
      </c>
    </row>
    <row r="118" spans="2:68">
      <c r="B118" s="123">
        <v>2011</v>
      </c>
      <c r="C118" s="100">
        <v>0.13359570000000001</v>
      </c>
      <c r="D118" s="100">
        <v>0</v>
      </c>
      <c r="E118" s="100">
        <v>0</v>
      </c>
      <c r="F118" s="100">
        <v>0.1339407</v>
      </c>
      <c r="G118" s="100">
        <v>0</v>
      </c>
      <c r="H118" s="100">
        <v>0.11889420000000001</v>
      </c>
      <c r="I118" s="100">
        <v>0.13000329999999999</v>
      </c>
      <c r="J118" s="100">
        <v>0.38353169999999998</v>
      </c>
      <c r="K118" s="100">
        <v>1.1439495</v>
      </c>
      <c r="L118" s="100">
        <v>1.4395135999999999</v>
      </c>
      <c r="M118" s="100">
        <v>1.3520327999999999</v>
      </c>
      <c r="N118" s="100">
        <v>4.0781248000000003</v>
      </c>
      <c r="O118" s="100">
        <v>7.8534287999999997</v>
      </c>
      <c r="P118" s="100">
        <v>14.338338</v>
      </c>
      <c r="Q118" s="100">
        <v>35.264878000000003</v>
      </c>
      <c r="R118" s="100">
        <v>82.813811999999999</v>
      </c>
      <c r="S118" s="100">
        <v>187.33077</v>
      </c>
      <c r="T118" s="100">
        <v>562.30674999999997</v>
      </c>
      <c r="U118" s="100">
        <v>14.921434</v>
      </c>
      <c r="V118" s="100">
        <v>15.635688999999999</v>
      </c>
      <c r="X118" s="123">
        <v>2011</v>
      </c>
      <c r="Y118" s="100">
        <v>0.2818541</v>
      </c>
      <c r="Z118" s="100">
        <v>0</v>
      </c>
      <c r="AA118" s="100">
        <v>0</v>
      </c>
      <c r="AB118" s="100">
        <v>0</v>
      </c>
      <c r="AC118" s="100">
        <v>0.1268725</v>
      </c>
      <c r="AD118" s="100">
        <v>0.3671584</v>
      </c>
      <c r="AE118" s="100">
        <v>0</v>
      </c>
      <c r="AF118" s="100">
        <v>0.12630949999999999</v>
      </c>
      <c r="AG118" s="100">
        <v>0.62461270000000002</v>
      </c>
      <c r="AH118" s="100">
        <v>1.2858594000000001</v>
      </c>
      <c r="AI118" s="100">
        <v>2.1207896000000002</v>
      </c>
      <c r="AJ118" s="100">
        <v>3.1160784000000001</v>
      </c>
      <c r="AK118" s="100">
        <v>4.5543117999999998</v>
      </c>
      <c r="AL118" s="100">
        <v>12.499817999999999</v>
      </c>
      <c r="AM118" s="100">
        <v>25.919675999999999</v>
      </c>
      <c r="AN118" s="100">
        <v>55.346246999999998</v>
      </c>
      <c r="AO118" s="100">
        <v>113.23286</v>
      </c>
      <c r="AP118" s="100">
        <v>423.75925000000001</v>
      </c>
      <c r="AQ118" s="100">
        <v>16.191713</v>
      </c>
      <c r="AR118" s="100">
        <v>11.185109000000001</v>
      </c>
      <c r="AT118" s="123">
        <v>2011</v>
      </c>
      <c r="AU118" s="100">
        <v>0.20574519999999999</v>
      </c>
      <c r="AV118" s="100">
        <v>0</v>
      </c>
      <c r="AW118" s="100">
        <v>0</v>
      </c>
      <c r="AX118" s="100">
        <v>6.8801399999999999E-2</v>
      </c>
      <c r="AY118" s="100">
        <v>6.2047699999999997E-2</v>
      </c>
      <c r="AZ118" s="100">
        <v>0.24122979999999999</v>
      </c>
      <c r="BA118" s="100">
        <v>6.5097299999999997E-2</v>
      </c>
      <c r="BB118" s="100">
        <v>0.25414409999999998</v>
      </c>
      <c r="BC118" s="100">
        <v>0.88203200000000004</v>
      </c>
      <c r="BD118" s="100">
        <v>1.3620117</v>
      </c>
      <c r="BE118" s="100">
        <v>1.7402211000000001</v>
      </c>
      <c r="BF118" s="100">
        <v>3.5928331999999998</v>
      </c>
      <c r="BG118" s="100">
        <v>6.1990211999999998</v>
      </c>
      <c r="BH118" s="100">
        <v>13.413535</v>
      </c>
      <c r="BI118" s="100">
        <v>30.508292999999998</v>
      </c>
      <c r="BJ118" s="100">
        <v>68.058767000000003</v>
      </c>
      <c r="BK118" s="100">
        <v>145.03459000000001</v>
      </c>
      <c r="BL118" s="100">
        <v>471.49826000000002</v>
      </c>
      <c r="BM118" s="100">
        <v>15.559518000000001</v>
      </c>
      <c r="BN118" s="100">
        <v>12.996022</v>
      </c>
      <c r="BP118" s="123">
        <v>2011</v>
      </c>
    </row>
    <row r="119" spans="2:68">
      <c r="B119" s="123">
        <v>2012</v>
      </c>
      <c r="C119" s="100">
        <v>0</v>
      </c>
      <c r="D119" s="100">
        <v>0</v>
      </c>
      <c r="E119" s="100">
        <v>0</v>
      </c>
      <c r="F119" s="100">
        <v>0.1332507</v>
      </c>
      <c r="G119" s="100">
        <v>0</v>
      </c>
      <c r="H119" s="100">
        <v>0.34866940000000002</v>
      </c>
      <c r="I119" s="100">
        <v>0.25059110000000001</v>
      </c>
      <c r="J119" s="100">
        <v>1.4173211999999999</v>
      </c>
      <c r="K119" s="100">
        <v>0.98919800000000002</v>
      </c>
      <c r="L119" s="100">
        <v>1.9745052000000001</v>
      </c>
      <c r="M119" s="100">
        <v>2.7853490999999999</v>
      </c>
      <c r="N119" s="100">
        <v>6.0818589000000003</v>
      </c>
      <c r="O119" s="100">
        <v>9.6810504000000002</v>
      </c>
      <c r="P119" s="100">
        <v>16.545366999999999</v>
      </c>
      <c r="Q119" s="100">
        <v>30.533856</v>
      </c>
      <c r="R119" s="100">
        <v>84.345794999999995</v>
      </c>
      <c r="S119" s="100">
        <v>182.14179999999999</v>
      </c>
      <c r="T119" s="100">
        <v>546.07230000000004</v>
      </c>
      <c r="U119" s="100">
        <v>15.340602000000001</v>
      </c>
      <c r="V119" s="100">
        <v>15.688221</v>
      </c>
      <c r="X119" s="123">
        <v>2012</v>
      </c>
      <c r="Y119" s="100">
        <v>0</v>
      </c>
      <c r="Z119" s="100">
        <v>0</v>
      </c>
      <c r="AA119" s="100">
        <v>0.1476015</v>
      </c>
      <c r="AB119" s="100">
        <v>0.1406232</v>
      </c>
      <c r="AC119" s="100">
        <v>0.12517130000000001</v>
      </c>
      <c r="AD119" s="100">
        <v>0</v>
      </c>
      <c r="AE119" s="100">
        <v>0.3786043</v>
      </c>
      <c r="AF119" s="100">
        <v>0.12796250000000001</v>
      </c>
      <c r="AG119" s="100">
        <v>0.84731610000000002</v>
      </c>
      <c r="AH119" s="100">
        <v>1.2910522</v>
      </c>
      <c r="AI119" s="100">
        <v>2.0780542999999998</v>
      </c>
      <c r="AJ119" s="100">
        <v>1.8840307000000001</v>
      </c>
      <c r="AK119" s="100">
        <v>5.3490324999999999</v>
      </c>
      <c r="AL119" s="100">
        <v>11.670019</v>
      </c>
      <c r="AM119" s="100">
        <v>28.088134</v>
      </c>
      <c r="AN119" s="100">
        <v>61.625605</v>
      </c>
      <c r="AO119" s="100">
        <v>135.35602</v>
      </c>
      <c r="AP119" s="100">
        <v>474.33229999999998</v>
      </c>
      <c r="AQ119" s="100">
        <v>18.212688</v>
      </c>
      <c r="AR119" s="100">
        <v>12.449884000000001</v>
      </c>
      <c r="AT119" s="123">
        <v>2012</v>
      </c>
      <c r="AU119" s="100">
        <v>0</v>
      </c>
      <c r="AV119" s="100">
        <v>0</v>
      </c>
      <c r="AW119" s="100">
        <v>7.1934300000000007E-2</v>
      </c>
      <c r="AX119" s="100">
        <v>0.13683770000000001</v>
      </c>
      <c r="AY119" s="100">
        <v>6.1314800000000003E-2</v>
      </c>
      <c r="AZ119" s="100">
        <v>0.17648140000000001</v>
      </c>
      <c r="BA119" s="100">
        <v>0.31436710000000001</v>
      </c>
      <c r="BB119" s="100">
        <v>0.77042049999999995</v>
      </c>
      <c r="BC119" s="100">
        <v>0.91750189999999998</v>
      </c>
      <c r="BD119" s="100">
        <v>1.6294649000000001</v>
      </c>
      <c r="BE119" s="100">
        <v>2.4279872</v>
      </c>
      <c r="BF119" s="100">
        <v>3.9585205999999999</v>
      </c>
      <c r="BG119" s="100">
        <v>7.5018020999999999</v>
      </c>
      <c r="BH119" s="100">
        <v>14.092321999999999</v>
      </c>
      <c r="BI119" s="100">
        <v>29.287621999999999</v>
      </c>
      <c r="BJ119" s="100">
        <v>72.224641000000005</v>
      </c>
      <c r="BK119" s="100">
        <v>155.59956</v>
      </c>
      <c r="BL119" s="100">
        <v>499.40042999999997</v>
      </c>
      <c r="BM119" s="100">
        <v>16.783573000000001</v>
      </c>
      <c r="BN119" s="100">
        <v>13.843636</v>
      </c>
      <c r="BP119" s="123">
        <v>2012</v>
      </c>
    </row>
    <row r="120" spans="2:68">
      <c r="B120" s="123">
        <v>2013</v>
      </c>
      <c r="C120" s="100">
        <v>0</v>
      </c>
      <c r="D120" s="100">
        <v>0</v>
      </c>
      <c r="E120" s="100">
        <v>0</v>
      </c>
      <c r="F120" s="100">
        <v>0</v>
      </c>
      <c r="G120" s="100">
        <v>0.2377367</v>
      </c>
      <c r="H120" s="100">
        <v>0.45679930000000002</v>
      </c>
      <c r="I120" s="100">
        <v>0.24089859999999999</v>
      </c>
      <c r="J120" s="100">
        <v>0.12894169999999999</v>
      </c>
      <c r="K120" s="100">
        <v>0.7314041</v>
      </c>
      <c r="L120" s="100">
        <v>2.1109599999999999</v>
      </c>
      <c r="M120" s="100">
        <v>1.6988667</v>
      </c>
      <c r="N120" s="100">
        <v>3.9416519000000001</v>
      </c>
      <c r="O120" s="100">
        <v>6.1731805</v>
      </c>
      <c r="P120" s="100">
        <v>10.248422</v>
      </c>
      <c r="Q120" s="100">
        <v>26.205656999999999</v>
      </c>
      <c r="R120" s="100">
        <v>55.024417</v>
      </c>
      <c r="S120" s="100">
        <v>147.67173</v>
      </c>
      <c r="T120" s="100">
        <v>451.61997000000002</v>
      </c>
      <c r="U120" s="100">
        <v>12.195228</v>
      </c>
      <c r="V120" s="100">
        <v>12.235682000000001</v>
      </c>
      <c r="X120" s="123">
        <v>2013</v>
      </c>
      <c r="Y120" s="100">
        <v>0.13473599999999999</v>
      </c>
      <c r="Z120" s="100">
        <v>0</v>
      </c>
      <c r="AA120" s="100">
        <v>0.1470651</v>
      </c>
      <c r="AB120" s="100">
        <v>0</v>
      </c>
      <c r="AC120" s="100">
        <v>0.37101849999999997</v>
      </c>
      <c r="AD120" s="100">
        <v>0.34923149999999997</v>
      </c>
      <c r="AE120" s="100">
        <v>0.24293719999999999</v>
      </c>
      <c r="AF120" s="100">
        <v>0.64254549999999999</v>
      </c>
      <c r="AG120" s="100">
        <v>0.71415899999999999</v>
      </c>
      <c r="AH120" s="100">
        <v>1.8068153</v>
      </c>
      <c r="AI120" s="100">
        <v>1.7886207999999999</v>
      </c>
      <c r="AJ120" s="100">
        <v>3.5452946999999999</v>
      </c>
      <c r="AK120" s="100">
        <v>5.4089913000000003</v>
      </c>
      <c r="AL120" s="100">
        <v>10.131283</v>
      </c>
      <c r="AM120" s="100">
        <v>22.607896</v>
      </c>
      <c r="AN120" s="100">
        <v>44.227367000000001</v>
      </c>
      <c r="AO120" s="100">
        <v>109.6108</v>
      </c>
      <c r="AP120" s="100">
        <v>367.56887</v>
      </c>
      <c r="AQ120" s="100">
        <v>14.647731</v>
      </c>
      <c r="AR120" s="100">
        <v>10.019354999999999</v>
      </c>
      <c r="AT120" s="123">
        <v>2013</v>
      </c>
      <c r="AU120" s="100">
        <v>6.5543400000000002E-2</v>
      </c>
      <c r="AV120" s="100">
        <v>0</v>
      </c>
      <c r="AW120" s="100">
        <v>7.1686399999999997E-2</v>
      </c>
      <c r="AX120" s="100">
        <v>0</v>
      </c>
      <c r="AY120" s="100">
        <v>0.30305749999999998</v>
      </c>
      <c r="AZ120" s="100">
        <v>0.40353099999999997</v>
      </c>
      <c r="BA120" s="100">
        <v>0.24191360000000001</v>
      </c>
      <c r="BB120" s="100">
        <v>0.3861752</v>
      </c>
      <c r="BC120" s="100">
        <v>0.72267870000000001</v>
      </c>
      <c r="BD120" s="100">
        <v>1.9572114</v>
      </c>
      <c r="BE120" s="100">
        <v>1.7442514</v>
      </c>
      <c r="BF120" s="100">
        <v>3.7405982</v>
      </c>
      <c r="BG120" s="100">
        <v>5.7870882000000003</v>
      </c>
      <c r="BH120" s="100">
        <v>10.189515999999999</v>
      </c>
      <c r="BI120" s="100">
        <v>24.368722000000002</v>
      </c>
      <c r="BJ120" s="100">
        <v>49.297510000000003</v>
      </c>
      <c r="BK120" s="100">
        <v>126.19074000000001</v>
      </c>
      <c r="BL120" s="100">
        <v>397.39974999999998</v>
      </c>
      <c r="BM120" s="100">
        <v>13.427864</v>
      </c>
      <c r="BN120" s="100">
        <v>10.908521</v>
      </c>
      <c r="BP120" s="123">
        <v>2013</v>
      </c>
    </row>
    <row r="121" spans="2:68">
      <c r="B121" s="123">
        <v>2014</v>
      </c>
      <c r="C121" s="100">
        <v>0.50488730000000004</v>
      </c>
      <c r="D121" s="100">
        <v>0</v>
      </c>
      <c r="E121" s="100">
        <v>0</v>
      </c>
      <c r="F121" s="100">
        <v>0.13219220000000001</v>
      </c>
      <c r="G121" s="100">
        <v>0.35241840000000002</v>
      </c>
      <c r="H121" s="100">
        <v>0.33914670000000002</v>
      </c>
      <c r="I121" s="100">
        <v>0.2340457</v>
      </c>
      <c r="J121" s="100">
        <v>0.51498540000000004</v>
      </c>
      <c r="K121" s="100">
        <v>0.72938749999999997</v>
      </c>
      <c r="L121" s="100">
        <v>1.5794732</v>
      </c>
      <c r="M121" s="100">
        <v>1.8149550000000001</v>
      </c>
      <c r="N121" s="100">
        <v>2.8642420999999998</v>
      </c>
      <c r="O121" s="100">
        <v>7.3920637999999999</v>
      </c>
      <c r="P121" s="100">
        <v>12.598380000000001</v>
      </c>
      <c r="Q121" s="100">
        <v>24.584633</v>
      </c>
      <c r="R121" s="100">
        <v>54.393304999999998</v>
      </c>
      <c r="S121" s="100">
        <v>137.24951999999999</v>
      </c>
      <c r="T121" s="100">
        <v>438.80586</v>
      </c>
      <c r="U121" s="100">
        <v>12.218102</v>
      </c>
      <c r="V121" s="100">
        <v>11.932785000000001</v>
      </c>
      <c r="X121" s="123">
        <v>2014</v>
      </c>
      <c r="Y121" s="100">
        <v>0.26622620000000002</v>
      </c>
      <c r="Z121" s="100">
        <v>0</v>
      </c>
      <c r="AA121" s="100">
        <v>0</v>
      </c>
      <c r="AB121" s="100">
        <v>0</v>
      </c>
      <c r="AC121" s="100">
        <v>0.1225029</v>
      </c>
      <c r="AD121" s="100">
        <v>0.34218799999999999</v>
      </c>
      <c r="AE121" s="100">
        <v>0.23481009999999999</v>
      </c>
      <c r="AF121" s="100">
        <v>0.89749920000000005</v>
      </c>
      <c r="AG121" s="100">
        <v>0.47487550000000001</v>
      </c>
      <c r="AH121" s="100">
        <v>1.4060868</v>
      </c>
      <c r="AI121" s="100">
        <v>1.5167813000000001</v>
      </c>
      <c r="AJ121" s="100">
        <v>3.8850524000000002</v>
      </c>
      <c r="AK121" s="100">
        <v>5.7603327999999996</v>
      </c>
      <c r="AL121" s="100">
        <v>9.5907757999999994</v>
      </c>
      <c r="AM121" s="100">
        <v>21.396750999999998</v>
      </c>
      <c r="AN121" s="100">
        <v>51.244942000000002</v>
      </c>
      <c r="AO121" s="100">
        <v>97.877724000000001</v>
      </c>
      <c r="AP121" s="100">
        <v>397.62115999999997</v>
      </c>
      <c r="AQ121" s="100">
        <v>15.349167</v>
      </c>
      <c r="AR121" s="100">
        <v>10.327654000000001</v>
      </c>
      <c r="AT121" s="123">
        <v>2014</v>
      </c>
      <c r="AU121" s="100">
        <v>0.38872770000000001</v>
      </c>
      <c r="AV121" s="100">
        <v>0</v>
      </c>
      <c r="AW121" s="100">
        <v>0</v>
      </c>
      <c r="AX121" s="100">
        <v>6.7860299999999998E-2</v>
      </c>
      <c r="AY121" s="100">
        <v>0.23987030000000001</v>
      </c>
      <c r="AZ121" s="100">
        <v>0.34066059999999998</v>
      </c>
      <c r="BA121" s="100">
        <v>0.23442730000000001</v>
      </c>
      <c r="BB121" s="100">
        <v>0.7066384</v>
      </c>
      <c r="BC121" s="100">
        <v>0.60062439999999995</v>
      </c>
      <c r="BD121" s="100">
        <v>1.4915114</v>
      </c>
      <c r="BE121" s="100">
        <v>1.6639808</v>
      </c>
      <c r="BF121" s="100">
        <v>3.3827210999999999</v>
      </c>
      <c r="BG121" s="100">
        <v>6.5632726999999997</v>
      </c>
      <c r="BH121" s="100">
        <v>11.084611000000001</v>
      </c>
      <c r="BI121" s="100">
        <v>22.956785</v>
      </c>
      <c r="BJ121" s="100">
        <v>52.728147999999997</v>
      </c>
      <c r="BK121" s="100">
        <v>115.16418</v>
      </c>
      <c r="BL121" s="100">
        <v>412.45612999999997</v>
      </c>
      <c r="BM121" s="100">
        <v>13.793316000000001</v>
      </c>
      <c r="BN121" s="100">
        <v>11.006932000000001</v>
      </c>
      <c r="BP121" s="123">
        <v>2014</v>
      </c>
    </row>
    <row r="122" spans="2:68">
      <c r="B122" s="123">
        <v>2015</v>
      </c>
      <c r="C122" s="100">
        <v>0.37576700000000002</v>
      </c>
      <c r="D122" s="100">
        <v>0</v>
      </c>
      <c r="E122" s="100">
        <v>0</v>
      </c>
      <c r="F122" s="100">
        <v>0.13251769999999999</v>
      </c>
      <c r="G122" s="100">
        <v>0</v>
      </c>
      <c r="H122" s="100">
        <v>0.11135</v>
      </c>
      <c r="I122" s="100">
        <v>0.1142605</v>
      </c>
      <c r="J122" s="100">
        <v>0.7637912</v>
      </c>
      <c r="K122" s="100">
        <v>0.73253630000000003</v>
      </c>
      <c r="L122" s="100">
        <v>0.65042599999999995</v>
      </c>
      <c r="M122" s="100">
        <v>2.7276128000000002</v>
      </c>
      <c r="N122" s="100">
        <v>5.0651362000000004</v>
      </c>
      <c r="O122" s="100">
        <v>5.2438884999999997</v>
      </c>
      <c r="P122" s="100">
        <v>10.286649000000001</v>
      </c>
      <c r="Q122" s="100">
        <v>25.696753999999999</v>
      </c>
      <c r="R122" s="100">
        <v>63.380068999999999</v>
      </c>
      <c r="S122" s="100">
        <v>160.71177</v>
      </c>
      <c r="T122" s="100">
        <v>488.45107999999999</v>
      </c>
      <c r="U122" s="100">
        <v>13.715258</v>
      </c>
      <c r="V122" s="100">
        <v>13.186868</v>
      </c>
      <c r="X122" s="123">
        <v>2015</v>
      </c>
      <c r="Y122" s="100">
        <v>0.26429370000000002</v>
      </c>
      <c r="Z122" s="100">
        <v>0</v>
      </c>
      <c r="AA122" s="100">
        <v>0</v>
      </c>
      <c r="AB122" s="100">
        <v>0</v>
      </c>
      <c r="AC122" s="100">
        <v>0</v>
      </c>
      <c r="AD122" s="100">
        <v>0.1116969</v>
      </c>
      <c r="AE122" s="100">
        <v>0.1137572</v>
      </c>
      <c r="AF122" s="100">
        <v>0.37997530000000002</v>
      </c>
      <c r="AG122" s="100">
        <v>0.83582990000000001</v>
      </c>
      <c r="AH122" s="100">
        <v>0.87921800000000006</v>
      </c>
      <c r="AI122" s="100">
        <v>1.89584</v>
      </c>
      <c r="AJ122" s="100">
        <v>3.3935485000000001</v>
      </c>
      <c r="AK122" s="100">
        <v>5.1922268999999996</v>
      </c>
      <c r="AL122" s="100">
        <v>8.0512952999999996</v>
      </c>
      <c r="AM122" s="100">
        <v>18.422142999999998</v>
      </c>
      <c r="AN122" s="100">
        <v>49.329093999999998</v>
      </c>
      <c r="AO122" s="100">
        <v>111.10182</v>
      </c>
      <c r="AP122" s="100">
        <v>419.35917999999998</v>
      </c>
      <c r="AQ122" s="100">
        <v>15.911797</v>
      </c>
      <c r="AR122" s="100">
        <v>10.538741999999999</v>
      </c>
      <c r="AT122" s="123">
        <v>2015</v>
      </c>
      <c r="AU122" s="100">
        <v>0.32152249999999999</v>
      </c>
      <c r="AV122" s="100">
        <v>0</v>
      </c>
      <c r="AW122" s="100">
        <v>0</v>
      </c>
      <c r="AX122" s="100">
        <v>6.7900000000000002E-2</v>
      </c>
      <c r="AY122" s="100">
        <v>0</v>
      </c>
      <c r="AZ122" s="100">
        <v>0.1115232</v>
      </c>
      <c r="BA122" s="100">
        <v>0.11400830000000001</v>
      </c>
      <c r="BB122" s="100">
        <v>0.57139949999999995</v>
      </c>
      <c r="BC122" s="100">
        <v>0.78475740000000005</v>
      </c>
      <c r="BD122" s="100">
        <v>0.76682760000000005</v>
      </c>
      <c r="BE122" s="100">
        <v>2.3060515000000001</v>
      </c>
      <c r="BF122" s="100">
        <v>4.2143573999999999</v>
      </c>
      <c r="BG122" s="100">
        <v>5.2175443000000001</v>
      </c>
      <c r="BH122" s="100">
        <v>9.1591234000000004</v>
      </c>
      <c r="BI122" s="100">
        <v>21.983059999999998</v>
      </c>
      <c r="BJ122" s="100">
        <v>55.972929999999998</v>
      </c>
      <c r="BK122" s="100">
        <v>133.00326999999999</v>
      </c>
      <c r="BL122" s="100">
        <v>444.63134000000002</v>
      </c>
      <c r="BM122" s="100">
        <v>14.821315999999999</v>
      </c>
      <c r="BN122" s="100">
        <v>11.672848</v>
      </c>
      <c r="BP122" s="123">
        <v>2015</v>
      </c>
    </row>
    <row r="123" spans="2:68">
      <c r="B123" s="123">
        <v>2016</v>
      </c>
      <c r="C123" s="100">
        <v>0</v>
      </c>
      <c r="D123" s="100">
        <v>0</v>
      </c>
      <c r="E123" s="100">
        <v>0</v>
      </c>
      <c r="F123" s="100">
        <v>0.13228970000000001</v>
      </c>
      <c r="G123" s="100">
        <v>0</v>
      </c>
      <c r="H123" s="100">
        <v>0</v>
      </c>
      <c r="I123" s="100">
        <v>0.111988</v>
      </c>
      <c r="J123" s="100">
        <v>0.49869089999999999</v>
      </c>
      <c r="K123" s="100">
        <v>0.49495820000000001</v>
      </c>
      <c r="L123" s="100">
        <v>1.5264476</v>
      </c>
      <c r="M123" s="100">
        <v>2.356894</v>
      </c>
      <c r="N123" s="100">
        <v>3.7272071000000002</v>
      </c>
      <c r="O123" s="100">
        <v>4.8568407000000002</v>
      </c>
      <c r="P123" s="100">
        <v>11.699515999999999</v>
      </c>
      <c r="Q123" s="100">
        <v>25.403248000000001</v>
      </c>
      <c r="R123" s="100">
        <v>55.477331999999997</v>
      </c>
      <c r="S123" s="100">
        <v>153.54384999999999</v>
      </c>
      <c r="T123" s="100">
        <v>449.12101000000001</v>
      </c>
      <c r="U123" s="100">
        <v>13.028805</v>
      </c>
      <c r="V123" s="100">
        <v>12.235248</v>
      </c>
      <c r="X123" s="123">
        <v>2016</v>
      </c>
      <c r="Y123" s="100">
        <v>0</v>
      </c>
      <c r="Z123" s="100">
        <v>0</v>
      </c>
      <c r="AA123" s="100">
        <v>0</v>
      </c>
      <c r="AB123" s="100">
        <v>0</v>
      </c>
      <c r="AC123" s="100">
        <v>0</v>
      </c>
      <c r="AD123" s="100">
        <v>0.22005130000000001</v>
      </c>
      <c r="AE123" s="100">
        <v>0.44284089999999998</v>
      </c>
      <c r="AF123" s="100">
        <v>0.2481273</v>
      </c>
      <c r="AG123" s="100">
        <v>0.85359499999999999</v>
      </c>
      <c r="AH123" s="100">
        <v>1.0972892999999999</v>
      </c>
      <c r="AI123" s="100">
        <v>0.63526020000000005</v>
      </c>
      <c r="AJ123" s="100">
        <v>1.9916087</v>
      </c>
      <c r="AK123" s="100">
        <v>5.0911616999999998</v>
      </c>
      <c r="AL123" s="100">
        <v>7.6098464999999997</v>
      </c>
      <c r="AM123" s="100">
        <v>17.649564000000002</v>
      </c>
      <c r="AN123" s="100">
        <v>42.869641000000001</v>
      </c>
      <c r="AO123" s="100">
        <v>107.66777</v>
      </c>
      <c r="AP123" s="100">
        <v>418.46242999999998</v>
      </c>
      <c r="AQ123" s="100">
        <v>15.517712</v>
      </c>
      <c r="AR123" s="100">
        <v>10.114516</v>
      </c>
      <c r="AT123" s="123">
        <v>2016</v>
      </c>
      <c r="AU123" s="100">
        <v>0</v>
      </c>
      <c r="AV123" s="100">
        <v>0</v>
      </c>
      <c r="AW123" s="100">
        <v>0</v>
      </c>
      <c r="AX123" s="100">
        <v>6.7750599999999994E-2</v>
      </c>
      <c r="AY123" s="100">
        <v>0</v>
      </c>
      <c r="AZ123" s="100">
        <v>0.1099786</v>
      </c>
      <c r="BA123" s="100">
        <v>0.27836359999999999</v>
      </c>
      <c r="BB123" s="100">
        <v>0.3731023</v>
      </c>
      <c r="BC123" s="100">
        <v>0.67558850000000004</v>
      </c>
      <c r="BD123" s="100">
        <v>1.3073181</v>
      </c>
      <c r="BE123" s="100">
        <v>1.4831093</v>
      </c>
      <c r="BF123" s="100">
        <v>2.8425183999999999</v>
      </c>
      <c r="BG123" s="100">
        <v>4.9766518</v>
      </c>
      <c r="BH123" s="100">
        <v>9.6294906999999998</v>
      </c>
      <c r="BI123" s="100">
        <v>21.455345999999999</v>
      </c>
      <c r="BJ123" s="100">
        <v>48.837873999999999</v>
      </c>
      <c r="BK123" s="100">
        <v>128.08204000000001</v>
      </c>
      <c r="BL123" s="100">
        <v>429.84602000000001</v>
      </c>
      <c r="BM123" s="100">
        <v>14.282876999999999</v>
      </c>
      <c r="BN123" s="100">
        <v>11.064169</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genitourinary system (ICD-10 N00–N99),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[GRIM_output_1.xls]GRIM1400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genitourinary system.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1.1399999999999999</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genitourinary system (ICD-10 N00–N99),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0.13228970000000001</v>
      </c>
      <c r="G32" s="155">
        <f ca="1">INDIRECT("Rates!G"&amp;$E$8)</f>
        <v>0</v>
      </c>
      <c r="H32" s="155">
        <f ca="1">INDIRECT("Rates!H"&amp;$E$8)</f>
        <v>0</v>
      </c>
      <c r="I32" s="155">
        <f ca="1">INDIRECT("Rates!I"&amp;$E$8)</f>
        <v>0.111988</v>
      </c>
      <c r="J32" s="155">
        <f ca="1">INDIRECT("Rates!J"&amp;$E$8)</f>
        <v>0.49869089999999999</v>
      </c>
      <c r="K32" s="155">
        <f ca="1">INDIRECT("Rates!K"&amp;$E$8)</f>
        <v>0.49495820000000001</v>
      </c>
      <c r="L32" s="155">
        <f ca="1">INDIRECT("Rates!L"&amp;$E$8)</f>
        <v>1.5264476</v>
      </c>
      <c r="M32" s="155">
        <f ca="1">INDIRECT("Rates!M"&amp;$E$8)</f>
        <v>2.356894</v>
      </c>
      <c r="N32" s="155">
        <f ca="1">INDIRECT("Rates!N"&amp;$E$8)</f>
        <v>3.7272071000000002</v>
      </c>
      <c r="O32" s="155">
        <f ca="1">INDIRECT("Rates!O"&amp;$E$8)</f>
        <v>4.8568407000000002</v>
      </c>
      <c r="P32" s="155">
        <f ca="1">INDIRECT("Rates!P"&amp;$E$8)</f>
        <v>11.699515999999999</v>
      </c>
      <c r="Q32" s="155">
        <f ca="1">INDIRECT("Rates!Q"&amp;$E$8)</f>
        <v>25.403248000000001</v>
      </c>
      <c r="R32" s="155">
        <f ca="1">INDIRECT("Rates!R"&amp;$E$8)</f>
        <v>55.477331999999997</v>
      </c>
      <c r="S32" s="155">
        <f ca="1">INDIRECT("Rates!S"&amp;$E$8)</f>
        <v>153.54384999999999</v>
      </c>
      <c r="T32" s="155">
        <f ca="1">INDIRECT("Rates!T"&amp;$E$8)</f>
        <v>449.12101000000001</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0.22005130000000001</v>
      </c>
      <c r="I33" s="155">
        <f ca="1">INDIRECT("Rates!AE"&amp;$E$8)</f>
        <v>0.44284089999999998</v>
      </c>
      <c r="J33" s="155">
        <f ca="1">INDIRECT("Rates!AF"&amp;$E$8)</f>
        <v>0.2481273</v>
      </c>
      <c r="K33" s="155">
        <f ca="1">INDIRECT("Rates!AG"&amp;$E$8)</f>
        <v>0.85359499999999999</v>
      </c>
      <c r="L33" s="155">
        <f ca="1">INDIRECT("Rates!AH"&amp;$E$8)</f>
        <v>1.0972892999999999</v>
      </c>
      <c r="M33" s="155">
        <f ca="1">INDIRECT("Rates!AI"&amp;$E$8)</f>
        <v>0.63526020000000005</v>
      </c>
      <c r="N33" s="155">
        <f ca="1">INDIRECT("Rates!AJ"&amp;$E$8)</f>
        <v>1.9916087</v>
      </c>
      <c r="O33" s="155">
        <f ca="1">INDIRECT("Rates!AK"&amp;$E$8)</f>
        <v>5.0911616999999998</v>
      </c>
      <c r="P33" s="155">
        <f ca="1">INDIRECT("Rates!AL"&amp;$E$8)</f>
        <v>7.6098464999999997</v>
      </c>
      <c r="Q33" s="155">
        <f ca="1">INDIRECT("Rates!AM"&amp;$E$8)</f>
        <v>17.649564000000002</v>
      </c>
      <c r="R33" s="155">
        <f ca="1">INDIRECT("Rates!AN"&amp;$E$8)</f>
        <v>42.869641000000001</v>
      </c>
      <c r="S33" s="155">
        <f ca="1">INDIRECT("Rates!AO"&amp;$E$8)</f>
        <v>107.66777</v>
      </c>
      <c r="T33" s="155">
        <f ca="1">INDIRECT("Rates!AP"&amp;$E$8)</f>
        <v>418.46242999999998</v>
      </c>
    </row>
    <row r="35" spans="1:21">
      <c r="A35" s="86">
        <v>2</v>
      </c>
      <c r="B35" s="135" t="str">
        <f>"Number of deaths due to " &amp;Admin!B6&amp;" (ICD-10 "&amp;UPPER(Admin!C6)&amp;"), by sex and age group, " &amp;Admin!D8</f>
        <v>Number of deaths due to All diseases of the genitourinary system (ICD-10 N00–N99),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1</v>
      </c>
      <c r="G38" s="155">
        <f ca="1">INDIRECT("Deaths!G"&amp;$E$8)</f>
        <v>0</v>
      </c>
      <c r="H38" s="155">
        <f ca="1">INDIRECT("Deaths!H"&amp;$E$8)</f>
        <v>0</v>
      </c>
      <c r="I38" s="155">
        <f ca="1">INDIRECT("Deaths!I"&amp;$E$8)</f>
        <v>1</v>
      </c>
      <c r="J38" s="155">
        <f ca="1">INDIRECT("Deaths!J"&amp;$E$8)</f>
        <v>4</v>
      </c>
      <c r="K38" s="155">
        <f ca="1">INDIRECT("Deaths!K"&amp;$E$8)</f>
        <v>4</v>
      </c>
      <c r="L38" s="155">
        <f ca="1">INDIRECT("Deaths!L"&amp;$E$8)</f>
        <v>12</v>
      </c>
      <c r="M38" s="155">
        <f ca="1">INDIRECT("Deaths!M"&amp;$E$8)</f>
        <v>18</v>
      </c>
      <c r="N38" s="155">
        <f ca="1">INDIRECT("Deaths!N"&amp;$E$8)</f>
        <v>27</v>
      </c>
      <c r="O38" s="155">
        <f ca="1">INDIRECT("Deaths!O"&amp;$E$8)</f>
        <v>31</v>
      </c>
      <c r="P38" s="155">
        <f ca="1">INDIRECT("Deaths!P"&amp;$E$8)</f>
        <v>69</v>
      </c>
      <c r="Q38" s="155">
        <f ca="1">INDIRECT("Deaths!Q"&amp;$E$8)</f>
        <v>111</v>
      </c>
      <c r="R38" s="155">
        <f ca="1">INDIRECT("Deaths!R"&amp;$E$8)</f>
        <v>171</v>
      </c>
      <c r="S38" s="155">
        <f ca="1">INDIRECT("Deaths!S"&amp;$E$8)</f>
        <v>311</v>
      </c>
      <c r="T38" s="155">
        <f ca="1">INDIRECT("Deaths!T"&amp;$E$8)</f>
        <v>805</v>
      </c>
      <c r="U38" s="157">
        <f ca="1">SUM(C38:T38)</f>
        <v>1565</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2</v>
      </c>
      <c r="I39" s="155">
        <f ca="1">INDIRECT("Deaths!AE"&amp;$E$8)</f>
        <v>4</v>
      </c>
      <c r="J39" s="155">
        <f ca="1">INDIRECT("Deaths!AF"&amp;$E$8)</f>
        <v>2</v>
      </c>
      <c r="K39" s="155">
        <f ca="1">INDIRECT("Deaths!AG"&amp;$E$8)</f>
        <v>7</v>
      </c>
      <c r="L39" s="155">
        <f ca="1">INDIRECT("Deaths!AH"&amp;$E$8)</f>
        <v>9</v>
      </c>
      <c r="M39" s="155">
        <f ca="1">INDIRECT("Deaths!AI"&amp;$E$8)</f>
        <v>5</v>
      </c>
      <c r="N39" s="155">
        <f ca="1">INDIRECT("Deaths!AJ"&amp;$E$8)</f>
        <v>15</v>
      </c>
      <c r="O39" s="155">
        <f ca="1">INDIRECT("Deaths!AK"&amp;$E$8)</f>
        <v>34</v>
      </c>
      <c r="P39" s="155">
        <f ca="1">INDIRECT("Deaths!AL"&amp;$E$8)</f>
        <v>46</v>
      </c>
      <c r="Q39" s="155">
        <f ca="1">INDIRECT("Deaths!AM"&amp;$E$8)</f>
        <v>80</v>
      </c>
      <c r="R39" s="155">
        <f ca="1">INDIRECT("Deaths!AN"&amp;$E$8)</f>
        <v>147</v>
      </c>
      <c r="S39" s="155">
        <f ca="1">INDIRECT("Deaths!AO"&amp;$E$8)</f>
        <v>272</v>
      </c>
      <c r="T39" s="155">
        <f ca="1">INDIRECT("Deaths!AP"&amp;$E$8)</f>
        <v>1270</v>
      </c>
      <c r="U39" s="157">
        <f ca="1">SUM(C39:T39)</f>
        <v>1893</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-1</v>
      </c>
      <c r="G42" s="160">
        <f t="shared" ca="1" si="0"/>
        <v>0</v>
      </c>
      <c r="H42" s="160">
        <f t="shared" ca="1" si="0"/>
        <v>0</v>
      </c>
      <c r="I42" s="160">
        <f t="shared" ca="1" si="0"/>
        <v>-1</v>
      </c>
      <c r="J42" s="160">
        <f t="shared" ca="1" si="0"/>
        <v>-4</v>
      </c>
      <c r="K42" s="160">
        <f t="shared" ca="1" si="0"/>
        <v>-4</v>
      </c>
      <c r="L42" s="160">
        <f t="shared" ca="1" si="0"/>
        <v>-12</v>
      </c>
      <c r="M42" s="160">
        <f t="shared" ca="1" si="0"/>
        <v>-18</v>
      </c>
      <c r="N42" s="160">
        <f t="shared" ca="1" si="0"/>
        <v>-27</v>
      </c>
      <c r="O42" s="160">
        <f t="shared" ca="1" si="0"/>
        <v>-31</v>
      </c>
      <c r="P42" s="160">
        <f t="shared" ca="1" si="0"/>
        <v>-69</v>
      </c>
      <c r="Q42" s="160">
        <f t="shared" ca="1" si="0"/>
        <v>-111</v>
      </c>
      <c r="R42" s="160">
        <f t="shared" ca="1" si="0"/>
        <v>-171</v>
      </c>
      <c r="S42" s="160">
        <f t="shared" ca="1" si="0"/>
        <v>-311</v>
      </c>
      <c r="T42" s="160">
        <f t="shared" ca="1" si="0"/>
        <v>-805</v>
      </c>
      <c r="U42" s="159"/>
    </row>
    <row r="43" spans="1:21">
      <c r="B43" s="86" t="s">
        <v>63</v>
      </c>
      <c r="C43" s="160">
        <f ca="1">C39</f>
        <v>0</v>
      </c>
      <c r="D43" s="160">
        <f t="shared" ref="D43:T43" ca="1" si="1">D39</f>
        <v>0</v>
      </c>
      <c r="E43" s="160">
        <f t="shared" ca="1" si="1"/>
        <v>0</v>
      </c>
      <c r="F43" s="160">
        <f t="shared" ca="1" si="1"/>
        <v>0</v>
      </c>
      <c r="G43" s="160">
        <f t="shared" ca="1" si="1"/>
        <v>0</v>
      </c>
      <c r="H43" s="160">
        <f t="shared" ca="1" si="1"/>
        <v>2</v>
      </c>
      <c r="I43" s="160">
        <f t="shared" ca="1" si="1"/>
        <v>4</v>
      </c>
      <c r="J43" s="160">
        <f t="shared" ca="1" si="1"/>
        <v>2</v>
      </c>
      <c r="K43" s="160">
        <f t="shared" ca="1" si="1"/>
        <v>7</v>
      </c>
      <c r="L43" s="160">
        <f t="shared" ca="1" si="1"/>
        <v>9</v>
      </c>
      <c r="M43" s="160">
        <f t="shared" ca="1" si="1"/>
        <v>5</v>
      </c>
      <c r="N43" s="160">
        <f t="shared" ca="1" si="1"/>
        <v>15</v>
      </c>
      <c r="O43" s="160">
        <f t="shared" ca="1" si="1"/>
        <v>34</v>
      </c>
      <c r="P43" s="160">
        <f t="shared" ca="1" si="1"/>
        <v>46</v>
      </c>
      <c r="Q43" s="160">
        <f t="shared" ca="1" si="1"/>
        <v>80</v>
      </c>
      <c r="R43" s="160">
        <f t="shared" ca="1" si="1"/>
        <v>147</v>
      </c>
      <c r="S43" s="160">
        <f t="shared" ca="1" si="1"/>
        <v>272</v>
      </c>
      <c r="T43" s="160">
        <f t="shared" ca="1" si="1"/>
        <v>1270</v>
      </c>
      <c r="U43" s="159"/>
    </row>
    <row r="45" spans="1:21">
      <c r="A45" s="86">
        <v>3</v>
      </c>
      <c r="B45" s="135" t="str">
        <f>"Number of deaths due to " &amp;Admin!B6&amp;" (ICD-10 "&amp;UPPER(Admin!C6)&amp;"), by sex and year, " &amp;Admin!D6&amp;"–" &amp;Admin!D8</f>
        <v>Number of deaths due to All diseases of the genitourinary system (ICD-10 N00–N99), by sex and year, 1968–2016</v>
      </c>
      <c r="C45" s="139"/>
      <c r="D45" s="139"/>
      <c r="E45" s="139"/>
    </row>
    <row r="46" spans="1:21">
      <c r="A46" s="86">
        <v>4</v>
      </c>
      <c r="B46" s="135" t="str">
        <f>"Age-standardised death rates for " &amp;Admin!B6&amp;" (ICD-10 "&amp;UPPER(Admin!C6)&amp;"), by sex and year, " &amp;Admin!D6&amp;"–" &amp;Admin!D8</f>
        <v>Age-standardised death rates for All diseases of the genitourinary system (ICD-10 N00–N99),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1165</v>
      </c>
      <c r="D118" s="163">
        <f>Deaths!AR75</f>
        <v>1081</v>
      </c>
      <c r="E118" s="163">
        <f>Deaths!BN75</f>
        <v>2246</v>
      </c>
      <c r="F118" s="164">
        <f>Rates!V75</f>
        <v>39.293568</v>
      </c>
      <c r="G118" s="164">
        <f>Rates!AR75</f>
        <v>23.925086</v>
      </c>
      <c r="H118" s="164">
        <f>Rates!BN75</f>
        <v>29.199027999999998</v>
      </c>
    </row>
    <row r="119" spans="2:8">
      <c r="B119" s="143">
        <v>1969</v>
      </c>
      <c r="C119" s="163">
        <f>Deaths!V76</f>
        <v>1087</v>
      </c>
      <c r="D119" s="163">
        <f>Deaths!AR76</f>
        <v>1030</v>
      </c>
      <c r="E119" s="163">
        <f>Deaths!BN76</f>
        <v>2117</v>
      </c>
      <c r="F119" s="164">
        <f>Rates!V76</f>
        <v>35.514006999999999</v>
      </c>
      <c r="G119" s="164">
        <f>Rates!AR76</f>
        <v>22.341508999999999</v>
      </c>
      <c r="H119" s="164">
        <f>Rates!BN76</f>
        <v>26.847812999999999</v>
      </c>
    </row>
    <row r="120" spans="2:8">
      <c r="B120" s="143">
        <v>1970</v>
      </c>
      <c r="C120" s="163">
        <f>Deaths!V77</f>
        <v>1068</v>
      </c>
      <c r="D120" s="163">
        <f>Deaths!AR77</f>
        <v>1075</v>
      </c>
      <c r="E120" s="163">
        <f>Deaths!BN77</f>
        <v>2143</v>
      </c>
      <c r="F120" s="164">
        <f>Rates!V77</f>
        <v>34.320264000000002</v>
      </c>
      <c r="G120" s="164">
        <f>Rates!AR77</f>
        <v>22.288778000000001</v>
      </c>
      <c r="H120" s="164">
        <f>Rates!BN77</f>
        <v>26.133151000000002</v>
      </c>
    </row>
    <row r="121" spans="2:8">
      <c r="B121" s="143">
        <v>1971</v>
      </c>
      <c r="C121" s="163">
        <f>Deaths!V78</f>
        <v>916</v>
      </c>
      <c r="D121" s="163">
        <f>Deaths!AR78</f>
        <v>973</v>
      </c>
      <c r="E121" s="163">
        <f>Deaths!BN78</f>
        <v>1889</v>
      </c>
      <c r="F121" s="164">
        <f>Rates!V78</f>
        <v>29.350453999999999</v>
      </c>
      <c r="G121" s="164">
        <f>Rates!AR78</f>
        <v>19.719487999999998</v>
      </c>
      <c r="H121" s="164">
        <f>Rates!BN78</f>
        <v>22.687324</v>
      </c>
    </row>
    <row r="122" spans="2:8">
      <c r="B122" s="143">
        <v>1972</v>
      </c>
      <c r="C122" s="163">
        <f>Deaths!V79</f>
        <v>873</v>
      </c>
      <c r="D122" s="163">
        <f>Deaths!AR79</f>
        <v>866</v>
      </c>
      <c r="E122" s="163">
        <f>Deaths!BN79</f>
        <v>1739</v>
      </c>
      <c r="F122" s="164">
        <f>Rates!V79</f>
        <v>27.053532000000001</v>
      </c>
      <c r="G122" s="164">
        <f>Rates!AR79</f>
        <v>17.167694999999998</v>
      </c>
      <c r="H122" s="164">
        <f>Rates!BN79</f>
        <v>20.382763000000001</v>
      </c>
    </row>
    <row r="123" spans="2:8">
      <c r="B123" s="143">
        <v>1973</v>
      </c>
      <c r="C123" s="163">
        <f>Deaths!V80</f>
        <v>897</v>
      </c>
      <c r="D123" s="163">
        <f>Deaths!AR80</f>
        <v>840</v>
      </c>
      <c r="E123" s="163">
        <f>Deaths!BN80</f>
        <v>1737</v>
      </c>
      <c r="F123" s="164">
        <f>Rates!V80</f>
        <v>27.345344000000001</v>
      </c>
      <c r="G123" s="164">
        <f>Rates!AR80</f>
        <v>16.288616999999999</v>
      </c>
      <c r="H123" s="164">
        <f>Rates!BN80</f>
        <v>19.974833</v>
      </c>
    </row>
    <row r="124" spans="2:8">
      <c r="B124" s="143">
        <v>1974</v>
      </c>
      <c r="C124" s="163">
        <f>Deaths!V81</f>
        <v>879</v>
      </c>
      <c r="D124" s="163">
        <f>Deaths!AR81</f>
        <v>890</v>
      </c>
      <c r="E124" s="163">
        <f>Deaths!BN81</f>
        <v>1769</v>
      </c>
      <c r="F124" s="164">
        <f>Rates!V81</f>
        <v>25.950835999999999</v>
      </c>
      <c r="G124" s="164">
        <f>Rates!AR81</f>
        <v>16.914864000000001</v>
      </c>
      <c r="H124" s="164">
        <f>Rates!BN81</f>
        <v>19.883468000000001</v>
      </c>
    </row>
    <row r="125" spans="2:8">
      <c r="B125" s="143">
        <v>1975</v>
      </c>
      <c r="C125" s="163">
        <f>Deaths!V82</f>
        <v>802</v>
      </c>
      <c r="D125" s="163">
        <f>Deaths!AR82</f>
        <v>796</v>
      </c>
      <c r="E125" s="163">
        <f>Deaths!BN82</f>
        <v>1598</v>
      </c>
      <c r="F125" s="164">
        <f>Rates!V82</f>
        <v>23.694786000000001</v>
      </c>
      <c r="G125" s="164">
        <f>Rates!AR82</f>
        <v>14.693910000000001</v>
      </c>
      <c r="H125" s="164">
        <f>Rates!BN82</f>
        <v>17.619537000000001</v>
      </c>
    </row>
    <row r="126" spans="2:8">
      <c r="B126" s="143">
        <v>1976</v>
      </c>
      <c r="C126" s="163">
        <f>Deaths!V83</f>
        <v>833</v>
      </c>
      <c r="D126" s="163">
        <f>Deaths!AR83</f>
        <v>781</v>
      </c>
      <c r="E126" s="163">
        <f>Deaths!BN83</f>
        <v>1614</v>
      </c>
      <c r="F126" s="164">
        <f>Rates!V83</f>
        <v>24.460148</v>
      </c>
      <c r="G126" s="164">
        <f>Rates!AR83</f>
        <v>14.147361</v>
      </c>
      <c r="H126" s="164">
        <f>Rates!BN83</f>
        <v>17.546393999999999</v>
      </c>
    </row>
    <row r="127" spans="2:8">
      <c r="B127" s="143">
        <v>1977</v>
      </c>
      <c r="C127" s="163">
        <f>Deaths!V84</f>
        <v>787</v>
      </c>
      <c r="D127" s="163">
        <f>Deaths!AR84</f>
        <v>822</v>
      </c>
      <c r="E127" s="163">
        <f>Deaths!BN84</f>
        <v>1609</v>
      </c>
      <c r="F127" s="164">
        <f>Rates!V84</f>
        <v>22.688659999999999</v>
      </c>
      <c r="G127" s="164">
        <f>Rates!AR84</f>
        <v>14.507979000000001</v>
      </c>
      <c r="H127" s="164">
        <f>Rates!BN84</f>
        <v>17.114121000000001</v>
      </c>
    </row>
    <row r="128" spans="2:8">
      <c r="B128" s="143">
        <v>1978</v>
      </c>
      <c r="C128" s="163">
        <f>Deaths!V85</f>
        <v>707</v>
      </c>
      <c r="D128" s="163">
        <f>Deaths!AR85</f>
        <v>765</v>
      </c>
      <c r="E128" s="163">
        <f>Deaths!BN85</f>
        <v>1472</v>
      </c>
      <c r="F128" s="164">
        <f>Rates!V85</f>
        <v>20.363420999999999</v>
      </c>
      <c r="G128" s="164">
        <f>Rates!AR85</f>
        <v>13.314102999999999</v>
      </c>
      <c r="H128" s="164">
        <f>Rates!BN85</f>
        <v>15.528169</v>
      </c>
    </row>
    <row r="129" spans="2:8">
      <c r="B129" s="143">
        <v>1979</v>
      </c>
      <c r="C129" s="163">
        <f>Deaths!V86</f>
        <v>666</v>
      </c>
      <c r="D129" s="163">
        <f>Deaths!AR86</f>
        <v>817</v>
      </c>
      <c r="E129" s="163">
        <f>Deaths!BN86</f>
        <v>1483</v>
      </c>
      <c r="F129" s="164">
        <f>Rates!V86</f>
        <v>18.958155000000001</v>
      </c>
      <c r="G129" s="164">
        <f>Rates!AR86</f>
        <v>14.104445999999999</v>
      </c>
      <c r="H129" s="164">
        <f>Rates!BN86</f>
        <v>15.625621000000001</v>
      </c>
    </row>
    <row r="130" spans="2:8">
      <c r="B130" s="143">
        <v>1980</v>
      </c>
      <c r="C130" s="163">
        <f>Deaths!V87</f>
        <v>816</v>
      </c>
      <c r="D130" s="163">
        <f>Deaths!AR87</f>
        <v>833</v>
      </c>
      <c r="E130" s="163">
        <f>Deaths!BN87</f>
        <v>1649</v>
      </c>
      <c r="F130" s="164">
        <f>Rates!V87</f>
        <v>23.835355</v>
      </c>
      <c r="G130" s="164">
        <f>Rates!AR87</f>
        <v>14.036778</v>
      </c>
      <c r="H130" s="164">
        <f>Rates!BN87</f>
        <v>17.163043999999999</v>
      </c>
    </row>
    <row r="131" spans="2:8">
      <c r="B131" s="143">
        <v>1981</v>
      </c>
      <c r="C131" s="163">
        <f>Deaths!V88</f>
        <v>722</v>
      </c>
      <c r="D131" s="163">
        <f>Deaths!AR88</f>
        <v>876</v>
      </c>
      <c r="E131" s="163">
        <f>Deaths!BN88</f>
        <v>1598</v>
      </c>
      <c r="F131" s="164">
        <f>Rates!V88</f>
        <v>20.425172</v>
      </c>
      <c r="G131" s="164">
        <f>Rates!AR88</f>
        <v>14.175914000000001</v>
      </c>
      <c r="H131" s="164">
        <f>Rates!BN88</f>
        <v>15.990712</v>
      </c>
    </row>
    <row r="132" spans="2:8">
      <c r="B132" s="143">
        <v>1982</v>
      </c>
      <c r="C132" s="163">
        <f>Deaths!V89</f>
        <v>762</v>
      </c>
      <c r="D132" s="163">
        <f>Deaths!AR89</f>
        <v>955</v>
      </c>
      <c r="E132" s="163">
        <f>Deaths!BN89</f>
        <v>1717</v>
      </c>
      <c r="F132" s="164">
        <f>Rates!V89</f>
        <v>21.242006</v>
      </c>
      <c r="G132" s="164">
        <f>Rates!AR89</f>
        <v>14.999127</v>
      </c>
      <c r="H132" s="164">
        <f>Rates!BN89</f>
        <v>16.758161000000001</v>
      </c>
    </row>
    <row r="133" spans="2:8">
      <c r="B133" s="143">
        <v>1983</v>
      </c>
      <c r="C133" s="163">
        <f>Deaths!V90</f>
        <v>735</v>
      </c>
      <c r="D133" s="163">
        <f>Deaths!AR90</f>
        <v>976</v>
      </c>
      <c r="E133" s="163">
        <f>Deaths!BN90</f>
        <v>1711</v>
      </c>
      <c r="F133" s="164">
        <f>Rates!V90</f>
        <v>19.696743000000001</v>
      </c>
      <c r="G133" s="164">
        <f>Rates!AR90</f>
        <v>14.971282</v>
      </c>
      <c r="H133" s="164">
        <f>Rates!BN90</f>
        <v>16.368645999999998</v>
      </c>
    </row>
    <row r="134" spans="2:8">
      <c r="B134" s="143">
        <v>1984</v>
      </c>
      <c r="C134" s="163">
        <f>Deaths!V91</f>
        <v>759</v>
      </c>
      <c r="D134" s="163">
        <f>Deaths!AR91</f>
        <v>956</v>
      </c>
      <c r="E134" s="163">
        <f>Deaths!BN91</f>
        <v>1715</v>
      </c>
      <c r="F134" s="164">
        <f>Rates!V91</f>
        <v>20.096869999999999</v>
      </c>
      <c r="G134" s="164">
        <f>Rates!AR91</f>
        <v>14.113947</v>
      </c>
      <c r="H134" s="164">
        <f>Rates!BN91</f>
        <v>15.830882000000001</v>
      </c>
    </row>
    <row r="135" spans="2:8">
      <c r="B135" s="143">
        <v>1985</v>
      </c>
      <c r="C135" s="163">
        <f>Deaths!V92</f>
        <v>830</v>
      </c>
      <c r="D135" s="163">
        <f>Deaths!AR92</f>
        <v>1030</v>
      </c>
      <c r="E135" s="163">
        <f>Deaths!BN92</f>
        <v>1860</v>
      </c>
      <c r="F135" s="164">
        <f>Rates!V92</f>
        <v>20.982548000000001</v>
      </c>
      <c r="G135" s="164">
        <f>Rates!AR92</f>
        <v>14.807570999999999</v>
      </c>
      <c r="H135" s="164">
        <f>Rates!BN92</f>
        <v>16.714855</v>
      </c>
    </row>
    <row r="136" spans="2:8">
      <c r="B136" s="143">
        <v>1986</v>
      </c>
      <c r="C136" s="163">
        <f>Deaths!V93</f>
        <v>750</v>
      </c>
      <c r="D136" s="163">
        <f>Deaths!AR93</f>
        <v>984</v>
      </c>
      <c r="E136" s="163">
        <f>Deaths!BN93</f>
        <v>1734</v>
      </c>
      <c r="F136" s="164">
        <f>Rates!V93</f>
        <v>18.063177</v>
      </c>
      <c r="G136" s="164">
        <f>Rates!AR93</f>
        <v>13.484844000000001</v>
      </c>
      <c r="H136" s="164">
        <f>Rates!BN93</f>
        <v>14.815752</v>
      </c>
    </row>
    <row r="137" spans="2:8">
      <c r="B137" s="143">
        <v>1987</v>
      </c>
      <c r="C137" s="163">
        <f>Deaths!V94</f>
        <v>745</v>
      </c>
      <c r="D137" s="163">
        <f>Deaths!AR94</f>
        <v>979</v>
      </c>
      <c r="E137" s="163">
        <f>Deaths!BN94</f>
        <v>1724</v>
      </c>
      <c r="F137" s="164">
        <f>Rates!V94</f>
        <v>17.619028</v>
      </c>
      <c r="G137" s="164">
        <f>Rates!AR94</f>
        <v>13.137024</v>
      </c>
      <c r="H137" s="164">
        <f>Rates!BN94</f>
        <v>14.390980000000001</v>
      </c>
    </row>
    <row r="138" spans="2:8">
      <c r="B138" s="143">
        <v>1988</v>
      </c>
      <c r="C138" s="163">
        <f>Deaths!V95</f>
        <v>821</v>
      </c>
      <c r="D138" s="163">
        <f>Deaths!AR95</f>
        <v>1029</v>
      </c>
      <c r="E138" s="163">
        <f>Deaths!BN95</f>
        <v>1850</v>
      </c>
      <c r="F138" s="164">
        <f>Rates!V95</f>
        <v>19.098371</v>
      </c>
      <c r="G138" s="164">
        <f>Rates!AR95</f>
        <v>13.497551</v>
      </c>
      <c r="H138" s="164">
        <f>Rates!BN95</f>
        <v>15.222472</v>
      </c>
    </row>
    <row r="139" spans="2:8">
      <c r="B139" s="143">
        <v>1989</v>
      </c>
      <c r="C139" s="163">
        <f>Deaths!V96</f>
        <v>842</v>
      </c>
      <c r="D139" s="163">
        <f>Deaths!AR96</f>
        <v>1087</v>
      </c>
      <c r="E139" s="163">
        <f>Deaths!BN96</f>
        <v>1929</v>
      </c>
      <c r="F139" s="164">
        <f>Rates!V96</f>
        <v>18.276564</v>
      </c>
      <c r="G139" s="164">
        <f>Rates!AR96</f>
        <v>13.746200999999999</v>
      </c>
      <c r="H139" s="164">
        <f>Rates!BN96</f>
        <v>15.174065000000001</v>
      </c>
    </row>
    <row r="140" spans="2:8">
      <c r="B140" s="143">
        <v>1990</v>
      </c>
      <c r="C140" s="163">
        <f>Deaths!V97</f>
        <v>845</v>
      </c>
      <c r="D140" s="163">
        <f>Deaths!AR97</f>
        <v>1043</v>
      </c>
      <c r="E140" s="163">
        <f>Deaths!BN97</f>
        <v>1888</v>
      </c>
      <c r="F140" s="164">
        <f>Rates!V97</f>
        <v>18.26634</v>
      </c>
      <c r="G140" s="164">
        <f>Rates!AR97</f>
        <v>12.943643</v>
      </c>
      <c r="H140" s="164">
        <f>Rates!BN97</f>
        <v>14.560007000000001</v>
      </c>
    </row>
    <row r="141" spans="2:8">
      <c r="B141" s="143">
        <v>1991</v>
      </c>
      <c r="C141" s="163">
        <f>Deaths!V98</f>
        <v>895</v>
      </c>
      <c r="D141" s="163">
        <f>Deaths!AR98</f>
        <v>1074</v>
      </c>
      <c r="E141" s="163">
        <f>Deaths!BN98</f>
        <v>1969</v>
      </c>
      <c r="F141" s="164">
        <f>Rates!V98</f>
        <v>18.080673999999998</v>
      </c>
      <c r="G141" s="164">
        <f>Rates!AR98</f>
        <v>12.897123000000001</v>
      </c>
      <c r="H141" s="164">
        <f>Rates!BN98</f>
        <v>14.556274</v>
      </c>
    </row>
    <row r="142" spans="2:8">
      <c r="B142" s="143">
        <v>1992</v>
      </c>
      <c r="C142" s="163">
        <f>Deaths!V99</f>
        <v>845</v>
      </c>
      <c r="D142" s="163">
        <f>Deaths!AR99</f>
        <v>1016</v>
      </c>
      <c r="E142" s="163">
        <f>Deaths!BN99</f>
        <v>1861</v>
      </c>
      <c r="F142" s="164">
        <f>Rates!V99</f>
        <v>16.679701000000001</v>
      </c>
      <c r="G142" s="164">
        <f>Rates!AR99</f>
        <v>11.805876</v>
      </c>
      <c r="H142" s="164">
        <f>Rates!BN99</f>
        <v>13.351115999999999</v>
      </c>
    </row>
    <row r="143" spans="2:8">
      <c r="B143" s="143">
        <v>1993</v>
      </c>
      <c r="C143" s="163">
        <f>Deaths!V100</f>
        <v>855</v>
      </c>
      <c r="D143" s="163">
        <f>Deaths!AR100</f>
        <v>1069</v>
      </c>
      <c r="E143" s="163">
        <f>Deaths!BN100</f>
        <v>1924</v>
      </c>
      <c r="F143" s="164">
        <f>Rates!V100</f>
        <v>16.360263</v>
      </c>
      <c r="G143" s="164">
        <f>Rates!AR100</f>
        <v>12.004936000000001</v>
      </c>
      <c r="H143" s="164">
        <f>Rates!BN100</f>
        <v>13.410397</v>
      </c>
    </row>
    <row r="144" spans="2:8">
      <c r="B144" s="143">
        <v>1994</v>
      </c>
      <c r="C144" s="163">
        <f>Deaths!V101</f>
        <v>977</v>
      </c>
      <c r="D144" s="163">
        <f>Deaths!AR101</f>
        <v>1133</v>
      </c>
      <c r="E144" s="163">
        <f>Deaths!BN101</f>
        <v>2110</v>
      </c>
      <c r="F144" s="164">
        <f>Rates!V101</f>
        <v>18.297953</v>
      </c>
      <c r="G144" s="164">
        <f>Rates!AR101</f>
        <v>12.245581</v>
      </c>
      <c r="H144" s="164">
        <f>Rates!BN101</f>
        <v>14.239598000000001</v>
      </c>
    </row>
    <row r="145" spans="2:8">
      <c r="B145" s="143">
        <v>1995</v>
      </c>
      <c r="C145" s="163">
        <f>Deaths!V102</f>
        <v>947</v>
      </c>
      <c r="D145" s="163">
        <f>Deaths!AR102</f>
        <v>1127</v>
      </c>
      <c r="E145" s="163">
        <f>Deaths!BN102</f>
        <v>2074</v>
      </c>
      <c r="F145" s="164">
        <f>Rates!V102</f>
        <v>16.632971000000001</v>
      </c>
      <c r="G145" s="164">
        <f>Rates!AR102</f>
        <v>11.837083</v>
      </c>
      <c r="H145" s="164">
        <f>Rates!BN102</f>
        <v>13.478617</v>
      </c>
    </row>
    <row r="146" spans="2:8">
      <c r="B146" s="143">
        <v>1996</v>
      </c>
      <c r="C146" s="163">
        <f>Deaths!V103</f>
        <v>1001</v>
      </c>
      <c r="D146" s="163">
        <f>Deaths!AR103</f>
        <v>1243</v>
      </c>
      <c r="E146" s="163">
        <f>Deaths!BN103</f>
        <v>2244</v>
      </c>
      <c r="F146" s="164">
        <f>Rates!V103</f>
        <v>17.084582000000001</v>
      </c>
      <c r="G146" s="164">
        <f>Rates!AR103</f>
        <v>12.577574</v>
      </c>
      <c r="H146" s="164">
        <f>Rates!BN103</f>
        <v>14.092331</v>
      </c>
    </row>
    <row r="147" spans="2:8">
      <c r="B147" s="143">
        <v>1997</v>
      </c>
      <c r="C147" s="163">
        <f>Deaths!V104</f>
        <v>1186</v>
      </c>
      <c r="D147" s="163">
        <f>Deaths!AR104</f>
        <v>1402</v>
      </c>
      <c r="E147" s="163">
        <f>Deaths!BN104</f>
        <v>2588</v>
      </c>
      <c r="F147" s="164">
        <f>Rates!V104</f>
        <v>19.327228000000002</v>
      </c>
      <c r="G147" s="164">
        <f>Rates!AR104</f>
        <v>13.618214</v>
      </c>
      <c r="H147" s="164">
        <f>Rates!BN104</f>
        <v>15.682252999999999</v>
      </c>
    </row>
    <row r="148" spans="2:8">
      <c r="B148" s="143">
        <v>1998</v>
      </c>
      <c r="C148" s="163">
        <f>Deaths!V105</f>
        <v>1197</v>
      </c>
      <c r="D148" s="163">
        <f>Deaths!AR105</f>
        <v>1500</v>
      </c>
      <c r="E148" s="163">
        <f>Deaths!BN105</f>
        <v>2697</v>
      </c>
      <c r="F148" s="164">
        <f>Rates!V105</f>
        <v>18.903057</v>
      </c>
      <c r="G148" s="164">
        <f>Rates!AR105</f>
        <v>14.084989</v>
      </c>
      <c r="H148" s="164">
        <f>Rates!BN105</f>
        <v>15.778547</v>
      </c>
    </row>
    <row r="149" spans="2:8">
      <c r="B149" s="143">
        <v>1999</v>
      </c>
      <c r="C149" s="163">
        <f>Deaths!V106</f>
        <v>1232</v>
      </c>
      <c r="D149" s="163">
        <f>Deaths!AR106</f>
        <v>1536</v>
      </c>
      <c r="E149" s="163">
        <f>Deaths!BN106</f>
        <v>2768</v>
      </c>
      <c r="F149" s="164">
        <f>Rates!V106</f>
        <v>18.872888</v>
      </c>
      <c r="G149" s="164">
        <f>Rates!AR106</f>
        <v>13.863505</v>
      </c>
      <c r="H149" s="164">
        <f>Rates!BN106</f>
        <v>15.600234</v>
      </c>
    </row>
    <row r="150" spans="2:8">
      <c r="B150" s="143">
        <v>2000</v>
      </c>
      <c r="C150" s="163">
        <f>Deaths!V107</f>
        <v>1186</v>
      </c>
      <c r="D150" s="163">
        <f>Deaths!AR107</f>
        <v>1506</v>
      </c>
      <c r="E150" s="163">
        <f>Deaths!BN107</f>
        <v>2692</v>
      </c>
      <c r="F150" s="164">
        <f>Rates!V107</f>
        <v>17.184166999999999</v>
      </c>
      <c r="G150" s="164">
        <f>Rates!AR107</f>
        <v>13.111335</v>
      </c>
      <c r="H150" s="164">
        <f>Rates!BN107</f>
        <v>14.554235</v>
      </c>
    </row>
    <row r="151" spans="2:8">
      <c r="B151" s="143">
        <v>2001</v>
      </c>
      <c r="C151" s="163">
        <f>Deaths!V108</f>
        <v>1242</v>
      </c>
      <c r="D151" s="163">
        <f>Deaths!AR108</f>
        <v>1570</v>
      </c>
      <c r="E151" s="163">
        <f>Deaths!BN108</f>
        <v>2812</v>
      </c>
      <c r="F151" s="164">
        <f>Rates!V108</f>
        <v>17.126649</v>
      </c>
      <c r="G151" s="164">
        <f>Rates!AR108</f>
        <v>13.057508</v>
      </c>
      <c r="H151" s="164">
        <f>Rates!BN108</f>
        <v>14.583463</v>
      </c>
    </row>
    <row r="152" spans="2:8">
      <c r="B152" s="143">
        <v>2002</v>
      </c>
      <c r="C152" s="163">
        <f>Deaths!V109</f>
        <v>1333</v>
      </c>
      <c r="D152" s="163">
        <f>Deaths!AR109</f>
        <v>1650</v>
      </c>
      <c r="E152" s="163">
        <f>Deaths!BN109</f>
        <v>2983</v>
      </c>
      <c r="F152" s="164">
        <f>Rates!V109</f>
        <v>17.926024999999999</v>
      </c>
      <c r="G152" s="164">
        <f>Rates!AR109</f>
        <v>13.428728</v>
      </c>
      <c r="H152" s="164">
        <f>Rates!BN109</f>
        <v>14.985453</v>
      </c>
    </row>
    <row r="153" spans="2:8">
      <c r="B153" s="143">
        <v>2003</v>
      </c>
      <c r="C153" s="163">
        <f>Deaths!V110</f>
        <v>1339</v>
      </c>
      <c r="D153" s="163">
        <f>Deaths!AR110</f>
        <v>1662</v>
      </c>
      <c r="E153" s="163">
        <f>Deaths!BN110</f>
        <v>3001</v>
      </c>
      <c r="F153" s="164">
        <f>Rates!V110</f>
        <v>17.164960000000001</v>
      </c>
      <c r="G153" s="164">
        <f>Rates!AR110</f>
        <v>13.133672000000001</v>
      </c>
      <c r="H153" s="164">
        <f>Rates!BN110</f>
        <v>14.692537</v>
      </c>
    </row>
    <row r="154" spans="2:8">
      <c r="B154" s="143">
        <v>2004</v>
      </c>
      <c r="C154" s="163">
        <f>Deaths!V111</f>
        <v>1342</v>
      </c>
      <c r="D154" s="163">
        <f>Deaths!AR111</f>
        <v>1634</v>
      </c>
      <c r="E154" s="163">
        <f>Deaths!BN111</f>
        <v>2976</v>
      </c>
      <c r="F154" s="164">
        <f>Rates!V111</f>
        <v>16.816113000000001</v>
      </c>
      <c r="G154" s="164">
        <f>Rates!AR111</f>
        <v>12.576961000000001</v>
      </c>
      <c r="H154" s="164">
        <f>Rates!BN111</f>
        <v>14.181516</v>
      </c>
    </row>
    <row r="155" spans="2:8">
      <c r="B155" s="143">
        <v>2005</v>
      </c>
      <c r="C155" s="163">
        <f>Deaths!V112</f>
        <v>1316</v>
      </c>
      <c r="D155" s="163">
        <f>Deaths!AR112</f>
        <v>1717</v>
      </c>
      <c r="E155" s="163">
        <f>Deaths!BN112</f>
        <v>3033</v>
      </c>
      <c r="F155" s="164">
        <f>Rates!V112</f>
        <v>15.782394</v>
      </c>
      <c r="G155" s="164">
        <f>Rates!AR112</f>
        <v>12.755869000000001</v>
      </c>
      <c r="H155" s="164">
        <f>Rates!BN112</f>
        <v>13.952468</v>
      </c>
    </row>
    <row r="156" spans="2:8">
      <c r="B156" s="143">
        <v>2006</v>
      </c>
      <c r="C156" s="163">
        <f>Deaths!V113</f>
        <v>1533</v>
      </c>
      <c r="D156" s="163">
        <f>Deaths!AR113</f>
        <v>1766</v>
      </c>
      <c r="E156" s="163">
        <f>Deaths!BN113</f>
        <v>3299</v>
      </c>
      <c r="F156" s="164">
        <f>Rates!V113</f>
        <v>17.611695000000001</v>
      </c>
      <c r="G156" s="164">
        <f>Rates!AR113</f>
        <v>12.769072</v>
      </c>
      <c r="H156" s="164">
        <f>Rates!BN113</f>
        <v>14.669123000000001</v>
      </c>
    </row>
    <row r="157" spans="2:8">
      <c r="B157" s="143">
        <v>2007</v>
      </c>
      <c r="C157" s="163">
        <f>Deaths!V114</f>
        <v>1505</v>
      </c>
      <c r="D157" s="163">
        <f>Deaths!AR114</f>
        <v>1826</v>
      </c>
      <c r="E157" s="163">
        <f>Deaths!BN114</f>
        <v>3331</v>
      </c>
      <c r="F157" s="164">
        <f>Rates!V114</f>
        <v>16.486204000000001</v>
      </c>
      <c r="G157" s="164">
        <f>Rates!AR114</f>
        <v>12.788632</v>
      </c>
      <c r="H157" s="164">
        <f>Rates!BN114</f>
        <v>14.254333000000001</v>
      </c>
    </row>
    <row r="158" spans="2:8">
      <c r="B158" s="143">
        <v>2008</v>
      </c>
      <c r="C158" s="163">
        <f>Deaths!V115</f>
        <v>1547</v>
      </c>
      <c r="D158" s="163">
        <f>Deaths!AR115</f>
        <v>1786</v>
      </c>
      <c r="E158" s="163">
        <f>Deaths!BN115</f>
        <v>3333</v>
      </c>
      <c r="F158" s="164">
        <f>Rates!V115</f>
        <v>16.339227999999999</v>
      </c>
      <c r="G158" s="164">
        <f>Rates!AR115</f>
        <v>11.981227000000001</v>
      </c>
      <c r="H158" s="164">
        <f>Rates!BN115</f>
        <v>13.798616000000001</v>
      </c>
    </row>
    <row r="159" spans="2:8">
      <c r="B159" s="143">
        <v>2009</v>
      </c>
      <c r="C159" s="163">
        <f>Deaths!V116</f>
        <v>1574</v>
      </c>
      <c r="D159" s="163">
        <f>Deaths!AR116</f>
        <v>1835</v>
      </c>
      <c r="E159" s="163">
        <f>Deaths!BN116</f>
        <v>3409</v>
      </c>
      <c r="F159" s="164">
        <f>Rates!V116</f>
        <v>16.082328</v>
      </c>
      <c r="G159" s="164">
        <f>Rates!AR116</f>
        <v>12.062538999999999</v>
      </c>
      <c r="H159" s="164">
        <f>Rates!BN116</f>
        <v>13.658103000000001</v>
      </c>
    </row>
    <row r="160" spans="2:8">
      <c r="B160" s="143">
        <v>2010</v>
      </c>
      <c r="C160" s="163">
        <f>Deaths!V117</f>
        <v>1552</v>
      </c>
      <c r="D160" s="163">
        <f>Deaths!AR117</f>
        <v>1847</v>
      </c>
      <c r="E160" s="163">
        <f>Deaths!BN117</f>
        <v>3399</v>
      </c>
      <c r="F160" s="164">
        <f>Rates!V117</f>
        <v>15.20518</v>
      </c>
      <c r="G160" s="164">
        <f>Rates!AR117</f>
        <v>11.620965999999999</v>
      </c>
      <c r="H160" s="164">
        <f>Rates!BN117</f>
        <v>13.100858000000001</v>
      </c>
    </row>
    <row r="161" spans="2:8">
      <c r="B161" s="143">
        <v>2011</v>
      </c>
      <c r="C161" s="163">
        <f>Deaths!V118</f>
        <v>1659</v>
      </c>
      <c r="D161" s="163">
        <f>Deaths!AR118</f>
        <v>1817</v>
      </c>
      <c r="E161" s="163">
        <f>Deaths!BN118</f>
        <v>3476</v>
      </c>
      <c r="F161" s="164">
        <f>Rates!V118</f>
        <v>15.635688999999999</v>
      </c>
      <c r="G161" s="164">
        <f>Rates!AR118</f>
        <v>11.185109000000001</v>
      </c>
      <c r="H161" s="164">
        <f>Rates!BN118</f>
        <v>12.996022</v>
      </c>
    </row>
    <row r="162" spans="2:8">
      <c r="B162" s="154">
        <f>IF($D$8&gt;=2012,2012,"")</f>
        <v>2012</v>
      </c>
      <c r="C162" s="163">
        <f>Deaths!V119</f>
        <v>1736</v>
      </c>
      <c r="D162" s="163">
        <f>Deaths!AR119</f>
        <v>2081</v>
      </c>
      <c r="E162" s="163">
        <f>Deaths!BN119</f>
        <v>3817</v>
      </c>
      <c r="F162" s="164">
        <f>Rates!V119</f>
        <v>15.688221</v>
      </c>
      <c r="G162" s="164">
        <f>Rates!AR119</f>
        <v>12.449884000000001</v>
      </c>
      <c r="H162" s="164">
        <f>Rates!BN119</f>
        <v>13.843636</v>
      </c>
    </row>
    <row r="163" spans="2:8">
      <c r="B163" s="154">
        <f>IF($D$8&gt;=2013,2013,"")</f>
        <v>2013</v>
      </c>
      <c r="C163" s="165">
        <f>Deaths!V120</f>
        <v>1404</v>
      </c>
      <c r="D163" s="163">
        <f>Deaths!AR120</f>
        <v>1704</v>
      </c>
      <c r="E163" s="163">
        <f>Deaths!BN120</f>
        <v>3108</v>
      </c>
      <c r="F163" s="164">
        <f>Rates!V120</f>
        <v>12.235682000000001</v>
      </c>
      <c r="G163" s="164">
        <f>Rates!AR120</f>
        <v>10.019354999999999</v>
      </c>
      <c r="H163" s="164">
        <f>Rates!BN120</f>
        <v>10.908521</v>
      </c>
    </row>
    <row r="164" spans="2:8">
      <c r="B164" s="154">
        <f>IF($D$8&gt;=2014,2014,"")</f>
        <v>2014</v>
      </c>
      <c r="C164" s="165">
        <f>Deaths!V121</f>
        <v>1427</v>
      </c>
      <c r="D164" s="163">
        <f>Deaths!AR121</f>
        <v>1815</v>
      </c>
      <c r="E164" s="163">
        <f>Deaths!BN121</f>
        <v>3242</v>
      </c>
      <c r="F164" s="164">
        <f>Rates!V121</f>
        <v>11.932785000000001</v>
      </c>
      <c r="G164" s="164">
        <f>Rates!AR121</f>
        <v>10.327654000000001</v>
      </c>
      <c r="H164" s="164">
        <f>Rates!BN121</f>
        <v>11.006932000000001</v>
      </c>
    </row>
    <row r="165" spans="2:8">
      <c r="B165" s="154">
        <f>IF($D$8&gt;=2015,2015,"")</f>
        <v>2015</v>
      </c>
      <c r="C165" s="165">
        <f>Deaths!V122</f>
        <v>1624</v>
      </c>
      <c r="D165" s="163">
        <f>Deaths!AR122</f>
        <v>1911</v>
      </c>
      <c r="E165" s="163">
        <f>Deaths!BN122</f>
        <v>3535</v>
      </c>
      <c r="F165" s="164">
        <f>Rates!V122</f>
        <v>13.186868</v>
      </c>
      <c r="G165" s="164">
        <f>Rates!AR122</f>
        <v>10.538741999999999</v>
      </c>
      <c r="H165" s="164">
        <f>Rates!BN122</f>
        <v>11.672848</v>
      </c>
    </row>
    <row r="166" spans="2:8">
      <c r="B166" s="154">
        <f>IF($D$8&gt;=2016,2016,"")</f>
        <v>2016</v>
      </c>
      <c r="C166" s="165">
        <f>Deaths!V123</f>
        <v>1565</v>
      </c>
      <c r="D166" s="163">
        <f>Deaths!AR123</f>
        <v>1893</v>
      </c>
      <c r="E166" s="163">
        <f>Deaths!BN123</f>
        <v>3458</v>
      </c>
      <c r="F166" s="164">
        <f>Rates!V123</f>
        <v>12.235248</v>
      </c>
      <c r="G166" s="164">
        <f>Rates!AR123</f>
        <v>10.114516</v>
      </c>
      <c r="H166" s="164">
        <f>Rates!BN123</f>
        <v>11.064169</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39.293568</v>
      </c>
      <c r="G184" s="174">
        <f>INDEX($B$57:$H$175,MATCH($C$184,$B$57:$B$175,0),6)</f>
        <v>23.925086</v>
      </c>
      <c r="H184" s="174">
        <f>INDEX($B$57:$H$175,MATCH($C$184,$B$57:$B$175,0),7)</f>
        <v>29.199027999999998</v>
      </c>
    </row>
    <row r="185" spans="2:8">
      <c r="B185" s="172" t="s">
        <v>67</v>
      </c>
      <c r="C185" s="173">
        <f>'Interactive summary tables'!$G$10</f>
        <v>2016</v>
      </c>
      <c r="D185" s="170"/>
      <c r="E185" s="172" t="s">
        <v>72</v>
      </c>
      <c r="F185" s="174">
        <f>INDEX($B$57:$H$175,MATCH($C$185,$B$57:$B$175,0),5)</f>
        <v>12.235248</v>
      </c>
      <c r="G185" s="174">
        <f>INDEX($B$57:$H$175,MATCH($C$185,$B$57:$B$175,0),6)</f>
        <v>10.114516</v>
      </c>
      <c r="H185" s="174">
        <f>INDEX($B$57:$H$175,MATCH($C$185,$B$57:$B$175,0),7)</f>
        <v>11.064169</v>
      </c>
    </row>
    <row r="186" spans="2:8">
      <c r="B186" s="175"/>
      <c r="C186" s="173"/>
      <c r="D186" s="170"/>
      <c r="E186" s="172" t="s">
        <v>74</v>
      </c>
      <c r="F186" s="176">
        <f>IF($C$185&lt;=$C$184,"-",(F$185-F$184)/F$184)</f>
        <v>-0.68861957254683515</v>
      </c>
      <c r="G186" s="176">
        <f t="shared" ref="G186:H186" si="2">IF($C$185&lt;=$C$184,"-",(G$185-G$184)/G$184)</f>
        <v>-0.57724223018466891</v>
      </c>
      <c r="H186" s="176">
        <f t="shared" si="2"/>
        <v>-0.62107748929176687</v>
      </c>
    </row>
    <row r="187" spans="2:8">
      <c r="B187" s="172" t="s">
        <v>77</v>
      </c>
      <c r="C187" s="173">
        <f>$C$185-$C$184</f>
        <v>48</v>
      </c>
      <c r="D187" s="170"/>
      <c r="E187" s="172" t="s">
        <v>73</v>
      </c>
      <c r="F187" s="176">
        <f>IF($C$185&lt;=$C$184,"-",((F$185/F$184)^(1/($C$185-$C$184))-1))</f>
        <v>-2.4014042742266484E-2</v>
      </c>
      <c r="G187" s="176">
        <f t="shared" ref="G187:H187" si="3">IF($C$185&lt;=$C$184,"-",((G$185/G$184)^(1/($C$185-$C$184))-1))</f>
        <v>-1.7776678490260878E-2</v>
      </c>
      <c r="H187" s="176">
        <f t="shared" si="3"/>
        <v>-2.0014160913963575E-2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genitourinary system (ICD-10 N00–N99)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genitourinary system (ICD-10 N00–N99)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'[grim-all-diseases-of-the-genitourinary-system-2017.xlsx]Deaths'!$C$75</v>
      </c>
      <c r="G207" s="189" t="str">
        <f ca="1">CELL("address",INDEX(Deaths!$Y$7:$AP$132,MATCH($C$207,Deaths!$B$7:$B$132,0),MATCH($C$210,Deaths!$Y$6:$AP$6,0)))</f>
        <v>'[grim-all-diseases-of-the-genitourinary-system-2017.xlsx]Deaths'!$Y$75</v>
      </c>
      <c r="H207" s="189" t="str">
        <f ca="1">CELL("address",INDEX(Deaths!$AU$7:$BL$132,MATCH($C$207,Deaths!$B$7:$B$132,0),MATCH($C$210,Deaths!$AU$6:$BL$6,0)))</f>
        <v>'[grim-all-diseases-of-the-genitourinary-system-2017.xlsx]Deaths'!$AU$75</v>
      </c>
    </row>
    <row r="208" spans="2:8">
      <c r="B208" s="187" t="s">
        <v>67</v>
      </c>
      <c r="C208" s="188">
        <f>'Interactive summary tables'!$E$34</f>
        <v>2016</v>
      </c>
      <c r="D208" s="185"/>
      <c r="E208" s="185" t="s">
        <v>89</v>
      </c>
      <c r="F208" s="189" t="str">
        <f ca="1">CELL("address",INDEX(Deaths!$C$7:$T$132,MATCH($C$208,Deaths!$B$7:$B$132,0),MATCH($C$211,Deaths!$C$6:$T$6,0)))</f>
        <v>'[grim-all-diseases-of-the-genitourinary-system-2017.xlsx]Deaths'!$T$123</v>
      </c>
      <c r="G208" s="189" t="str">
        <f ca="1">CELL("address",INDEX(Deaths!$Y$7:$AP$132,MATCH($C$208,Deaths!$B$7:$B$132,0),MATCH($C$211,Deaths!$Y$6:$AP$6,0)))</f>
        <v>'[grim-all-diseases-of-the-genitourinary-system-2017.xlsx]Deaths'!$AP$123</v>
      </c>
      <c r="H208" s="189" t="str">
        <f ca="1">CELL("address",INDEX(Deaths!$AU$7:$BL$132,MATCH($C$208,Deaths!$B$7:$B$132,0),MATCH($C$211,Deaths!$AU$6:$BL$6,0)))</f>
        <v>'[grim-all-diseases-of-the-genitourinary-system-2017.xlsx]Deaths'!$BL$123</v>
      </c>
    </row>
    <row r="209" spans="2:8">
      <c r="B209" s="187"/>
      <c r="C209" s="188"/>
      <c r="D209" s="185"/>
      <c r="E209" s="185" t="s">
        <v>95</v>
      </c>
      <c r="F209" s="190">
        <f ca="1">SUM(INDIRECT(F$207,1):INDIRECT(F$208,1))</f>
        <v>53321</v>
      </c>
      <c r="G209" s="191">
        <f ca="1">SUM(INDIRECT(G$207,1):INDIRECT(G$208,1))</f>
        <v>62603</v>
      </c>
      <c r="H209" s="191">
        <f ca="1">SUM(INDIRECT(H$207,1):INDIRECT(H$208,1))</f>
        <v>115924</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'[grim-all-diseases-of-the-genitourinary-system-2017.xlsx]Populations'!$D$84</v>
      </c>
      <c r="G211" s="189" t="str">
        <f ca="1">CELL("address",INDEX(Populations!$Y$16:$AP$141,MATCH($C$207,Populations!$C$16:$C$141,0),MATCH($C$210,Populations!$Y$15:$AP$15,0)))</f>
        <v>'[grim-all-diseases-of-the-genitourinary-system-2017.xlsx]Populations'!$Y$84</v>
      </c>
      <c r="H211" s="189" t="str">
        <f ca="1">CELL("address",INDEX(Populations!$AT$16:$BK$141,MATCH($C$207,Populations!$C$16:$C$141,0),MATCH($C$210,Populations!$AT$15:$BK$15,0)))</f>
        <v>'[grim-all-diseases-of-the-genitourinary-system-2017.xlsx]Populations'!$AT$84</v>
      </c>
    </row>
    <row r="212" spans="2:8">
      <c r="B212" s="187"/>
      <c r="C212" s="185"/>
      <c r="D212" s="185"/>
      <c r="E212" s="185" t="s">
        <v>89</v>
      </c>
      <c r="F212" s="189" t="str">
        <f ca="1">CELL("address",INDEX(Populations!$D$16:$U$141,MATCH($C$208,Populations!$C$16:$C$141,0),MATCH($C$211,Populations!$D$15:$U$15,0)))</f>
        <v>'[grim-all-diseases-of-the-genitourinary-system-2017.xlsx]Populations'!$U$132</v>
      </c>
      <c r="G212" s="189" t="str">
        <f ca="1">CELL("address",INDEX(Populations!$Y$16:$AP$141,MATCH($C$208,Populations!$C$16:$C$141,0),MATCH($C$211,Populations!$Y$15:$AP$15,0)))</f>
        <v>'[grim-all-diseases-of-the-genitourinary-system-2017.xlsx]Populations'!$AP$132</v>
      </c>
      <c r="H212" s="189" t="str">
        <f ca="1">CELL("address",INDEX(Populations!$AT$16:$BK$141,MATCH($C$208,Populations!$C$16:$C$141,0),MATCH($C$211,Populations!$AT$15:$BK$15,0)))</f>
        <v>'[grim-all-diseases-of-the-genitourinary-system-2017.xlsx]Populations'!$BK$132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12.41743448789112</v>
      </c>
      <c r="G215" s="193">
        <f t="shared" ref="G215:H215" ca="1" si="4">IF($C$208&lt;$C$207,"-",IF($C$214&lt;$C$213,"-",G$209/G$213*100000))</f>
        <v>14.485607377204246</v>
      </c>
      <c r="H215" s="193">
        <f t="shared" ca="1" si="4"/>
        <v>13.45484493037033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genitourinary system (ICD-10 N00–N99)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genitourinary system (ICD-10 N00–N99)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genitourinary system (ICD-10 N00–N99)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genitourinary system (ICD-10 N00–N99)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genitourinary system (ICD-10 N00–N99)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6881C248-B92D-4FA4-BEEA-690DA5D2D2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genitourinary system (ICD-10 N00–N99), 1968–2016 (GRIM Books 2016; 6 June 2016 edition) AIHW</dc:title>
  <dc:creator>AIHW</dc:creator>
  <cp:lastModifiedBy>James</cp:lastModifiedBy>
  <cp:lastPrinted>2014-12-22T03:15:21Z</cp:lastPrinted>
  <dcterms:created xsi:type="dcterms:W3CDTF">2013-06-20T00:40:38Z</dcterms:created>
  <dcterms:modified xsi:type="dcterms:W3CDTF">2018-08-10T03:28:17Z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