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0" i="7" l="1"/>
  <c r="D151" i="7"/>
  <c r="C107" i="7"/>
  <c r="E137" i="7"/>
  <c r="D89" i="7"/>
  <c r="C144" i="7"/>
  <c r="D103" i="7"/>
  <c r="E158" i="7"/>
  <c r="D131" i="7"/>
  <c r="D147" i="7"/>
  <c r="E135" i="7"/>
  <c r="E109" i="7"/>
  <c r="D138" i="7"/>
  <c r="C164" i="7"/>
  <c r="D60" i="7"/>
  <c r="D100" i="7"/>
  <c r="C78" i="7"/>
  <c r="C131" i="7"/>
  <c r="D102" i="7"/>
  <c r="C126" i="7"/>
  <c r="D152" i="7"/>
  <c r="E122" i="7"/>
  <c r="C165" i="7"/>
  <c r="E85" i="7"/>
  <c r="C156" i="7"/>
  <c r="E100" i="7"/>
  <c r="E146" i="7"/>
  <c r="E154" i="7"/>
  <c r="D72" i="7"/>
  <c r="D90" i="7"/>
  <c r="D155" i="7"/>
  <c r="C66" i="7"/>
  <c r="C99" i="7"/>
  <c r="D140" i="7"/>
  <c r="E99" i="7"/>
  <c r="D111" i="7"/>
  <c r="D158" i="7"/>
  <c r="C157" i="7"/>
  <c r="C84" i="7"/>
  <c r="D81" i="7"/>
  <c r="E151" i="7"/>
  <c r="E116" i="7"/>
  <c r="E61" i="7"/>
  <c r="E150" i="7"/>
  <c r="C132" i="7"/>
  <c r="C74" i="7"/>
  <c r="C133" i="7"/>
  <c r="C79" i="7"/>
  <c r="C106" i="7"/>
  <c r="D137" i="7"/>
  <c r="D157" i="7"/>
  <c r="E96" i="7"/>
  <c r="C152" i="7"/>
  <c r="D171" i="7"/>
  <c r="D67" i="7"/>
  <c r="C149" i="7"/>
  <c r="E108" i="7"/>
  <c r="C103" i="7"/>
  <c r="C123" i="7"/>
  <c r="D124" i="7"/>
  <c r="E81" i="7"/>
  <c r="C159" i="7"/>
  <c r="E138" i="7"/>
  <c r="C110" i="7"/>
  <c r="C104" i="7"/>
  <c r="E143" i="7"/>
  <c r="C162" i="7"/>
  <c r="D70" i="7"/>
  <c r="D99" i="7"/>
  <c r="E121" i="7"/>
  <c r="E166" i="7"/>
  <c r="E124" i="7"/>
  <c r="C111" i="7"/>
  <c r="E68" i="7"/>
  <c r="E132" i="7"/>
  <c r="C98" i="7"/>
  <c r="C100" i="7"/>
  <c r="C69" i="7"/>
  <c r="C65" i="7"/>
  <c r="E92" i="7"/>
  <c r="D58" i="7"/>
  <c r="D129" i="7"/>
  <c r="E123" i="7"/>
  <c r="C64" i="7"/>
  <c r="C140" i="7"/>
  <c r="E126" i="7"/>
  <c r="D170" i="7"/>
  <c r="D175" i="7"/>
  <c r="E112" i="7"/>
  <c r="D144" i="7"/>
  <c r="C171" i="7"/>
  <c r="E147" i="7"/>
  <c r="E59" i="7"/>
  <c r="D128" i="7"/>
  <c r="C172" i="7"/>
  <c r="D160" i="7"/>
  <c r="C102" i="7"/>
  <c r="E94" i="7"/>
  <c r="C109" i="7"/>
  <c r="C60" i="7"/>
  <c r="D173" i="7"/>
  <c r="D166" i="7"/>
  <c r="D78" i="7"/>
  <c r="C75" i="7"/>
  <c r="E82" i="7"/>
  <c r="D135" i="7"/>
  <c r="C101" i="7"/>
  <c r="C155" i="7"/>
  <c r="E127" i="7"/>
  <c r="D120" i="7"/>
  <c r="C161" i="7"/>
  <c r="D86" i="7"/>
  <c r="E131" i="7"/>
  <c r="E75" i="7"/>
  <c r="D108" i="7"/>
  <c r="E66" i="7"/>
  <c r="D134" i="7"/>
  <c r="C142" i="7"/>
  <c r="D136" i="7"/>
  <c r="D73" i="7"/>
  <c r="E80" i="7"/>
  <c r="D74" i="7"/>
  <c r="D149" i="7"/>
  <c r="D161" i="7"/>
  <c r="E117" i="7"/>
  <c r="D121" i="7"/>
  <c r="E101" i="7"/>
  <c r="E141" i="7"/>
  <c r="D112" i="7"/>
  <c r="E115" i="7"/>
  <c r="C92" i="7"/>
  <c r="E58" i="7"/>
  <c r="D159" i="7"/>
  <c r="C88" i="7"/>
  <c r="E113" i="7"/>
  <c r="E170" i="7"/>
  <c r="E73" i="7"/>
  <c r="E72" i="7"/>
  <c r="C61" i="7"/>
  <c r="D76" i="7"/>
  <c r="E106" i="7"/>
  <c r="E74" i="7"/>
  <c r="E103" i="7"/>
  <c r="C97" i="7"/>
  <c r="E102" i="7"/>
  <c r="E155" i="7"/>
  <c r="E142" i="7"/>
  <c r="D139" i="7"/>
  <c r="C122" i="7"/>
  <c r="E163" i="7"/>
  <c r="E83" i="7"/>
  <c r="D114" i="7"/>
  <c r="E77" i="7"/>
  <c r="E57" i="7"/>
  <c r="C82" i="7"/>
  <c r="C95" i="7"/>
  <c r="D92" i="7"/>
  <c r="E95" i="7"/>
  <c r="E148" i="7"/>
  <c r="D95" i="7"/>
  <c r="D71" i="7"/>
  <c r="D150" i="7"/>
  <c r="C96" i="7"/>
  <c r="E69" i="7"/>
  <c r="C169" i="7"/>
  <c r="D109" i="7"/>
  <c r="C163" i="7"/>
  <c r="E165" i="7"/>
  <c r="D119" i="7"/>
  <c r="C94" i="7"/>
  <c r="C62" i="7"/>
  <c r="C57" i="7"/>
  <c r="C70" i="7"/>
  <c r="E159" i="7"/>
  <c r="D143" i="7"/>
  <c r="D94" i="7"/>
  <c r="E120" i="7"/>
  <c r="C127" i="7"/>
  <c r="C112" i="7"/>
  <c r="D104" i="7"/>
  <c r="E136" i="7"/>
  <c r="C174" i="7"/>
  <c r="E172" i="7"/>
  <c r="C85" i="7"/>
  <c r="D84" i="7"/>
  <c r="D57" i="7"/>
  <c r="E70" i="7"/>
  <c r="E111" i="7"/>
  <c r="E145" i="7"/>
  <c r="C83" i="7"/>
  <c r="E65" i="7"/>
  <c r="E93" i="7"/>
  <c r="C135" i="7"/>
  <c r="D101" i="7"/>
  <c r="E133" i="7"/>
  <c r="C168" i="7"/>
  <c r="D61" i="7"/>
  <c r="E60" i="7"/>
  <c r="E140" i="7"/>
  <c r="E63" i="7"/>
  <c r="C158" i="7"/>
  <c r="C154" i="7"/>
  <c r="D62" i="7"/>
  <c r="D68" i="7"/>
  <c r="D133" i="7"/>
  <c r="C67" i="7"/>
  <c r="D162" i="7"/>
  <c r="E130" i="7"/>
  <c r="E134" i="7"/>
  <c r="E161" i="7"/>
  <c r="D145" i="7"/>
  <c r="E156" i="7"/>
  <c r="C58" i="7"/>
  <c r="E118" i="7"/>
  <c r="C170" i="7"/>
  <c r="D130" i="7"/>
  <c r="E88" i="7"/>
  <c r="D79" i="7"/>
  <c r="E119" i="7"/>
  <c r="E105" i="7"/>
  <c r="D141" i="7"/>
  <c r="C124" i="7"/>
  <c r="D69" i="7"/>
  <c r="E64" i="7"/>
  <c r="C118" i="7"/>
  <c r="C143" i="7"/>
  <c r="E162" i="7"/>
  <c r="C119" i="7"/>
  <c r="D156" i="7"/>
  <c r="C115" i="7"/>
  <c r="C139" i="7"/>
  <c r="C81" i="7"/>
  <c r="D96" i="7"/>
  <c r="D106" i="7"/>
  <c r="E71" i="7"/>
  <c r="C108" i="7"/>
  <c r="C145" i="7"/>
  <c r="D123" i="7"/>
  <c r="E104" i="7"/>
  <c r="E76" i="7"/>
  <c r="D165" i="7"/>
  <c r="E167" i="7"/>
  <c r="E168" i="7"/>
  <c r="D66" i="7"/>
  <c r="D110" i="7"/>
  <c r="D148" i="7"/>
  <c r="E139" i="7"/>
  <c r="E171" i="7"/>
  <c r="C73" i="7"/>
  <c r="D118" i="7"/>
  <c r="E144" i="7"/>
  <c r="D75" i="7"/>
  <c r="E125" i="7"/>
  <c r="D83" i="7"/>
  <c r="C105" i="7"/>
  <c r="E173" i="7"/>
  <c r="C87" i="7"/>
  <c r="D59" i="7"/>
  <c r="D64" i="7"/>
  <c r="C86" i="7"/>
  <c r="D122" i="7"/>
  <c r="E164" i="7"/>
  <c r="C137" i="7"/>
  <c r="D98" i="7"/>
  <c r="C77" i="7"/>
  <c r="C125" i="7"/>
  <c r="C121" i="7"/>
  <c r="E98" i="7"/>
  <c r="E175" i="7"/>
  <c r="C117" i="7"/>
  <c r="D172" i="7"/>
  <c r="C129" i="7"/>
  <c r="E153" i="7"/>
  <c r="D154" i="7"/>
  <c r="C91" i="7"/>
  <c r="E157" i="7"/>
  <c r="D142" i="7"/>
  <c r="D163" i="7"/>
  <c r="D164" i="7"/>
  <c r="C89" i="7"/>
  <c r="C166" i="7"/>
  <c r="D88" i="7"/>
  <c r="E152" i="7"/>
  <c r="E78" i="7"/>
  <c r="E169" i="7"/>
  <c r="E62" i="7"/>
  <c r="E67" i="7"/>
  <c r="D97" i="7"/>
  <c r="C150" i="7"/>
  <c r="C148" i="7"/>
  <c r="C136" i="7"/>
  <c r="E149" i="7"/>
  <c r="D125" i="7"/>
  <c r="G75" i="7"/>
  <c r="H96" i="7"/>
  <c r="F148" i="7"/>
  <c r="F69" i="7"/>
  <c r="G126" i="7"/>
  <c r="G71" i="7"/>
  <c r="H122" i="7"/>
  <c r="G116" i="7"/>
  <c r="H93" i="7"/>
  <c r="G131" i="7"/>
  <c r="D63" i="7"/>
  <c r="D168" i="7"/>
  <c r="D174" i="7"/>
  <c r="H109" i="7"/>
  <c r="H112" i="7"/>
  <c r="H92" i="7"/>
  <c r="G120" i="7"/>
  <c r="H143" i="7"/>
  <c r="F68" i="7"/>
  <c r="F62" i="7"/>
  <c r="G60" i="7"/>
  <c r="H149" i="7"/>
  <c r="H156" i="7"/>
  <c r="F141" i="7"/>
  <c r="C134" i="7"/>
  <c r="D87" i="7"/>
  <c r="C90" i="7"/>
  <c r="C114" i="7"/>
  <c r="D117" i="7"/>
  <c r="C63" i="7"/>
  <c r="C173" i="7"/>
  <c r="D85" i="7"/>
  <c r="C146" i="7"/>
  <c r="C138" i="7"/>
  <c r="G146" i="7"/>
  <c r="H142" i="7"/>
  <c r="G108" i="7"/>
  <c r="G88" i="7"/>
  <c r="H153" i="7"/>
  <c r="H147" i="7"/>
  <c r="H57" i="7"/>
  <c r="H184" i="7" s="1"/>
  <c r="H97" i="7"/>
  <c r="G107" i="7"/>
  <c r="G156" i="7"/>
  <c r="G137" i="7"/>
  <c r="F126" i="7"/>
  <c r="F95" i="7"/>
  <c r="G151" i="7"/>
  <c r="F75" i="7"/>
  <c r="F73" i="7"/>
  <c r="F153" i="7"/>
  <c r="D113" i="7"/>
  <c r="F164" i="7"/>
  <c r="E110" i="7"/>
  <c r="D77" i="7"/>
  <c r="C147" i="7"/>
  <c r="C76" i="7"/>
  <c r="C167" i="7"/>
  <c r="D127" i="7"/>
  <c r="E91" i="7"/>
  <c r="D169" i="7"/>
  <c r="D107" i="7"/>
  <c r="D132" i="7"/>
  <c r="C80" i="7"/>
  <c r="E87" i="7"/>
  <c r="C153" i="7"/>
  <c r="C113" i="7"/>
  <c r="E160" i="7"/>
  <c r="H107" i="7"/>
  <c r="F152" i="7"/>
  <c r="H81" i="7"/>
  <c r="G67" i="7"/>
  <c r="G122" i="7"/>
  <c r="G145" i="7"/>
  <c r="F71" i="7"/>
  <c r="D105" i="7"/>
  <c r="D146" i="7"/>
  <c r="G62" i="7"/>
  <c r="G96" i="7"/>
  <c r="H148" i="7"/>
  <c r="H71" i="7"/>
  <c r="F65" i="7"/>
  <c r="F61" i="7"/>
  <c r="E174" i="7"/>
  <c r="F133" i="7"/>
  <c r="E97" i="7"/>
  <c r="E114" i="7"/>
  <c r="C72" i="7"/>
  <c r="C68" i="7"/>
  <c r="E86" i="7"/>
  <c r="D153" i="7"/>
  <c r="C120" i="7"/>
  <c r="E89" i="7"/>
  <c r="D167" i="7"/>
  <c r="C93" i="7"/>
  <c r="D65" i="7"/>
  <c r="C130" i="7"/>
  <c r="C175" i="7"/>
  <c r="D91" i="7"/>
  <c r="C116" i="7"/>
  <c r="C128" i="7"/>
  <c r="C160" i="7"/>
  <c r="H58" i="7"/>
  <c r="F79" i="7"/>
  <c r="H151" i="7"/>
  <c r="G61" i="7"/>
  <c r="F124" i="7"/>
  <c r="H159" i="7"/>
  <c r="G78" i="7"/>
  <c r="D116" i="7"/>
  <c r="G128" i="7"/>
  <c r="F108" i="7"/>
  <c r="H88" i="7"/>
  <c r="H114" i="7"/>
  <c r="G91" i="7"/>
  <c r="F121" i="7"/>
  <c r="G90" i="7"/>
  <c r="F132" i="7"/>
  <c r="G118" i="7"/>
  <c r="H106" i="7"/>
  <c r="H123" i="7"/>
  <c r="G92" i="7"/>
  <c r="H144" i="7"/>
  <c r="F125" i="7"/>
  <c r="F103" i="7"/>
  <c r="F77" i="7"/>
  <c r="C151" i="7"/>
  <c r="C59" i="7"/>
  <c r="G121" i="7"/>
  <c r="G103" i="7"/>
  <c r="H131" i="7"/>
  <c r="F89" i="7"/>
  <c r="H135" i="7"/>
  <c r="G155" i="7"/>
  <c r="H158" i="7"/>
  <c r="H173" i="7"/>
  <c r="F100" i="7"/>
  <c r="H73" i="7"/>
  <c r="E84" i="7"/>
  <c r="G106" i="7"/>
  <c r="F156" i="7"/>
  <c r="G165" i="7"/>
  <c r="H104" i="7"/>
  <c r="F112" i="7"/>
  <c r="G125" i="7"/>
  <c r="G139" i="7"/>
  <c r="H125" i="7"/>
  <c r="G161" i="7"/>
  <c r="F120" i="7"/>
  <c r="F115" i="7"/>
  <c r="F167" i="7"/>
  <c r="H172" i="7"/>
  <c r="G150" i="7"/>
  <c r="G166" i="7"/>
  <c r="G185" i="7" s="1"/>
  <c r="H111" i="7"/>
  <c r="F107" i="7"/>
  <c r="H170" i="7"/>
  <c r="F93" i="7"/>
  <c r="H70" i="7"/>
  <c r="F150" i="7"/>
  <c r="F87" i="7"/>
  <c r="H61" i="7"/>
  <c r="H82" i="7"/>
  <c r="F59" i="7"/>
  <c r="F143" i="7"/>
  <c r="G95" i="7"/>
  <c r="G73" i="7"/>
  <c r="H69" i="7"/>
  <c r="G64" i="7"/>
  <c r="F57" i="7"/>
  <c r="F184" i="7" s="1"/>
  <c r="H174" i="7"/>
  <c r="F81" i="7"/>
  <c r="H134" i="7"/>
  <c r="H120" i="7"/>
  <c r="C141" i="7"/>
  <c r="E128" i="7"/>
  <c r="E90" i="7"/>
  <c r="H117" i="7"/>
  <c r="H66" i="7"/>
  <c r="H67" i="7"/>
  <c r="G153" i="7"/>
  <c r="H126" i="7"/>
  <c r="H62" i="7"/>
  <c r="H164" i="7"/>
  <c r="F114" i="7"/>
  <c r="G93" i="7"/>
  <c r="G74" i="7"/>
  <c r="G172" i="7"/>
  <c r="G94" i="7"/>
  <c r="F135" i="7"/>
  <c r="G149" i="7"/>
  <c r="H90" i="7"/>
  <c r="F134" i="7"/>
  <c r="G152" i="7"/>
  <c r="G83" i="7"/>
  <c r="H116" i="7"/>
  <c r="G82" i="7"/>
  <c r="H145" i="7"/>
  <c r="G77" i="7"/>
  <c r="F160" i="7"/>
  <c r="H137" i="7"/>
  <c r="H101" i="7"/>
  <c r="H89" i="7"/>
  <c r="H68" i="7"/>
  <c r="F158" i="7"/>
  <c r="H140" i="7"/>
  <c r="E79" i="7"/>
  <c r="E107" i="7"/>
  <c r="F82" i="7"/>
  <c r="F170" i="7"/>
  <c r="G65" i="7"/>
  <c r="F102" i="7"/>
  <c r="F113" i="7"/>
  <c r="G105" i="7"/>
  <c r="H84" i="7"/>
  <c r="G130" i="7"/>
  <c r="F72" i="7"/>
  <c r="H130" i="7"/>
  <c r="G129" i="7"/>
  <c r="F58" i="7"/>
  <c r="H99" i="7"/>
  <c r="F140" i="7"/>
  <c r="G81" i="7"/>
  <c r="G70" i="7"/>
  <c r="G138" i="7"/>
  <c r="H75" i="7"/>
  <c r="F85" i="7"/>
  <c r="F144" i="7"/>
  <c r="G68" i="7"/>
  <c r="G163" i="7"/>
  <c r="H168" i="7"/>
  <c r="G79" i="7"/>
  <c r="F98" i="7"/>
  <c r="G119" i="7"/>
  <c r="H128" i="7"/>
  <c r="H163" i="7"/>
  <c r="H152" i="7"/>
  <c r="G63" i="7"/>
  <c r="H100" i="7"/>
  <c r="G158" i="7"/>
  <c r="F162" i="7"/>
  <c r="H78" i="7"/>
  <c r="D115" i="7"/>
  <c r="F122" i="7"/>
  <c r="G160" i="7"/>
  <c r="H119" i="7"/>
  <c r="H79" i="7"/>
  <c r="G89" i="7"/>
  <c r="G140" i="7"/>
  <c r="H113" i="7"/>
  <c r="D93" i="7"/>
  <c r="E129" i="7"/>
  <c r="D126" i="7"/>
  <c r="D82" i="7"/>
  <c r="C71" i="7"/>
  <c r="F60" i="7"/>
  <c r="F78" i="7"/>
  <c r="G109" i="7"/>
  <c r="F163" i="7"/>
  <c r="F76" i="7"/>
  <c r="H115" i="7"/>
  <c r="G58" i="7"/>
  <c r="H102" i="7"/>
  <c r="F154" i="7"/>
  <c r="F119" i="7"/>
  <c r="F66" i="7"/>
  <c r="F161" i="7"/>
  <c r="F101" i="7"/>
  <c r="G135" i="7"/>
  <c r="H64" i="7"/>
  <c r="H133" i="7"/>
  <c r="H129" i="7"/>
  <c r="F149" i="7"/>
  <c r="F70" i="7"/>
  <c r="G171" i="7"/>
  <c r="G123" i="7"/>
  <c r="H127" i="7"/>
  <c r="G157" i="7"/>
  <c r="G100" i="7"/>
  <c r="G110" i="7"/>
  <c r="H124" i="7"/>
  <c r="F118" i="7"/>
  <c r="G86" i="7"/>
  <c r="F142" i="7"/>
  <c r="F165" i="7"/>
  <c r="F80" i="7"/>
  <c r="H80" i="7"/>
  <c r="H74" i="7"/>
  <c r="H105" i="7"/>
  <c r="F174" i="7"/>
  <c r="F88" i="7"/>
  <c r="G69" i="7"/>
  <c r="F91" i="7"/>
  <c r="G80" i="7"/>
  <c r="H110" i="7"/>
  <c r="H72" i="7"/>
  <c r="F136" i="7"/>
  <c r="F90" i="7"/>
  <c r="F159" i="7"/>
  <c r="G87" i="7"/>
  <c r="H83" i="7"/>
  <c r="G102" i="7"/>
  <c r="F109" i="7"/>
  <c r="F123" i="7"/>
  <c r="G84" i="7"/>
  <c r="G85" i="7"/>
  <c r="G143" i="7"/>
  <c r="F110" i="7"/>
  <c r="F127" i="7"/>
  <c r="G112" i="7"/>
  <c r="G104" i="7"/>
  <c r="F63" i="7"/>
  <c r="G98" i="7"/>
  <c r="G127" i="7"/>
  <c r="F138" i="7"/>
  <c r="G113" i="7"/>
  <c r="F83" i="7"/>
  <c r="F172" i="7"/>
  <c r="F86" i="7"/>
  <c r="H171" i="7"/>
  <c r="F64" i="7"/>
  <c r="H166" i="7"/>
  <c r="H185" i="7" s="1"/>
  <c r="F111" i="7"/>
  <c r="H60" i="7"/>
  <c r="H160" i="7"/>
  <c r="H139" i="7"/>
  <c r="F129" i="7"/>
  <c r="H59" i="7"/>
  <c r="H85" i="7"/>
  <c r="H98" i="7"/>
  <c r="F128" i="7"/>
  <c r="G173" i="7"/>
  <c r="H132" i="7"/>
  <c r="F92" i="7"/>
  <c r="F117" i="7"/>
  <c r="F139" i="7"/>
  <c r="F84" i="7"/>
  <c r="F157" i="7"/>
  <c r="H108" i="7"/>
  <c r="H138" i="7"/>
  <c r="H150" i="7"/>
  <c r="H103" i="7"/>
  <c r="H77" i="7"/>
  <c r="H65" i="7"/>
  <c r="G136" i="7"/>
  <c r="G99" i="7"/>
  <c r="F137" i="7"/>
  <c r="G159" i="7"/>
  <c r="G168" i="7"/>
  <c r="F155" i="7"/>
  <c r="F173" i="7"/>
  <c r="H118" i="7"/>
  <c r="G66" i="7"/>
  <c r="G97" i="7"/>
  <c r="G144" i="7"/>
  <c r="H121" i="7"/>
  <c r="H154" i="7"/>
  <c r="F105" i="7"/>
  <c r="G170" i="7"/>
  <c r="H141" i="7"/>
  <c r="F94" i="7"/>
  <c r="H167" i="7"/>
  <c r="G124" i="7"/>
  <c r="H86" i="7"/>
  <c r="F166" i="7"/>
  <c r="F185" i="7" s="1"/>
  <c r="F146" i="7"/>
  <c r="G115" i="7"/>
  <c r="G57" i="7"/>
  <c r="G184" i="7" s="1"/>
  <c r="F74" i="7"/>
  <c r="F67" i="7"/>
  <c r="F96" i="7"/>
  <c r="H76" i="7"/>
  <c r="H91" i="7"/>
  <c r="H63" i="7"/>
  <c r="H87" i="7"/>
  <c r="F130" i="7"/>
  <c r="G101" i="7"/>
  <c r="H165" i="7"/>
  <c r="G147" i="7"/>
  <c r="F99" i="7"/>
  <c r="H146" i="7"/>
  <c r="G167" i="7"/>
  <c r="G76" i="7"/>
  <c r="H94" i="7"/>
  <c r="G162" i="7"/>
  <c r="G174" i="7"/>
  <c r="G141" i="7"/>
  <c r="H95" i="7"/>
  <c r="G154" i="7"/>
  <c r="H155" i="7"/>
  <c r="F169" i="7"/>
  <c r="F116" i="7"/>
  <c r="F171" i="7"/>
  <c r="G132" i="7"/>
  <c r="F131" i="7"/>
  <c r="G142" i="7"/>
  <c r="G164" i="7"/>
  <c r="F145" i="7"/>
  <c r="F106" i="7"/>
  <c r="G148" i="7"/>
  <c r="F151" i="7"/>
  <c r="F147" i="7"/>
  <c r="H161" i="7"/>
  <c r="H175" i="7"/>
  <c r="G133" i="7"/>
  <c r="H136" i="7"/>
  <c r="F175" i="7"/>
  <c r="G117" i="7"/>
  <c r="H169" i="7"/>
  <c r="G134" i="7"/>
  <c r="G59" i="7"/>
  <c r="H157" i="7"/>
  <c r="F97" i="7"/>
  <c r="G72" i="7"/>
  <c r="G111" i="7"/>
  <c r="G114" i="7"/>
  <c r="F104" i="7"/>
  <c r="G175" i="7"/>
  <c r="H162" i="7"/>
  <c r="G169" i="7"/>
  <c r="F168" i="7"/>
  <c r="J33" i="7"/>
  <c r="F32" i="7"/>
  <c r="K38" i="7"/>
  <c r="K33" i="7"/>
  <c r="J38" i="7"/>
  <c r="E33" i="7"/>
  <c r="E38" i="7"/>
  <c r="Q39" i="7"/>
  <c r="K32" i="7"/>
  <c r="F38" i="7"/>
  <c r="O32" i="7"/>
  <c r="H208" i="7"/>
  <c r="F39" i="7"/>
  <c r="G33" i="7"/>
  <c r="S38" i="7"/>
  <c r="D33" i="7"/>
  <c r="R32" i="7"/>
  <c r="M39" i="7"/>
  <c r="J39" i="7"/>
  <c r="G212" i="7"/>
  <c r="L33" i="7"/>
  <c r="J32" i="7"/>
  <c r="N39" i="7"/>
  <c r="I33" i="7"/>
  <c r="F211" i="7"/>
  <c r="R39" i="7"/>
  <c r="H212" i="7"/>
  <c r="G211" i="7"/>
  <c r="C33" i="7"/>
  <c r="R33" i="7"/>
  <c r="Q38" i="7"/>
  <c r="S32" i="7"/>
  <c r="S33" i="7"/>
  <c r="T38" i="7"/>
  <c r="N33" i="7"/>
  <c r="M33" i="7"/>
  <c r="G207" i="7"/>
  <c r="H33" i="7"/>
  <c r="H38" i="7"/>
  <c r="F33" i="7"/>
  <c r="F212" i="7"/>
  <c r="P33" i="7"/>
  <c r="E32" i="7"/>
  <c r="D38" i="7"/>
  <c r="H32" i="7"/>
  <c r="R38" i="7"/>
  <c r="C32" i="7"/>
  <c r="D32" i="7"/>
  <c r="P38" i="7"/>
  <c r="T32" i="7"/>
  <c r="H207" i="7"/>
  <c r="E39" i="7"/>
  <c r="G32" i="7"/>
  <c r="I32" i="7"/>
  <c r="T39" i="7"/>
  <c r="P39" i="7"/>
  <c r="F207" i="7"/>
  <c r="O38" i="7"/>
  <c r="C38" i="7"/>
  <c r="Q33" i="7"/>
  <c r="G208" i="7"/>
  <c r="Q32" i="7"/>
  <c r="H39" i="7"/>
  <c r="M38" i="7"/>
  <c r="G38" i="7"/>
  <c r="I39" i="7"/>
  <c r="I38" i="7"/>
  <c r="K39" i="7"/>
  <c r="O39" i="7"/>
  <c r="N38" i="7"/>
  <c r="L39" i="7"/>
  <c r="C39" i="7"/>
  <c r="T33" i="7"/>
  <c r="L32" i="7"/>
  <c r="F208" i="7"/>
  <c r="N32" i="7"/>
  <c r="D39" i="7"/>
  <c r="H211" i="7"/>
  <c r="O33" i="7"/>
  <c r="P32" i="7"/>
  <c r="S39" i="7"/>
  <c r="G39" i="7"/>
  <c r="L38" i="7"/>
  <c r="M32" i="7"/>
  <c r="J42" i="7" l="1"/>
  <c r="E42" i="7"/>
  <c r="Q42" i="7"/>
  <c r="I42" i="7"/>
  <c r="D42" i="7"/>
  <c r="E43" i="7"/>
  <c r="M43" i="7"/>
  <c r="F43" i="7"/>
  <c r="J43" i="7"/>
  <c r="K43" i="7"/>
  <c r="N42" i="7"/>
  <c r="R42" i="7"/>
  <c r="Q43" i="7"/>
  <c r="F42" i="7"/>
  <c r="D43" i="7"/>
  <c r="C42" i="7"/>
  <c r="K42" i="7"/>
  <c r="O42" i="7"/>
  <c r="L43" i="7"/>
  <c r="R43" i="7"/>
  <c r="S43" i="7"/>
  <c r="G43" i="7"/>
  <c r="T43" i="7"/>
  <c r="N43" i="7"/>
  <c r="H42" i="7"/>
  <c r="L42" i="7"/>
  <c r="I43" i="7"/>
  <c r="P42" i="7"/>
  <c r="T42" i="7"/>
  <c r="H43" i="7"/>
  <c r="O43" i="7"/>
  <c r="P43" i="7"/>
  <c r="G42" i="7"/>
  <c r="S42" i="7"/>
  <c r="C43" i="7"/>
  <c r="U39" i="7"/>
  <c r="M42" i="7"/>
  <c r="U38" i="7"/>
  <c r="F186" i="7"/>
  <c r="M12" i="12" s="1"/>
  <c r="F187" i="7"/>
  <c r="M10" i="12" s="1"/>
  <c r="H187" i="7"/>
  <c r="O10" i="12" s="1"/>
  <c r="H186" i="7"/>
  <c r="O12" i="12" s="1"/>
  <c r="G186" i="7"/>
  <c r="N12" i="12" s="1"/>
  <c r="G187" i="7"/>
  <c r="N10" i="12" s="1"/>
  <c r="H213" i="7"/>
  <c r="F213" i="7"/>
  <c r="F209" i="7"/>
  <c r="G213" i="7"/>
  <c r="G209" i="7"/>
  <c r="H209" i="7"/>
  <c r="F215" i="7" l="1"/>
  <c r="M34" i="12" s="1"/>
  <c r="G215" i="7"/>
  <c r="N34" i="12" s="1"/>
  <c r="H215" i="7"/>
  <c r="O34" i="12" s="1"/>
</calcChain>
</file>

<file path=xl/sharedStrings.xml><?xml version="1.0" encoding="utf-8"?>
<sst xmlns="http://schemas.openxmlformats.org/spreadsheetml/2006/main" count="3311" uniqueCount="220">
  <si>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</si>
  <si>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</si>
  <si>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</si>
  <si>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</si>
  <si>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</si>
  <si>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</si>
  <si>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</si>
  <si>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</si>
  <si>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</si>
  <si>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</si>
  <si>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</si>
  <si>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</si>
  <si>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</si>
  <si>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</si>
  <si>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</si>
  <si>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</si>
  <si>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</si>
  <si>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</si>
  <si>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</si>
  <si>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</si>
  <si>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</si>
  <si>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</si>
  <si>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</si>
  <si>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</si>
  <si>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</si>
  <si>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</si>
  <si>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</si>
  <si>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</si>
  <si>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</si>
  <si>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</si>
  <si>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</si>
  <si>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</si>
  <si>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</si>
  <si>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</si>
  <si>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</si>
  <si>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</si>
  <si>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</si>
  <si>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</si>
  <si>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</si>
  <si>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</si>
  <si>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</si>
  <si>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</si>
  <si>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</si>
  <si>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</si>
  <si>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</si>
  <si>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</si>
  <si>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</si>
  <si>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</si>
  <si>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</si>
  <si>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</si>
  <si>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</si>
  <si>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</si>
  <si>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</si>
  <si>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</si>
  <si>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</si>
  <si>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</si>
  <si>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</si>
  <si>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</si>
  <si>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</si>
  <si>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</si>
  <si>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</si>
  <si>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</si>
  <si>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</si>
  <si>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</si>
  <si>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</si>
  <si>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</si>
  <si>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</si>
  <si>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</si>
  <si>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</si>
  <si>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</si>
  <si>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</si>
  <si>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</si>
  <si>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</si>
  <si>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</si>
  <si>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</si>
  <si>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</si>
  <si>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</si>
  <si>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</si>
  <si>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</si>
  <si>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</si>
  <si>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</si>
  <si>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</si>
  <si>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</si>
  <si>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</si>
  <si>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</si>
  <si>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</si>
  <si>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</si>
  <si>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</si>
  <si>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</si>
  <si>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</si>
  <si>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</si>
  <si>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</si>
  <si>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</si>
  <si>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</si>
  <si>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</si>
  <si>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</si>
  <si>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</si>
  <si>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</si>
  <si>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</si>
  <si>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</si>
  <si>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</si>
  <si>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</si>
  <si>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</si>
  <si>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</si>
  <si>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</si>
  <si>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</si>
  <si>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</si>
  <si>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</si>
  <si>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</si>
  <si>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</si>
  <si>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</si>
  <si>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</si>
  <si>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</si>
  <si>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</si>
  <si>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</si>
  <si>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</si>
  <si>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</si>
  <si>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</si>
  <si>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</si>
  <si>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</si>
  <si>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</si>
  <si>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</si>
  <si>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</si>
  <si>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</si>
  <si>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</si>
  <si>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</si>
  <si>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</si>
  <si>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</si>
  <si>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</si>
  <si>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</si>
  <si>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</si>
  <si>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</si>
  <si>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</si>
  <si>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</si>
  <si>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</si>
  <si>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</si>
  <si>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</si>
  <si>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</si>
  <si>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</si>
  <si>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</si>
  <si>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</si>
  <si>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</si>
  <si>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</si>
  <si>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</si>
  <si>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</si>
  <si>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</si>
  <si>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</si>
  <si>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</si>
  <si>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</si>
  <si>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</si>
  <si>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</si>
  <si>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</si>
  <si>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</si>
  <si>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</si>
  <si>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</si>
  <si>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</si>
  <si>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</si>
  <si>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</si>
  <si>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</si>
  <si>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</si>
  <si>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</si>
  <si>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</si>
  <si>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</si>
  <si>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</si>
  <si>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</si>
  <si>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</si>
  <si>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</si>
  <si>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</si>
  <si>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</si>
  <si>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</si>
  <si>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</si>
  <si>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</si>
  <si>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</si>
  <si>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</si>
  <si>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</si>
  <si>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</si>
  <si>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</si>
  <si>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</si>
  <si>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</si>
  <si>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</si>
  <si>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</si>
  <si>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</si>
  <si>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</si>
  <si>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</si>
  <si>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</si>
  <si>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</si>
  <si>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</si>
  <si>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</si>
  <si>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</si>
  <si>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</si>
  <si>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</si>
  <si>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</si>
  <si>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</si>
  <si>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</si>
  <si>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</si>
  <si>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</si>
  <si>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</si>
  <si>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</si>
  <si>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</si>
  <si>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</si>
  <si>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</si>
  <si>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</si>
  <si>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GRIM_output_1.xls</t>
  </si>
  <si>
    <t>GRIM1000</t>
  </si>
  <si>
    <t>All diseases of the respiratory system (ICD-10 J00–J99), 1907–2016</t>
  </si>
  <si>
    <t>Final</t>
  </si>
  <si>
    <t>Final Recast</t>
  </si>
  <si>
    <t>Preliminary Rebased</t>
  </si>
  <si>
    <t>All diseases of the respiratory system</t>
  </si>
  <si>
    <t>J00–J99</t>
  </si>
  <si>
    <t>10, 87–99, 101 (1907–1909); 10, 10a, 86–97, 98b, 100 (1910–1917)</t>
  </si>
  <si>
    <t>10, 10a, 86–97, 98b, 100</t>
  </si>
  <si>
    <t>11a, 11b, 97–107, 109</t>
  </si>
  <si>
    <t>11a, 11b, 104–114, 115b</t>
  </si>
  <si>
    <t>33a, 33b, 104–114, 115a</t>
  </si>
  <si>
    <t>240, 241, 470–527</t>
  </si>
  <si>
    <t>460–519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</si>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</sst>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respiratory system (ICD-10 J00–J99),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3325</c:v>
                </c:pt>
                <c:pt idx="1">
                  <c:v>3041</c:v>
                </c:pt>
                <c:pt idx="2">
                  <c:v>2780</c:v>
                </c:pt>
                <c:pt idx="3">
                  <c:v>2489</c:v>
                </c:pt>
                <c:pt idx="4">
                  <c:v>3114</c:v>
                </c:pt>
                <c:pt idx="5">
                  <c:v>3240</c:v>
                </c:pt>
                <c:pt idx="6">
                  <c:v>2963</c:v>
                </c:pt>
                <c:pt idx="7">
                  <c:v>2925</c:v>
                </c:pt>
                <c:pt idx="8">
                  <c:v>3338</c:v>
                </c:pt>
                <c:pt idx="9">
                  <c:v>3310</c:v>
                </c:pt>
                <c:pt idx="10">
                  <c:v>3003</c:v>
                </c:pt>
                <c:pt idx="11">
                  <c:v>3728</c:v>
                </c:pt>
                <c:pt idx="12">
                  <c:v>10386</c:v>
                </c:pt>
                <c:pt idx="13">
                  <c:v>3293</c:v>
                </c:pt>
                <c:pt idx="14">
                  <c:v>3625</c:v>
                </c:pt>
                <c:pt idx="15">
                  <c:v>3520</c:v>
                </c:pt>
                <c:pt idx="16">
                  <c:v>4649</c:v>
                </c:pt>
                <c:pt idx="17">
                  <c:v>3985</c:v>
                </c:pt>
                <c:pt idx="18">
                  <c:v>3591</c:v>
                </c:pt>
                <c:pt idx="19">
                  <c:v>4040</c:v>
                </c:pt>
                <c:pt idx="20">
                  <c:v>4261</c:v>
                </c:pt>
                <c:pt idx="21">
                  <c:v>4373</c:v>
                </c:pt>
                <c:pt idx="22">
                  <c:v>4761</c:v>
                </c:pt>
                <c:pt idx="23">
                  <c:v>3200</c:v>
                </c:pt>
                <c:pt idx="24">
                  <c:v>3808</c:v>
                </c:pt>
                <c:pt idx="25">
                  <c:v>3263</c:v>
                </c:pt>
                <c:pt idx="26">
                  <c:v>3893</c:v>
                </c:pt>
                <c:pt idx="27">
                  <c:v>4118</c:v>
                </c:pt>
                <c:pt idx="28">
                  <c:v>4426</c:v>
                </c:pt>
                <c:pt idx="29">
                  <c:v>3936</c:v>
                </c:pt>
                <c:pt idx="30">
                  <c:v>3720</c:v>
                </c:pt>
                <c:pt idx="31">
                  <c:v>3966</c:v>
                </c:pt>
                <c:pt idx="32">
                  <c:v>4021</c:v>
                </c:pt>
                <c:pt idx="33">
                  <c:v>3641</c:v>
                </c:pt>
                <c:pt idx="34">
                  <c:v>3614</c:v>
                </c:pt>
                <c:pt idx="35">
                  <c:v>3962</c:v>
                </c:pt>
                <c:pt idx="36">
                  <c:v>3682</c:v>
                </c:pt>
                <c:pt idx="37">
                  <c:v>3133</c:v>
                </c:pt>
                <c:pt idx="38">
                  <c:v>2872</c:v>
                </c:pt>
                <c:pt idx="39">
                  <c:v>3162</c:v>
                </c:pt>
                <c:pt idx="40">
                  <c:v>2972</c:v>
                </c:pt>
                <c:pt idx="41">
                  <c:v>3475</c:v>
                </c:pt>
                <c:pt idx="42">
                  <c:v>2930</c:v>
                </c:pt>
                <c:pt idx="43">
                  <c:v>3298</c:v>
                </c:pt>
                <c:pt idx="44">
                  <c:v>3456</c:v>
                </c:pt>
                <c:pt idx="45">
                  <c:v>3127</c:v>
                </c:pt>
                <c:pt idx="46">
                  <c:v>2986</c:v>
                </c:pt>
                <c:pt idx="47">
                  <c:v>3395</c:v>
                </c:pt>
                <c:pt idx="48">
                  <c:v>3414</c:v>
                </c:pt>
                <c:pt idx="49">
                  <c:v>3823</c:v>
                </c:pt>
                <c:pt idx="50">
                  <c:v>3937</c:v>
                </c:pt>
                <c:pt idx="51">
                  <c:v>3447</c:v>
                </c:pt>
                <c:pt idx="52">
                  <c:v>4531</c:v>
                </c:pt>
                <c:pt idx="53">
                  <c:v>3788</c:v>
                </c:pt>
                <c:pt idx="54">
                  <c:v>3732</c:v>
                </c:pt>
                <c:pt idx="55">
                  <c:v>4055</c:v>
                </c:pt>
                <c:pt idx="56">
                  <c:v>4192</c:v>
                </c:pt>
                <c:pt idx="57">
                  <c:v>5096</c:v>
                </c:pt>
                <c:pt idx="58">
                  <c:v>4749</c:v>
                </c:pt>
                <c:pt idx="59">
                  <c:v>5415</c:v>
                </c:pt>
                <c:pt idx="60">
                  <c:v>4805</c:v>
                </c:pt>
                <c:pt idx="61">
                  <c:v>5078</c:v>
                </c:pt>
                <c:pt idx="62">
                  <c:v>5076</c:v>
                </c:pt>
                <c:pt idx="63">
                  <c:v>6133</c:v>
                </c:pt>
                <c:pt idx="64">
                  <c:v>5164</c:v>
                </c:pt>
                <c:pt idx="65">
                  <c:v>5306</c:v>
                </c:pt>
                <c:pt idx="66">
                  <c:v>5227</c:v>
                </c:pt>
                <c:pt idx="67">
                  <c:v>5921</c:v>
                </c:pt>
                <c:pt idx="68">
                  <c:v>4776</c:v>
                </c:pt>
                <c:pt idx="69">
                  <c:v>5676</c:v>
                </c:pt>
                <c:pt idx="70">
                  <c:v>4873</c:v>
                </c:pt>
                <c:pt idx="71">
                  <c:v>4981</c:v>
                </c:pt>
                <c:pt idx="72">
                  <c:v>4771</c:v>
                </c:pt>
                <c:pt idx="73">
                  <c:v>4898</c:v>
                </c:pt>
                <c:pt idx="74">
                  <c:v>4836</c:v>
                </c:pt>
                <c:pt idx="75">
                  <c:v>5832</c:v>
                </c:pt>
                <c:pt idx="76">
                  <c:v>5011</c:v>
                </c:pt>
                <c:pt idx="77">
                  <c:v>5010</c:v>
                </c:pt>
                <c:pt idx="78">
                  <c:v>5742</c:v>
                </c:pt>
                <c:pt idx="79">
                  <c:v>5033</c:v>
                </c:pt>
                <c:pt idx="80">
                  <c:v>5316</c:v>
                </c:pt>
                <c:pt idx="81">
                  <c:v>5614</c:v>
                </c:pt>
                <c:pt idx="82">
                  <c:v>6366</c:v>
                </c:pt>
                <c:pt idx="83">
                  <c:v>5466</c:v>
                </c:pt>
                <c:pt idx="84">
                  <c:v>5372</c:v>
                </c:pt>
                <c:pt idx="85">
                  <c:v>5972</c:v>
                </c:pt>
                <c:pt idx="86">
                  <c:v>5468</c:v>
                </c:pt>
                <c:pt idx="87">
                  <c:v>5791</c:v>
                </c:pt>
                <c:pt idx="88">
                  <c:v>5407</c:v>
                </c:pt>
                <c:pt idx="89">
                  <c:v>5733</c:v>
                </c:pt>
                <c:pt idx="90">
                  <c:v>5662</c:v>
                </c:pt>
                <c:pt idx="91">
                  <c:v>5304</c:v>
                </c:pt>
                <c:pt idx="92">
                  <c:v>5296</c:v>
                </c:pt>
                <c:pt idx="93">
                  <c:v>5923</c:v>
                </c:pt>
                <c:pt idx="94">
                  <c:v>5725</c:v>
                </c:pt>
                <c:pt idx="95">
                  <c:v>6169</c:v>
                </c:pt>
                <c:pt idx="96">
                  <c:v>6224</c:v>
                </c:pt>
                <c:pt idx="97">
                  <c:v>6029</c:v>
                </c:pt>
                <c:pt idx="98">
                  <c:v>5703</c:v>
                </c:pt>
                <c:pt idx="99">
                  <c:v>5717</c:v>
                </c:pt>
                <c:pt idx="100">
                  <c:v>6071</c:v>
                </c:pt>
                <c:pt idx="101">
                  <c:v>5925</c:v>
                </c:pt>
                <c:pt idx="102">
                  <c:v>5831</c:v>
                </c:pt>
                <c:pt idx="103">
                  <c:v>6224</c:v>
                </c:pt>
                <c:pt idx="104">
                  <c:v>6553</c:v>
                </c:pt>
                <c:pt idx="105">
                  <c:v>6822</c:v>
                </c:pt>
                <c:pt idx="106">
                  <c:v>6558</c:v>
                </c:pt>
                <c:pt idx="107">
                  <c:v>7179</c:v>
                </c:pt>
                <c:pt idx="108">
                  <c:v>7214</c:v>
                </c:pt>
                <c:pt idx="109">
                  <c:v>7455</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2418</c:v>
                </c:pt>
                <c:pt idx="1">
                  <c:v>2251</c:v>
                </c:pt>
                <c:pt idx="2">
                  <c:v>1801</c:v>
                </c:pt>
                <c:pt idx="3">
                  <c:v>1762</c:v>
                </c:pt>
                <c:pt idx="4">
                  <c:v>2289</c:v>
                </c:pt>
                <c:pt idx="5">
                  <c:v>2083</c:v>
                </c:pt>
                <c:pt idx="6">
                  <c:v>2041</c:v>
                </c:pt>
                <c:pt idx="7">
                  <c:v>2119</c:v>
                </c:pt>
                <c:pt idx="8">
                  <c:v>2289</c:v>
                </c:pt>
                <c:pt idx="9">
                  <c:v>2349</c:v>
                </c:pt>
                <c:pt idx="10">
                  <c:v>1871</c:v>
                </c:pt>
                <c:pt idx="11">
                  <c:v>2635</c:v>
                </c:pt>
                <c:pt idx="12">
                  <c:v>7315</c:v>
                </c:pt>
                <c:pt idx="13">
                  <c:v>2590</c:v>
                </c:pt>
                <c:pt idx="14">
                  <c:v>2684</c:v>
                </c:pt>
                <c:pt idx="15">
                  <c:v>2331</c:v>
                </c:pt>
                <c:pt idx="16">
                  <c:v>3478</c:v>
                </c:pt>
                <c:pt idx="17">
                  <c:v>2871</c:v>
                </c:pt>
                <c:pt idx="18">
                  <c:v>2554</c:v>
                </c:pt>
                <c:pt idx="19">
                  <c:v>2819</c:v>
                </c:pt>
                <c:pt idx="20">
                  <c:v>2914</c:v>
                </c:pt>
                <c:pt idx="21">
                  <c:v>3245</c:v>
                </c:pt>
                <c:pt idx="22">
                  <c:v>3501</c:v>
                </c:pt>
                <c:pt idx="23">
                  <c:v>2310</c:v>
                </c:pt>
                <c:pt idx="24">
                  <c:v>2809</c:v>
                </c:pt>
                <c:pt idx="25">
                  <c:v>2363</c:v>
                </c:pt>
                <c:pt idx="26">
                  <c:v>2834</c:v>
                </c:pt>
                <c:pt idx="27">
                  <c:v>3192</c:v>
                </c:pt>
                <c:pt idx="28">
                  <c:v>3254</c:v>
                </c:pt>
                <c:pt idx="29">
                  <c:v>2843</c:v>
                </c:pt>
                <c:pt idx="30">
                  <c:v>2640</c:v>
                </c:pt>
                <c:pt idx="31">
                  <c:v>2833</c:v>
                </c:pt>
                <c:pt idx="32">
                  <c:v>2875</c:v>
                </c:pt>
                <c:pt idx="33">
                  <c:v>2536</c:v>
                </c:pt>
                <c:pt idx="34">
                  <c:v>2810</c:v>
                </c:pt>
                <c:pt idx="35">
                  <c:v>3002</c:v>
                </c:pt>
                <c:pt idx="36">
                  <c:v>2791</c:v>
                </c:pt>
                <c:pt idx="37">
                  <c:v>2302</c:v>
                </c:pt>
                <c:pt idx="38">
                  <c:v>2289</c:v>
                </c:pt>
                <c:pt idx="39">
                  <c:v>2507</c:v>
                </c:pt>
                <c:pt idx="40">
                  <c:v>2345</c:v>
                </c:pt>
                <c:pt idx="41">
                  <c:v>2748</c:v>
                </c:pt>
                <c:pt idx="42">
                  <c:v>2248</c:v>
                </c:pt>
                <c:pt idx="43">
                  <c:v>2192</c:v>
                </c:pt>
                <c:pt idx="44">
                  <c:v>2350</c:v>
                </c:pt>
                <c:pt idx="45">
                  <c:v>2087</c:v>
                </c:pt>
                <c:pt idx="46">
                  <c:v>1949</c:v>
                </c:pt>
                <c:pt idx="47">
                  <c:v>2162</c:v>
                </c:pt>
                <c:pt idx="48">
                  <c:v>1983</c:v>
                </c:pt>
                <c:pt idx="49">
                  <c:v>2271</c:v>
                </c:pt>
                <c:pt idx="50">
                  <c:v>2433</c:v>
                </c:pt>
                <c:pt idx="51">
                  <c:v>2030</c:v>
                </c:pt>
                <c:pt idx="52">
                  <c:v>2662</c:v>
                </c:pt>
                <c:pt idx="53">
                  <c:v>2116</c:v>
                </c:pt>
                <c:pt idx="54">
                  <c:v>1944</c:v>
                </c:pt>
                <c:pt idx="55">
                  <c:v>2271</c:v>
                </c:pt>
                <c:pt idx="56">
                  <c:v>2225</c:v>
                </c:pt>
                <c:pt idx="57">
                  <c:v>2667</c:v>
                </c:pt>
                <c:pt idx="58">
                  <c:v>2434</c:v>
                </c:pt>
                <c:pt idx="59">
                  <c:v>2826</c:v>
                </c:pt>
                <c:pt idx="60">
                  <c:v>2479</c:v>
                </c:pt>
                <c:pt idx="61">
                  <c:v>2596</c:v>
                </c:pt>
                <c:pt idx="62">
                  <c:v>2290</c:v>
                </c:pt>
                <c:pt idx="63">
                  <c:v>2947</c:v>
                </c:pt>
                <c:pt idx="64">
                  <c:v>2510</c:v>
                </c:pt>
                <c:pt idx="65">
                  <c:v>2395</c:v>
                </c:pt>
                <c:pt idx="66">
                  <c:v>2410</c:v>
                </c:pt>
                <c:pt idx="67">
                  <c:v>2878</c:v>
                </c:pt>
                <c:pt idx="68">
                  <c:v>2258</c:v>
                </c:pt>
                <c:pt idx="69">
                  <c:v>3113</c:v>
                </c:pt>
                <c:pt idx="70">
                  <c:v>2424</c:v>
                </c:pt>
                <c:pt idx="71">
                  <c:v>2510</c:v>
                </c:pt>
                <c:pt idx="72">
                  <c:v>2403</c:v>
                </c:pt>
                <c:pt idx="73">
                  <c:v>2531</c:v>
                </c:pt>
                <c:pt idx="74">
                  <c:v>2499</c:v>
                </c:pt>
                <c:pt idx="75">
                  <c:v>3078</c:v>
                </c:pt>
                <c:pt idx="76">
                  <c:v>2765</c:v>
                </c:pt>
                <c:pt idx="77">
                  <c:v>2792</c:v>
                </c:pt>
                <c:pt idx="78">
                  <c:v>3422</c:v>
                </c:pt>
                <c:pt idx="79">
                  <c:v>2887</c:v>
                </c:pt>
                <c:pt idx="80">
                  <c:v>3175</c:v>
                </c:pt>
                <c:pt idx="81">
                  <c:v>3422</c:v>
                </c:pt>
                <c:pt idx="82">
                  <c:v>4245</c:v>
                </c:pt>
                <c:pt idx="83">
                  <c:v>3535</c:v>
                </c:pt>
                <c:pt idx="84">
                  <c:v>3534</c:v>
                </c:pt>
                <c:pt idx="85">
                  <c:v>4096</c:v>
                </c:pt>
                <c:pt idx="86">
                  <c:v>3777</c:v>
                </c:pt>
                <c:pt idx="87">
                  <c:v>4167</c:v>
                </c:pt>
                <c:pt idx="88">
                  <c:v>4024</c:v>
                </c:pt>
                <c:pt idx="89">
                  <c:v>4561</c:v>
                </c:pt>
                <c:pt idx="90">
                  <c:v>4687</c:v>
                </c:pt>
                <c:pt idx="91">
                  <c:v>4310</c:v>
                </c:pt>
                <c:pt idx="92">
                  <c:v>4317</c:v>
                </c:pt>
                <c:pt idx="93">
                  <c:v>4984</c:v>
                </c:pt>
                <c:pt idx="94">
                  <c:v>4901</c:v>
                </c:pt>
                <c:pt idx="95">
                  <c:v>5499</c:v>
                </c:pt>
                <c:pt idx="96">
                  <c:v>5668</c:v>
                </c:pt>
                <c:pt idx="97">
                  <c:v>5611</c:v>
                </c:pt>
                <c:pt idx="98">
                  <c:v>5113</c:v>
                </c:pt>
                <c:pt idx="99">
                  <c:v>5160</c:v>
                </c:pt>
                <c:pt idx="100">
                  <c:v>5552</c:v>
                </c:pt>
                <c:pt idx="101">
                  <c:v>5350</c:v>
                </c:pt>
                <c:pt idx="102">
                  <c:v>5214</c:v>
                </c:pt>
                <c:pt idx="103">
                  <c:v>5739</c:v>
                </c:pt>
                <c:pt idx="104">
                  <c:v>5965</c:v>
                </c:pt>
                <c:pt idx="105">
                  <c:v>6438</c:v>
                </c:pt>
                <c:pt idx="106">
                  <c:v>5917</c:v>
                </c:pt>
                <c:pt idx="107">
                  <c:v>6609</c:v>
                </c:pt>
                <c:pt idx="108">
                  <c:v>7100</c:v>
                </c:pt>
                <c:pt idx="109">
                  <c:v>7328</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10583936"/>
        <c:axId val="234844544"/>
      </c:scatterChart>
      <c:valAx>
        <c:axId val="21058393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44544"/>
        <c:crosses val="autoZero"/>
        <c:crossBetween val="midCat"/>
        <c:minorUnit val="10"/>
      </c:valAx>
      <c:valAx>
        <c:axId val="23484454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1058393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respiratory system (ICD-10 J00–J99),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319.78077000000002</c:v>
                </c:pt>
                <c:pt idx="1">
                  <c:v>266.60579000000001</c:v>
                </c:pt>
                <c:pt idx="2">
                  <c:v>257.38889999999998</c:v>
                </c:pt>
                <c:pt idx="3">
                  <c:v>225.20406</c:v>
                </c:pt>
                <c:pt idx="4">
                  <c:v>275.20452</c:v>
                </c:pt>
                <c:pt idx="5">
                  <c:v>273.28372999999999</c:v>
                </c:pt>
                <c:pt idx="6">
                  <c:v>245.65149</c:v>
                </c:pt>
                <c:pt idx="7">
                  <c:v>232.87818999999999</c:v>
                </c:pt>
                <c:pt idx="8">
                  <c:v>258.41478999999998</c:v>
                </c:pt>
                <c:pt idx="9">
                  <c:v>252.62002000000001</c:v>
                </c:pt>
                <c:pt idx="10">
                  <c:v>236.14658</c:v>
                </c:pt>
                <c:pt idx="11">
                  <c:v>297.53289999999998</c:v>
                </c:pt>
                <c:pt idx="12">
                  <c:v>511.22388999999998</c:v>
                </c:pt>
                <c:pt idx="13">
                  <c:v>240.20654999999999</c:v>
                </c:pt>
                <c:pt idx="14">
                  <c:v>239.35203999999999</c:v>
                </c:pt>
                <c:pt idx="15">
                  <c:v>233.82230000000001</c:v>
                </c:pt>
                <c:pt idx="16">
                  <c:v>315.25196999999997</c:v>
                </c:pt>
                <c:pt idx="17">
                  <c:v>274.70555999999999</c:v>
                </c:pt>
                <c:pt idx="18">
                  <c:v>233.54926</c:v>
                </c:pt>
                <c:pt idx="19">
                  <c:v>281.81522000000001</c:v>
                </c:pt>
                <c:pt idx="20">
                  <c:v>268.16277000000002</c:v>
                </c:pt>
                <c:pt idx="21">
                  <c:v>269.84906999999998</c:v>
                </c:pt>
                <c:pt idx="22">
                  <c:v>298.77510999999998</c:v>
                </c:pt>
                <c:pt idx="23">
                  <c:v>191.66380000000001</c:v>
                </c:pt>
                <c:pt idx="24">
                  <c:v>223.94478000000001</c:v>
                </c:pt>
                <c:pt idx="25">
                  <c:v>183.70506</c:v>
                </c:pt>
                <c:pt idx="26">
                  <c:v>221.25530000000001</c:v>
                </c:pt>
                <c:pt idx="27">
                  <c:v>221.63413</c:v>
                </c:pt>
                <c:pt idx="28">
                  <c:v>234.15661</c:v>
                </c:pt>
                <c:pt idx="29">
                  <c:v>196.27878000000001</c:v>
                </c:pt>
                <c:pt idx="30">
                  <c:v>186.98715999999999</c:v>
                </c:pt>
                <c:pt idx="31">
                  <c:v>200.66453999999999</c:v>
                </c:pt>
                <c:pt idx="32">
                  <c:v>216.41909000000001</c:v>
                </c:pt>
                <c:pt idx="33">
                  <c:v>178.76434</c:v>
                </c:pt>
                <c:pt idx="34">
                  <c:v>177.68329</c:v>
                </c:pt>
                <c:pt idx="35">
                  <c:v>185.43942000000001</c:v>
                </c:pt>
                <c:pt idx="36">
                  <c:v>177.97801000000001</c:v>
                </c:pt>
                <c:pt idx="37">
                  <c:v>149.43919</c:v>
                </c:pt>
                <c:pt idx="38">
                  <c:v>133.28702000000001</c:v>
                </c:pt>
                <c:pt idx="39">
                  <c:v>144.09702999999999</c:v>
                </c:pt>
                <c:pt idx="40">
                  <c:v>127.28816</c:v>
                </c:pt>
                <c:pt idx="41">
                  <c:v>151.65378000000001</c:v>
                </c:pt>
                <c:pt idx="42">
                  <c:v>125.30747</c:v>
                </c:pt>
                <c:pt idx="43">
                  <c:v>141.47074000000001</c:v>
                </c:pt>
                <c:pt idx="44">
                  <c:v>143.52318</c:v>
                </c:pt>
                <c:pt idx="45">
                  <c:v>126.9644</c:v>
                </c:pt>
                <c:pt idx="46">
                  <c:v>119.89989</c:v>
                </c:pt>
                <c:pt idx="47">
                  <c:v>138.19470000000001</c:v>
                </c:pt>
                <c:pt idx="48">
                  <c:v>132.45011</c:v>
                </c:pt>
                <c:pt idx="49">
                  <c:v>148.88920999999999</c:v>
                </c:pt>
                <c:pt idx="50">
                  <c:v>145.01472999999999</c:v>
                </c:pt>
                <c:pt idx="51">
                  <c:v>125.39918</c:v>
                </c:pt>
                <c:pt idx="52">
                  <c:v>166.74494999999999</c:v>
                </c:pt>
                <c:pt idx="53">
                  <c:v>136.88075000000001</c:v>
                </c:pt>
                <c:pt idx="54">
                  <c:v>131.00761</c:v>
                </c:pt>
                <c:pt idx="55">
                  <c:v>141.28151</c:v>
                </c:pt>
                <c:pt idx="56">
                  <c:v>139.85372000000001</c:v>
                </c:pt>
                <c:pt idx="57">
                  <c:v>172.97095999999999</c:v>
                </c:pt>
                <c:pt idx="58">
                  <c:v>156.95688999999999</c:v>
                </c:pt>
                <c:pt idx="59">
                  <c:v>177.99392</c:v>
                </c:pt>
                <c:pt idx="60">
                  <c:v>154.21704</c:v>
                </c:pt>
                <c:pt idx="61">
                  <c:v>161.48522</c:v>
                </c:pt>
                <c:pt idx="62">
                  <c:v>153.63300000000001</c:v>
                </c:pt>
                <c:pt idx="63">
                  <c:v>181.67635999999999</c:v>
                </c:pt>
                <c:pt idx="64">
                  <c:v>148.47791000000001</c:v>
                </c:pt>
                <c:pt idx="65">
                  <c:v>151.42689999999999</c:v>
                </c:pt>
                <c:pt idx="66">
                  <c:v>147.90813</c:v>
                </c:pt>
                <c:pt idx="67">
                  <c:v>165.89206999999999</c:v>
                </c:pt>
                <c:pt idx="68">
                  <c:v>133.11927</c:v>
                </c:pt>
                <c:pt idx="69">
                  <c:v>157.77239</c:v>
                </c:pt>
                <c:pt idx="70">
                  <c:v>133.4023</c:v>
                </c:pt>
                <c:pt idx="71">
                  <c:v>134.66314</c:v>
                </c:pt>
                <c:pt idx="72">
                  <c:v>126.38061</c:v>
                </c:pt>
                <c:pt idx="73">
                  <c:v>125.30895</c:v>
                </c:pt>
                <c:pt idx="74">
                  <c:v>120.55034999999999</c:v>
                </c:pt>
                <c:pt idx="75">
                  <c:v>144.69332</c:v>
                </c:pt>
                <c:pt idx="76">
                  <c:v>119.3357</c:v>
                </c:pt>
                <c:pt idx="77">
                  <c:v>114.79677</c:v>
                </c:pt>
                <c:pt idx="78">
                  <c:v>126.81313</c:v>
                </c:pt>
                <c:pt idx="79">
                  <c:v>105.56067</c:v>
                </c:pt>
                <c:pt idx="80">
                  <c:v>108.13224</c:v>
                </c:pt>
                <c:pt idx="81">
                  <c:v>111.00543</c:v>
                </c:pt>
                <c:pt idx="82">
                  <c:v>124.04152000000001</c:v>
                </c:pt>
                <c:pt idx="83">
                  <c:v>101.98331</c:v>
                </c:pt>
                <c:pt idx="84">
                  <c:v>96.613386000000006</c:v>
                </c:pt>
                <c:pt idx="85">
                  <c:v>105.39685</c:v>
                </c:pt>
                <c:pt idx="86">
                  <c:v>92.516327000000004</c:v>
                </c:pt>
                <c:pt idx="87">
                  <c:v>96.021996000000001</c:v>
                </c:pt>
                <c:pt idx="88">
                  <c:v>85.921417000000005</c:v>
                </c:pt>
                <c:pt idx="89">
                  <c:v>89.232319000000004</c:v>
                </c:pt>
                <c:pt idx="90">
                  <c:v>84.563299000000001</c:v>
                </c:pt>
                <c:pt idx="91">
                  <c:v>76.803308999999999</c:v>
                </c:pt>
                <c:pt idx="92">
                  <c:v>73.919410999999997</c:v>
                </c:pt>
                <c:pt idx="93">
                  <c:v>81.008718999999999</c:v>
                </c:pt>
                <c:pt idx="94">
                  <c:v>74.684306000000007</c:v>
                </c:pt>
                <c:pt idx="95">
                  <c:v>78.648612999999997</c:v>
                </c:pt>
                <c:pt idx="96">
                  <c:v>77.214995999999999</c:v>
                </c:pt>
                <c:pt idx="97">
                  <c:v>72.737550999999996</c:v>
                </c:pt>
                <c:pt idx="98">
                  <c:v>66.284131000000002</c:v>
                </c:pt>
                <c:pt idx="99">
                  <c:v>64.052212999999995</c:v>
                </c:pt>
                <c:pt idx="100">
                  <c:v>65.148743999999994</c:v>
                </c:pt>
                <c:pt idx="101">
                  <c:v>61.451338</c:v>
                </c:pt>
                <c:pt idx="102">
                  <c:v>58.316583000000001</c:v>
                </c:pt>
                <c:pt idx="103">
                  <c:v>60.047230999999996</c:v>
                </c:pt>
                <c:pt idx="104">
                  <c:v>61.031967000000002</c:v>
                </c:pt>
                <c:pt idx="105">
                  <c:v>61.271349999999998</c:v>
                </c:pt>
                <c:pt idx="106">
                  <c:v>56.645932000000002</c:v>
                </c:pt>
                <c:pt idx="107">
                  <c:v>59.777693999999997</c:v>
                </c:pt>
                <c:pt idx="108">
                  <c:v>58.061849000000002</c:v>
                </c:pt>
                <c:pt idx="109">
                  <c:v>57.989933000000001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263.06166000000002</c:v>
                </c:pt>
                <c:pt idx="1">
                  <c:v>244.07962000000001</c:v>
                </c:pt>
                <c:pt idx="2">
                  <c:v>188.21482</c:v>
                </c:pt>
                <c:pt idx="3">
                  <c:v>189.5532</c:v>
                </c:pt>
                <c:pt idx="4">
                  <c:v>225.38595000000001</c:v>
                </c:pt>
                <c:pt idx="5">
                  <c:v>202.68558999999999</c:v>
                </c:pt>
                <c:pt idx="6">
                  <c:v>195.27030999999999</c:v>
                </c:pt>
                <c:pt idx="7">
                  <c:v>197.66575</c:v>
                </c:pt>
                <c:pt idx="8">
                  <c:v>195.17464000000001</c:v>
                </c:pt>
                <c:pt idx="9">
                  <c:v>199.40239</c:v>
                </c:pt>
                <c:pt idx="10">
                  <c:v>159.16480999999999</c:v>
                </c:pt>
                <c:pt idx="11">
                  <c:v>241.12697</c:v>
                </c:pt>
                <c:pt idx="12">
                  <c:v>404.77461</c:v>
                </c:pt>
                <c:pt idx="13">
                  <c:v>201.08688000000001</c:v>
                </c:pt>
                <c:pt idx="14">
                  <c:v>184.23642000000001</c:v>
                </c:pt>
                <c:pt idx="15">
                  <c:v>179.60337000000001</c:v>
                </c:pt>
                <c:pt idx="16">
                  <c:v>267.00788</c:v>
                </c:pt>
                <c:pt idx="17">
                  <c:v>213.14487</c:v>
                </c:pt>
                <c:pt idx="18">
                  <c:v>185.15723</c:v>
                </c:pt>
                <c:pt idx="19">
                  <c:v>201.01785000000001</c:v>
                </c:pt>
                <c:pt idx="20">
                  <c:v>196.58507</c:v>
                </c:pt>
                <c:pt idx="21">
                  <c:v>216.94173000000001</c:v>
                </c:pt>
                <c:pt idx="22">
                  <c:v>236.97145</c:v>
                </c:pt>
                <c:pt idx="23">
                  <c:v>144.56379000000001</c:v>
                </c:pt>
                <c:pt idx="24">
                  <c:v>176.41937999999999</c:v>
                </c:pt>
                <c:pt idx="25">
                  <c:v>138.62054000000001</c:v>
                </c:pt>
                <c:pt idx="26">
                  <c:v>163.70397</c:v>
                </c:pt>
                <c:pt idx="27">
                  <c:v>175.63628</c:v>
                </c:pt>
                <c:pt idx="28">
                  <c:v>182.84278</c:v>
                </c:pt>
                <c:pt idx="29">
                  <c:v>145.47784999999999</c:v>
                </c:pt>
                <c:pt idx="30">
                  <c:v>133.79094000000001</c:v>
                </c:pt>
                <c:pt idx="31">
                  <c:v>143.02603999999999</c:v>
                </c:pt>
                <c:pt idx="32">
                  <c:v>152.70373000000001</c:v>
                </c:pt>
                <c:pt idx="33">
                  <c:v>125.91494</c:v>
                </c:pt>
                <c:pt idx="34">
                  <c:v>140.14075</c:v>
                </c:pt>
                <c:pt idx="35">
                  <c:v>140.59213</c:v>
                </c:pt>
                <c:pt idx="36">
                  <c:v>125.54647</c:v>
                </c:pt>
                <c:pt idx="37">
                  <c:v>97.650839000000005</c:v>
                </c:pt>
                <c:pt idx="38">
                  <c:v>98.634631999999996</c:v>
                </c:pt>
                <c:pt idx="39">
                  <c:v>105.40192</c:v>
                </c:pt>
                <c:pt idx="40">
                  <c:v>94.908642999999998</c:v>
                </c:pt>
                <c:pt idx="41">
                  <c:v>110.89603</c:v>
                </c:pt>
                <c:pt idx="42">
                  <c:v>86.847408999999999</c:v>
                </c:pt>
                <c:pt idx="43">
                  <c:v>86.680620000000005</c:v>
                </c:pt>
                <c:pt idx="44">
                  <c:v>86.942656999999997</c:v>
                </c:pt>
                <c:pt idx="45">
                  <c:v>76.616781000000003</c:v>
                </c:pt>
                <c:pt idx="46">
                  <c:v>69.093029000000001</c:v>
                </c:pt>
                <c:pt idx="47">
                  <c:v>75.383680999999996</c:v>
                </c:pt>
                <c:pt idx="48">
                  <c:v>67.219740999999999</c:v>
                </c:pt>
                <c:pt idx="49">
                  <c:v>74.182598999999996</c:v>
                </c:pt>
                <c:pt idx="50">
                  <c:v>75.649972000000005</c:v>
                </c:pt>
                <c:pt idx="51">
                  <c:v>63.056016999999997</c:v>
                </c:pt>
                <c:pt idx="52">
                  <c:v>81.712554999999995</c:v>
                </c:pt>
                <c:pt idx="53">
                  <c:v>62.810949000000001</c:v>
                </c:pt>
                <c:pt idx="54">
                  <c:v>55.829450000000001</c:v>
                </c:pt>
                <c:pt idx="55">
                  <c:v>62.968564999999998</c:v>
                </c:pt>
                <c:pt idx="56">
                  <c:v>59.570833</c:v>
                </c:pt>
                <c:pt idx="57">
                  <c:v>69.604769000000005</c:v>
                </c:pt>
                <c:pt idx="58">
                  <c:v>61.247630000000001</c:v>
                </c:pt>
                <c:pt idx="59">
                  <c:v>69.545574000000002</c:v>
                </c:pt>
                <c:pt idx="60">
                  <c:v>59.974418999999997</c:v>
                </c:pt>
                <c:pt idx="61">
                  <c:v>61.262025999999999</c:v>
                </c:pt>
                <c:pt idx="62">
                  <c:v>50.401169000000003</c:v>
                </c:pt>
                <c:pt idx="63">
                  <c:v>63.762714000000003</c:v>
                </c:pt>
                <c:pt idx="64">
                  <c:v>52.359597999999998</c:v>
                </c:pt>
                <c:pt idx="65">
                  <c:v>48.233936999999997</c:v>
                </c:pt>
                <c:pt idx="66">
                  <c:v>48.218832999999997</c:v>
                </c:pt>
                <c:pt idx="67">
                  <c:v>56.326554999999999</c:v>
                </c:pt>
                <c:pt idx="68">
                  <c:v>43.026744000000001</c:v>
                </c:pt>
                <c:pt idx="69">
                  <c:v>57.979458999999999</c:v>
                </c:pt>
                <c:pt idx="70">
                  <c:v>43.927019000000001</c:v>
                </c:pt>
                <c:pt idx="71">
                  <c:v>44.543191999999998</c:v>
                </c:pt>
                <c:pt idx="72">
                  <c:v>41.518982000000001</c:v>
                </c:pt>
                <c:pt idx="73">
                  <c:v>42.110187000000003</c:v>
                </c:pt>
                <c:pt idx="74">
                  <c:v>40.032693000000002</c:v>
                </c:pt>
                <c:pt idx="75">
                  <c:v>48.241405</c:v>
                </c:pt>
                <c:pt idx="76">
                  <c:v>41.855010999999998</c:v>
                </c:pt>
                <c:pt idx="77">
                  <c:v>40.913808000000003</c:v>
                </c:pt>
                <c:pt idx="78">
                  <c:v>48.521704999999997</c:v>
                </c:pt>
                <c:pt idx="79">
                  <c:v>39.116042</c:v>
                </c:pt>
                <c:pt idx="80">
                  <c:v>42.049480000000003</c:v>
                </c:pt>
                <c:pt idx="81">
                  <c:v>44.216290000000001</c:v>
                </c:pt>
                <c:pt idx="82">
                  <c:v>53.388624</c:v>
                </c:pt>
                <c:pt idx="83">
                  <c:v>43.398415</c:v>
                </c:pt>
                <c:pt idx="84">
                  <c:v>42.025081999999998</c:v>
                </c:pt>
                <c:pt idx="85">
                  <c:v>47.374464000000003</c:v>
                </c:pt>
                <c:pt idx="86">
                  <c:v>42.331349000000003</c:v>
                </c:pt>
                <c:pt idx="87">
                  <c:v>45.421263000000003</c:v>
                </c:pt>
                <c:pt idx="88">
                  <c:v>42.548645</c:v>
                </c:pt>
                <c:pt idx="89">
                  <c:v>46.752231999999999</c:v>
                </c:pt>
                <c:pt idx="90">
                  <c:v>46.270949000000002</c:v>
                </c:pt>
                <c:pt idx="91">
                  <c:v>41.389603000000001</c:v>
                </c:pt>
                <c:pt idx="92">
                  <c:v>40.018329999999999</c:v>
                </c:pt>
                <c:pt idx="93">
                  <c:v>44.396082999999997</c:v>
                </c:pt>
                <c:pt idx="94">
                  <c:v>42.464050999999998</c:v>
                </c:pt>
                <c:pt idx="95">
                  <c:v>46.131298000000001</c:v>
                </c:pt>
                <c:pt idx="96">
                  <c:v>46.060513999999998</c:v>
                </c:pt>
                <c:pt idx="97">
                  <c:v>44.817739000000003</c:v>
                </c:pt>
                <c:pt idx="98">
                  <c:v>39.501336000000002</c:v>
                </c:pt>
                <c:pt idx="99">
                  <c:v>38.700609</c:v>
                </c:pt>
                <c:pt idx="100">
                  <c:v>40.526933</c:v>
                </c:pt>
                <c:pt idx="101">
                  <c:v>38.133578999999997</c:v>
                </c:pt>
                <c:pt idx="102">
                  <c:v>36.392851</c:v>
                </c:pt>
                <c:pt idx="103">
                  <c:v>38.536979000000002</c:v>
                </c:pt>
                <c:pt idx="104">
                  <c:v>38.785831999999999</c:v>
                </c:pt>
                <c:pt idx="105">
                  <c:v>40.614018000000002</c:v>
                </c:pt>
                <c:pt idx="106">
                  <c:v>36.836697999999998</c:v>
                </c:pt>
                <c:pt idx="107">
                  <c:v>40.013491999999999</c:v>
                </c:pt>
                <c:pt idx="108">
                  <c:v>41.482999999999997</c:v>
                </c:pt>
                <c:pt idx="109">
                  <c:v>41.909799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43237248"/>
        <c:axId val="243239168"/>
      </c:scatterChart>
      <c:valAx>
        <c:axId val="24323724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43239168"/>
        <c:crosses val="autoZero"/>
        <c:crossBetween val="midCat"/>
        <c:minorUnit val="10"/>
      </c:valAx>
      <c:valAx>
        <c:axId val="24323916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4323724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respiratory system (ICD-10 J00–J99),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2.2274223000000002</c:v>
                </c:pt>
                <c:pt idx="1">
                  <c:v>0.62176759999999998</c:v>
                </c:pt>
                <c:pt idx="2">
                  <c:v>0.81588249999999995</c:v>
                </c:pt>
                <c:pt idx="3">
                  <c:v>0.26457930000000002</c:v>
                </c:pt>
                <c:pt idx="4">
                  <c:v>0.69273830000000003</c:v>
                </c:pt>
                <c:pt idx="5">
                  <c:v>1.2092483000000001</c:v>
                </c:pt>
                <c:pt idx="6">
                  <c:v>1.4558437</c:v>
                </c:pt>
                <c:pt idx="7">
                  <c:v>2.4934547</c:v>
                </c:pt>
                <c:pt idx="8">
                  <c:v>4.2071449999999997</c:v>
                </c:pt>
                <c:pt idx="9">
                  <c:v>7.5050340999999996</c:v>
                </c:pt>
                <c:pt idx="10">
                  <c:v>11.260716</c:v>
                </c:pt>
                <c:pt idx="11">
                  <c:v>23.053466</c:v>
                </c:pt>
                <c:pt idx="12">
                  <c:v>44.338254999999997</c:v>
                </c:pt>
                <c:pt idx="13">
                  <c:v>84.948657999999995</c:v>
                </c:pt>
                <c:pt idx="14">
                  <c:v>185.60391000000001</c:v>
                </c:pt>
                <c:pt idx="15">
                  <c:v>334.16171000000003</c:v>
                </c:pt>
                <c:pt idx="16">
                  <c:v>653.67222000000004</c:v>
                </c:pt>
                <c:pt idx="17">
                  <c:v>1717.8181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1.4360425999999999</c:v>
                </c:pt>
                <c:pt idx="1">
                  <c:v>0.131074</c:v>
                </c:pt>
                <c:pt idx="2">
                  <c:v>0.28722219999999998</c:v>
                </c:pt>
                <c:pt idx="3">
                  <c:v>0.55549000000000004</c:v>
                </c:pt>
                <c:pt idx="4">
                  <c:v>0.3612899</c:v>
                </c:pt>
                <c:pt idx="5">
                  <c:v>0.66015389999999996</c:v>
                </c:pt>
                <c:pt idx="6">
                  <c:v>0.99639200000000006</c:v>
                </c:pt>
                <c:pt idx="7">
                  <c:v>2.2331452999999999</c:v>
                </c:pt>
                <c:pt idx="8">
                  <c:v>3.6582644000000002</c:v>
                </c:pt>
                <c:pt idx="9">
                  <c:v>4.7549203999999996</c:v>
                </c:pt>
                <c:pt idx="10">
                  <c:v>9.0206955000000004</c:v>
                </c:pt>
                <c:pt idx="11">
                  <c:v>16.596738999999999</c:v>
                </c:pt>
                <c:pt idx="12">
                  <c:v>35.488391999999997</c:v>
                </c:pt>
                <c:pt idx="13">
                  <c:v>67.992323999999996</c:v>
                </c:pt>
                <c:pt idx="14">
                  <c:v>131.04801</c:v>
                </c:pt>
                <c:pt idx="15">
                  <c:v>234.17905999999999</c:v>
                </c:pt>
                <c:pt idx="16">
                  <c:v>450.46292999999997</c:v>
                </c:pt>
                <c:pt idx="17">
                  <c:v>1260.6593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25600"/>
        <c:axId val="234856448"/>
      </c:barChart>
      <c:catAx>
        <c:axId val="23482560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56448"/>
        <c:crosses val="autoZero"/>
        <c:auto val="1"/>
        <c:lblAlgn val="ctr"/>
        <c:lblOffset val="100"/>
        <c:noMultiLvlLbl val="0"/>
      </c:catAx>
      <c:valAx>
        <c:axId val="23485644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2560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respiratory system (ICD-10 J00–J99),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-18</c:v>
                </c:pt>
                <c:pt idx="1">
                  <c:v>-5</c:v>
                </c:pt>
                <c:pt idx="2">
                  <c:v>-6</c:v>
                </c:pt>
                <c:pt idx="3">
                  <c:v>-2</c:v>
                </c:pt>
                <c:pt idx="4">
                  <c:v>-6</c:v>
                </c:pt>
                <c:pt idx="5">
                  <c:v>-11</c:v>
                </c:pt>
                <c:pt idx="6">
                  <c:v>-13</c:v>
                </c:pt>
                <c:pt idx="7">
                  <c:v>-20</c:v>
                </c:pt>
                <c:pt idx="8">
                  <c:v>-34</c:v>
                </c:pt>
                <c:pt idx="9">
                  <c:v>-59</c:v>
                </c:pt>
                <c:pt idx="10">
                  <c:v>-86</c:v>
                </c:pt>
                <c:pt idx="11">
                  <c:v>-167</c:v>
                </c:pt>
                <c:pt idx="12">
                  <c:v>-283</c:v>
                </c:pt>
                <c:pt idx="13">
                  <c:v>-501</c:v>
                </c:pt>
                <c:pt idx="14">
                  <c:v>-811</c:v>
                </c:pt>
                <c:pt idx="15">
                  <c:v>-1030</c:v>
                </c:pt>
                <c:pt idx="16">
                  <c:v>-1324</c:v>
                </c:pt>
                <c:pt idx="17">
                  <c:v>-3079</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11</c:v>
                </c:pt>
                <c:pt idx="1">
                  <c:v>1</c:v>
                </c:pt>
                <c:pt idx="2">
                  <c:v>2</c:v>
                </c:pt>
                <c:pt idx="3">
                  <c:v>4</c:v>
                </c:pt>
                <c:pt idx="4">
                  <c:v>3</c:v>
                </c:pt>
                <c:pt idx="5">
                  <c:v>6</c:v>
                </c:pt>
                <c:pt idx="6">
                  <c:v>9</c:v>
                </c:pt>
                <c:pt idx="7">
                  <c:v>18</c:v>
                </c:pt>
                <c:pt idx="8">
                  <c:v>30</c:v>
                </c:pt>
                <c:pt idx="9">
                  <c:v>39</c:v>
                </c:pt>
                <c:pt idx="10">
                  <c:v>71</c:v>
                </c:pt>
                <c:pt idx="11">
                  <c:v>125</c:v>
                </c:pt>
                <c:pt idx="12">
                  <c:v>237</c:v>
                </c:pt>
                <c:pt idx="13">
                  <c:v>411</c:v>
                </c:pt>
                <c:pt idx="14">
                  <c:v>594</c:v>
                </c:pt>
                <c:pt idx="15">
                  <c:v>803</c:v>
                </c:pt>
                <c:pt idx="16">
                  <c:v>1138</c:v>
                </c:pt>
                <c:pt idx="17">
                  <c:v>3826</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70656"/>
        <c:axId val="234881024"/>
      </c:barChart>
      <c:catAx>
        <c:axId val="23487065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81024"/>
        <c:crosses val="autoZero"/>
        <c:auto val="0"/>
        <c:lblAlgn val="ctr"/>
        <c:lblOffset val="100"/>
        <c:tickLblSkip val="1"/>
        <c:noMultiLvlLbl val="0"/>
      </c:catAx>
      <c:valAx>
        <c:axId val="2348810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7065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respiratory system (ICD-10 J00–J99),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55"/>
  <sheetViews>
    <sheetView workbookViewId="0"/>
  </sheetViews>
  <sheetFormatPr defaultRowHeight="15"/>
  <cols>
    <col min="2" max="2" width="10.85546875" bestFit="1" customWidth="1"/>
  </cols>
  <sheetData>
    <row r="1" spans="1:2">
      <c r="A1" s="281" t="s">
        <v>192</v>
      </c>
    </row>
    <row r="2" spans="1:2">
      <c r="A2" s="280" t="s">
        <v>218</v>
      </c>
      <c r="B2" s="280" t="s">
        <v>219</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6"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respiratory system (ICD-10 J00–J99), 1907–2016</v>
      </c>
    </row>
    <row r="2" spans="1:3" s="6" customFormat="1" ht="23.25">
      <c r="A2" s="217"/>
      <c r="B2" s="7" t="s">
        <v>39</v>
      </c>
    </row>
    <row r="4" spans="1:3" ht="21">
      <c r="A4" s="204"/>
      <c r="B4" s="29" t="s">
        <v>38</v>
      </c>
    </row>
    <row r="5" spans="1:3" ht="15.75">
      <c r="A5" s="203"/>
      <c r="B5" s="218" t="s">
        <v>29</v>
      </c>
    </row>
    <row r="6" spans="1:3" ht="30" customHeight="1">
      <c r="A6" s="203"/>
      <c r="B6" s="288" t="str">
        <f>Admin!$G$7</f>
        <v>Australian Institute of Health and Welfare (AIHW) 2018. GRIM (General Record of Incidence of Mortality) books 2016: All diseases of the respiratory system. Canberra: AIHW.</v>
      </c>
      <c r="C6" s="288"/>
    </row>
    <row r="7" spans="1:3" ht="15.75">
      <c r="A7" s="203"/>
      <c r="B7" s="218" t="s">
        <v>40</v>
      </c>
      <c r="C7" s="200"/>
    </row>
    <row r="8" spans="1:3" ht="120" customHeight="1">
      <c r="A8" s="203"/>
      <c r="B8" s="288" t="s">
        <v>191</v>
      </c>
      <c r="C8" s="288"/>
    </row>
    <row r="9" spans="1:3" ht="15.75">
      <c r="A9" s="203"/>
      <c r="B9" s="200" t="s">
        <v>183</v>
      </c>
      <c r="C9" s="199"/>
    </row>
    <row r="10" spans="1:3" ht="16.5" customHeight="1">
      <c r="A10" s="203"/>
      <c r="B10" s="200" t="s">
        <v>133</v>
      </c>
      <c r="C10" s="200"/>
    </row>
    <row r="11" spans="1:3" ht="45" customHeight="1">
      <c r="A11" s="203"/>
      <c r="B11" s="288" t="s">
        <v>195</v>
      </c>
      <c r="C11" s="288"/>
    </row>
    <row r="12" spans="1:3" ht="30" customHeight="1">
      <c r="A12" s="203"/>
      <c r="B12" s="288" t="s">
        <v>162</v>
      </c>
      <c r="C12" s="288"/>
    </row>
    <row r="13" spans="1:3" ht="30" customHeight="1">
      <c r="A13" s="203"/>
      <c r="B13" s="288" t="s">
        <v>163</v>
      </c>
      <c r="C13" s="288"/>
    </row>
    <row r="14" spans="1:3" ht="15.75">
      <c r="A14" s="203"/>
      <c r="B14" s="218" t="s">
        <v>185</v>
      </c>
    </row>
    <row r="15" spans="1:3" ht="30" customHeight="1">
      <c r="A15" s="203"/>
      <c r="B15" s="288" t="s">
        <v>198</v>
      </c>
      <c r="C15" s="288"/>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respiratory system (J00–J99) are from the ICD-10 chapter All diseases of the respiratory system (J00–J99).</v>
      </c>
    </row>
    <row r="20" spans="1:3" ht="15.75">
      <c r="A20" s="203"/>
      <c r="B20" s="218" t="s">
        <v>43</v>
      </c>
      <c r="C20" s="8" t="s">
        <v>44</v>
      </c>
    </row>
    <row r="21" spans="1:3" ht="15.75">
      <c r="A21" s="203"/>
      <c r="B21" s="219" t="s">
        <v>187</v>
      </c>
      <c r="C21" s="3" t="str">
        <f>IF(ISBLANK(Admin!$C$11)," ",Admin!$C$11)</f>
        <v>10, 87–99, 101 (1907–1909); 10, 10a, 86–97, 98b, 100 (1910–1917)</v>
      </c>
    </row>
    <row r="22" spans="1:3" ht="15.75">
      <c r="A22" s="203"/>
      <c r="B22" s="220" t="s">
        <v>103</v>
      </c>
      <c r="C22" s="3" t="str">
        <f>IF(ISBLANK(Admin!$C$12)," ",Admin!$C$12)</f>
        <v>10, 10a, 86–97, 98b, 100</v>
      </c>
    </row>
    <row r="23" spans="1:3" ht="15.75">
      <c r="A23" s="203"/>
      <c r="B23" s="221" t="s">
        <v>104</v>
      </c>
      <c r="C23" s="3" t="str">
        <f>IF(ISBLANK(Admin!$C$13)," ",Admin!$C$13)</f>
        <v>11a, 11b, 97–107, 109</v>
      </c>
    </row>
    <row r="24" spans="1:3" ht="15.75">
      <c r="A24" s="203"/>
      <c r="B24" s="222" t="s">
        <v>105</v>
      </c>
      <c r="C24" s="3" t="str">
        <f>IF(ISBLANK(Admin!$C$14)," ",Admin!$C$14)</f>
        <v>11a, 11b, 104–114, 115b</v>
      </c>
    </row>
    <row r="25" spans="1:3" ht="15.75">
      <c r="A25" s="203"/>
      <c r="B25" s="223" t="s">
        <v>106</v>
      </c>
      <c r="C25" s="3" t="str">
        <f>IF(ISBLANK(Admin!$C$15)," ",Admin!$C$15)</f>
        <v>33a, 33b, 104–114, 115a</v>
      </c>
    </row>
    <row r="26" spans="1:3" ht="15.75">
      <c r="A26" s="203"/>
      <c r="B26" s="224" t="s">
        <v>107</v>
      </c>
      <c r="C26" s="3" t="str">
        <f>IF(ISBLANK(Admin!$C$16)," ",Admin!$C$16)</f>
        <v>240, 241, 470–527</v>
      </c>
    </row>
    <row r="27" spans="1:3" ht="15.75">
      <c r="A27" s="203"/>
      <c r="B27" s="225" t="s">
        <v>108</v>
      </c>
      <c r="C27" s="3" t="str">
        <f>IF(ISBLANK(Admin!$C$17)," ",Admin!$C$17)</f>
        <v>240, 241, 470–527</v>
      </c>
    </row>
    <row r="28" spans="1:3" ht="15.75">
      <c r="A28" s="203"/>
      <c r="B28" s="226" t="s">
        <v>109</v>
      </c>
      <c r="C28" s="3" t="str">
        <f>IF(ISBLANK(Admin!$C$18)," ",Admin!$C$18)</f>
        <v>460–519</v>
      </c>
    </row>
    <row r="29" spans="1:3" ht="15.75">
      <c r="A29" s="203"/>
      <c r="B29" s="227" t="s">
        <v>110</v>
      </c>
      <c r="C29" s="3" t="str">
        <f>IF(ISBLANK(Admin!$C$19)," ",Admin!$C$19)</f>
        <v>460–519</v>
      </c>
    </row>
    <row r="30" spans="1:3" ht="15.75">
      <c r="A30" s="203"/>
      <c r="B30" s="228" t="s">
        <v>111</v>
      </c>
      <c r="C30" s="3" t="str">
        <f>IF(ISBLANK(Admin!$C$20)," ",Admin!$C$20)</f>
        <v>J00–J99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0.91</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8" t="s">
        <v>160</v>
      </c>
      <c r="C38" s="288"/>
    </row>
    <row r="39" spans="1:3" ht="45" customHeight="1">
      <c r="A39" s="203"/>
      <c r="B39" s="293" t="s">
        <v>182</v>
      </c>
      <c r="C39" s="293"/>
    </row>
    <row r="40" spans="1:3" ht="15.75">
      <c r="A40" s="203"/>
      <c r="B40" s="218" t="s">
        <v>132</v>
      </c>
    </row>
    <row r="41" spans="1:3" ht="15.75">
      <c r="A41" s="203"/>
      <c r="B41" s="200" t="s">
        <v>141</v>
      </c>
    </row>
    <row r="42" spans="1:3" ht="30" customHeight="1">
      <c r="A42" s="203"/>
      <c r="B42" s="291" t="s">
        <v>186</v>
      </c>
      <c r="C42" s="291"/>
    </row>
    <row r="43" spans="1:3" ht="30" customHeight="1">
      <c r="A43" s="203"/>
      <c r="B43" s="291" t="s">
        <v>168</v>
      </c>
      <c r="C43" s="291"/>
    </row>
    <row r="44" spans="1:3" ht="30" customHeight="1">
      <c r="A44" s="203"/>
      <c r="B44" s="292" t="s">
        <v>164</v>
      </c>
      <c r="C44" s="292"/>
    </row>
    <row r="45" spans="1:3" ht="150" customHeight="1">
      <c r="A45" s="203"/>
      <c r="B45" s="289" t="s">
        <v>199</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7" t="s">
        <v>200</v>
      </c>
      <c r="C53" s="287"/>
    </row>
    <row r="54" spans="1:16" ht="15.75">
      <c r="A54" s="203"/>
      <c r="B54" s="236" t="s">
        <v>175</v>
      </c>
      <c r="C54" s="233"/>
    </row>
    <row r="55" spans="1:16" ht="15.75">
      <c r="A55" s="203"/>
      <c r="B55" s="236" t="s">
        <v>173</v>
      </c>
    </row>
    <row r="56" spans="1:16" ht="15.75">
      <c r="A56" s="203"/>
      <c r="B56" s="236" t="s">
        <v>174</v>
      </c>
    </row>
    <row r="57" spans="1:16" ht="45" customHeight="1">
      <c r="A57" s="203"/>
      <c r="B57" s="286" t="s">
        <v>201</v>
      </c>
      <c r="C57" s="286"/>
    </row>
    <row r="58" spans="1:16" ht="15.75">
      <c r="A58" s="203"/>
      <c r="B58" s="218" t="s">
        <v>48</v>
      </c>
    </row>
    <row r="59" spans="1:16" ht="45" customHeight="1">
      <c r="B59" s="288" t="s">
        <v>49</v>
      </c>
      <c r="C59" s="288"/>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respiratory system (ICD-10 J00–J99),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respiratory system (ICD-10 J00–J99),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9" t="str">
        <f>Admin!$B$202</f>
        <v>Average annual and total change in mortality rates for All diseases of the respiratory system (ICD-10 J00–J99) in Australia, 1907–2016.</v>
      </c>
      <c r="M5" s="309"/>
      <c r="N5" s="309"/>
      <c r="O5" s="309"/>
      <c r="P5" s="59"/>
    </row>
    <row r="6" spans="1:16">
      <c r="B6" s="46"/>
      <c r="C6" s="52"/>
      <c r="D6" s="44"/>
      <c r="E6" s="44"/>
      <c r="F6" s="44"/>
      <c r="G6" s="44"/>
      <c r="H6" s="44"/>
      <c r="I6" s="44"/>
      <c r="J6" s="67"/>
      <c r="K6" s="67"/>
      <c r="L6" s="309"/>
      <c r="M6" s="309"/>
      <c r="N6" s="309"/>
      <c r="O6" s="309"/>
      <c r="P6" s="59"/>
    </row>
    <row r="7" spans="1:16">
      <c r="B7" s="46"/>
      <c r="C7" s="56" t="s">
        <v>81</v>
      </c>
      <c r="D7" s="44"/>
      <c r="E7" s="44"/>
      <c r="F7" s="48"/>
      <c r="G7" s="44" t="s">
        <v>113</v>
      </c>
      <c r="H7" s="44"/>
      <c r="I7" s="44"/>
      <c r="J7" s="67"/>
      <c r="K7" s="67"/>
      <c r="L7" s="310"/>
      <c r="M7" s="310"/>
      <c r="N7" s="310"/>
      <c r="O7" s="310"/>
      <c r="P7" s="59"/>
    </row>
    <row r="8" spans="1:16">
      <c r="B8" s="46"/>
      <c r="C8" s="298" t="str">
        <f xml:space="preserve"> "(Data available for " &amp;Admin!$D$6&amp; " to " &amp;Admin!$D$8 &amp;")"</f>
        <v>(Data available for 1907 to 2016)</v>
      </c>
      <c r="D8" s="298"/>
      <c r="E8" s="298"/>
      <c r="F8" s="298"/>
      <c r="G8" s="298"/>
      <c r="H8" s="298"/>
      <c r="I8" s="44"/>
      <c r="J8" s="67"/>
      <c r="K8" s="67"/>
      <c r="L8" s="307" t="s">
        <v>68</v>
      </c>
      <c r="M8" s="311" t="s">
        <v>1</v>
      </c>
      <c r="N8" s="311" t="s">
        <v>3</v>
      </c>
      <c r="O8" s="311" t="s">
        <v>4</v>
      </c>
      <c r="P8" s="294"/>
    </row>
    <row r="9" spans="1:16">
      <c r="B9" s="46"/>
      <c r="C9" s="298"/>
      <c r="D9" s="298"/>
      <c r="E9" s="298"/>
      <c r="F9" s="298"/>
      <c r="G9" s="298"/>
      <c r="H9" s="298"/>
      <c r="I9" s="44"/>
      <c r="J9" s="67"/>
      <c r="K9" s="67"/>
      <c r="L9" s="308"/>
      <c r="M9" s="312"/>
      <c r="N9" s="312"/>
      <c r="O9" s="312"/>
      <c r="P9" s="294"/>
    </row>
    <row r="10" spans="1:16">
      <c r="B10" s="46"/>
      <c r="C10" s="87">
        <v>1907</v>
      </c>
      <c r="D10" s="49"/>
      <c r="E10" s="52"/>
      <c r="F10" s="44"/>
      <c r="G10" s="87">
        <v>2016</v>
      </c>
      <c r="H10" s="44"/>
      <c r="I10" s="44"/>
      <c r="J10" s="306" t="s">
        <v>118</v>
      </c>
      <c r="K10" s="79"/>
      <c r="L10" s="297" t="str">
        <f>Admin!$C$191</f>
        <v>1907 – 2016</v>
      </c>
      <c r="M10" s="300">
        <f>Admin!F$187</f>
        <v>-1.5541869464010816E-2</v>
      </c>
      <c r="N10" s="300">
        <f>Admin!G$187</f>
        <v>-1.6710806435287995E-2</v>
      </c>
      <c r="O10" s="300">
        <f>Admin!H$187</f>
        <v>-1.6298415323966808E-2</v>
      </c>
      <c r="P10" s="45"/>
    </row>
    <row r="11" spans="1:16">
      <c r="B11" s="46"/>
      <c r="C11" s="44"/>
      <c r="D11" s="44"/>
      <c r="E11" s="44"/>
      <c r="F11" s="44"/>
      <c r="G11" s="44"/>
      <c r="H11" s="44"/>
      <c r="I11" s="44"/>
      <c r="J11" s="306"/>
      <c r="K11" s="79"/>
      <c r="L11" s="298"/>
      <c r="M11" s="301"/>
      <c r="N11" s="302"/>
      <c r="O11" s="302"/>
      <c r="P11" s="45"/>
    </row>
    <row r="12" spans="1:16">
      <c r="B12" s="46"/>
      <c r="C12" s="44"/>
      <c r="D12" s="44"/>
      <c r="E12" s="44"/>
      <c r="F12" s="44"/>
      <c r="G12" s="44"/>
      <c r="H12" s="44"/>
      <c r="I12" s="44"/>
      <c r="J12" s="305" t="s">
        <v>117</v>
      </c>
      <c r="K12" s="78"/>
      <c r="L12" s="297" t="str">
        <f>Admin!$C$191</f>
        <v>1907 – 2016</v>
      </c>
      <c r="M12" s="300">
        <f>Admin!F$186</f>
        <v>-0.81865722257157614</v>
      </c>
      <c r="N12" s="300">
        <f>Admin!G$186</f>
        <v>-0.8406845033974164</v>
      </c>
      <c r="O12" s="300">
        <f>Admin!H$186</f>
        <v>-0.83323402769227528</v>
      </c>
      <c r="P12" s="45"/>
    </row>
    <row r="13" spans="1:16">
      <c r="B13" s="46"/>
      <c r="C13" s="44"/>
      <c r="D13" s="44"/>
      <c r="E13" s="44"/>
      <c r="F13" s="44"/>
      <c r="G13" s="44"/>
      <c r="H13" s="44"/>
      <c r="I13" s="44"/>
      <c r="J13" s="305"/>
      <c r="K13" s="78"/>
      <c r="L13" s="299"/>
      <c r="M13" s="302"/>
      <c r="N13" s="302"/>
      <c r="O13" s="302"/>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321"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21"/>
      <c r="N15" s="321"/>
      <c r="O15" s="321"/>
      <c r="P15" s="58"/>
    </row>
    <row r="16" spans="1:16" ht="14.45" customHeight="1">
      <c r="B16" s="46"/>
      <c r="C16" s="44"/>
      <c r="D16" s="44"/>
      <c r="E16" s="44"/>
      <c r="F16" s="44"/>
      <c r="G16" s="44"/>
      <c r="H16" s="44"/>
      <c r="I16" s="44"/>
      <c r="J16" s="67"/>
      <c r="K16" s="67"/>
      <c r="L16" s="321"/>
      <c r="M16" s="321"/>
      <c r="N16" s="321"/>
      <c r="O16" s="321"/>
      <c r="P16" s="58"/>
    </row>
    <row r="17" spans="2:16">
      <c r="B17" s="46"/>
      <c r="C17" s="44"/>
      <c r="D17" s="44"/>
      <c r="E17" s="44"/>
      <c r="F17" s="44"/>
      <c r="G17" s="44"/>
      <c r="H17" s="44"/>
      <c r="I17" s="44"/>
      <c r="J17" s="67"/>
      <c r="K17" s="67"/>
      <c r="L17" s="321"/>
      <c r="M17" s="321"/>
      <c r="N17" s="321"/>
      <c r="O17" s="321"/>
      <c r="P17" s="58"/>
    </row>
    <row r="18" spans="2:16">
      <c r="B18" s="46"/>
      <c r="C18" s="44"/>
      <c r="D18" s="44"/>
      <c r="E18" s="44"/>
      <c r="F18" s="44"/>
      <c r="G18" s="44"/>
      <c r="H18" s="44"/>
      <c r="I18" s="44"/>
      <c r="J18" s="67"/>
      <c r="K18" s="67"/>
      <c r="L18" s="321"/>
      <c r="M18" s="321"/>
      <c r="N18" s="321"/>
      <c r="O18" s="321"/>
      <c r="P18" s="58"/>
    </row>
    <row r="19" spans="2:16">
      <c r="B19" s="46"/>
      <c r="C19" s="44"/>
      <c r="D19" s="44"/>
      <c r="E19" s="44"/>
      <c r="F19" s="44"/>
      <c r="G19" s="44"/>
      <c r="H19" s="44"/>
      <c r="I19" s="44"/>
      <c r="J19" s="67"/>
      <c r="K19" s="67"/>
      <c r="L19" s="321"/>
      <c r="M19" s="321"/>
      <c r="N19" s="321"/>
      <c r="O19" s="321"/>
      <c r="P19" s="58"/>
    </row>
    <row r="20" spans="2:16">
      <c r="B20" s="46"/>
      <c r="C20" s="44"/>
      <c r="D20" s="44"/>
      <c r="E20" s="44"/>
      <c r="F20" s="44"/>
      <c r="G20" s="44"/>
      <c r="H20" s="44"/>
      <c r="I20" s="44"/>
      <c r="J20" s="67"/>
      <c r="K20" s="67"/>
      <c r="L20" s="321"/>
      <c r="M20" s="321"/>
      <c r="N20" s="321"/>
      <c r="O20" s="321"/>
      <c r="P20" s="58"/>
    </row>
    <row r="21" spans="2:16">
      <c r="B21" s="46"/>
      <c r="C21" s="44"/>
      <c r="D21" s="49"/>
      <c r="E21" s="44"/>
      <c r="F21" s="44"/>
      <c r="G21" s="44"/>
      <c r="H21" s="44"/>
      <c r="I21" s="44"/>
      <c r="J21" s="67"/>
      <c r="K21" s="67"/>
      <c r="L21" s="321"/>
      <c r="M21" s="321"/>
      <c r="N21" s="321"/>
      <c r="O21" s="321"/>
      <c r="P21" s="58"/>
    </row>
    <row r="22" spans="2:16">
      <c r="B22" s="46"/>
      <c r="C22" s="44"/>
      <c r="D22" s="49"/>
      <c r="E22" s="44"/>
      <c r="F22" s="44"/>
      <c r="G22" s="44"/>
      <c r="H22" s="44"/>
      <c r="I22" s="44"/>
      <c r="J22" s="67"/>
      <c r="K22" s="67"/>
      <c r="L22" s="321"/>
      <c r="M22" s="321"/>
      <c r="N22" s="321"/>
      <c r="O22" s="321"/>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319" t="s">
        <v>76</v>
      </c>
      <c r="M24" s="319"/>
      <c r="N24" s="319"/>
      <c r="O24" s="319"/>
      <c r="P24" s="57"/>
    </row>
    <row r="25" spans="2:16">
      <c r="B25" s="46"/>
      <c r="C25" s="44"/>
      <c r="D25" s="44"/>
      <c r="E25" s="44"/>
      <c r="F25" s="44"/>
      <c r="G25" s="44"/>
      <c r="H25" s="44"/>
      <c r="I25" s="44"/>
      <c r="J25" s="67"/>
      <c r="K25" s="67"/>
      <c r="L25" s="319"/>
      <c r="M25" s="319"/>
      <c r="N25" s="319"/>
      <c r="O25" s="319"/>
      <c r="P25" s="57"/>
    </row>
    <row r="26" spans="2:16">
      <c r="B26" s="50"/>
      <c r="C26" s="47"/>
      <c r="D26" s="47"/>
      <c r="E26" s="47"/>
      <c r="F26" s="47"/>
      <c r="G26" s="47"/>
      <c r="H26" s="47"/>
      <c r="I26" s="47"/>
      <c r="J26" s="69"/>
      <c r="K26" s="69"/>
      <c r="L26" s="320"/>
      <c r="M26" s="320"/>
      <c r="N26" s="320"/>
      <c r="O26" s="320"/>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323" t="str">
        <f>Admin!B233</f>
        <v>Age-specific mortality rates (per 100,000 population) for All diseases of the respiratory system (ICD-10 J00–J99) in Australia, 1907–2016, 0–4 to 85+ years.</v>
      </c>
      <c r="M29" s="323"/>
      <c r="N29" s="323"/>
      <c r="O29" s="323"/>
      <c r="P29" s="61"/>
    </row>
    <row r="30" spans="2:16">
      <c r="B30" s="34"/>
      <c r="C30" s="54"/>
      <c r="D30" s="33"/>
      <c r="E30" s="33"/>
      <c r="F30" s="33"/>
      <c r="G30" s="33"/>
      <c r="H30" s="33"/>
      <c r="I30" s="33"/>
      <c r="J30" s="71"/>
      <c r="K30" s="71"/>
      <c r="L30" s="323"/>
      <c r="M30" s="323"/>
      <c r="N30" s="323"/>
      <c r="O30" s="323"/>
      <c r="P30" s="61"/>
    </row>
    <row r="31" spans="2:16">
      <c r="B31" s="34"/>
      <c r="C31" s="54" t="s">
        <v>82</v>
      </c>
      <c r="D31" s="33"/>
      <c r="E31" s="33"/>
      <c r="F31" s="33"/>
      <c r="G31" s="33" t="s">
        <v>83</v>
      </c>
      <c r="H31" s="33"/>
      <c r="I31" s="33"/>
      <c r="J31" s="71"/>
      <c r="K31" s="71"/>
      <c r="L31" s="324"/>
      <c r="M31" s="324"/>
      <c r="N31" s="324"/>
      <c r="O31" s="324"/>
      <c r="P31" s="61"/>
    </row>
    <row r="32" spans="2:16">
      <c r="B32" s="34"/>
      <c r="C32" s="295" t="str">
        <f xml:space="preserve"> "(Data available for " &amp;Admin!$D$6&amp; " to " &amp;Admin!$D$8 &amp;")"</f>
        <v>(Data available for 1907 to 2016)</v>
      </c>
      <c r="D32" s="295"/>
      <c r="E32" s="295"/>
      <c r="F32" s="295"/>
      <c r="G32" s="296" t="s">
        <v>119</v>
      </c>
      <c r="H32" s="296"/>
      <c r="I32" s="296" t="s">
        <v>120</v>
      </c>
      <c r="J32" s="296"/>
      <c r="K32" s="77"/>
      <c r="L32" s="303" t="s">
        <v>84</v>
      </c>
      <c r="M32" s="315" t="s">
        <v>1</v>
      </c>
      <c r="N32" s="315" t="s">
        <v>3</v>
      </c>
      <c r="O32" s="315" t="s">
        <v>4</v>
      </c>
      <c r="P32" s="39"/>
    </row>
    <row r="33" spans="2:16">
      <c r="B33" s="34"/>
      <c r="C33" s="295"/>
      <c r="D33" s="295"/>
      <c r="E33" s="295"/>
      <c r="F33" s="295"/>
      <c r="G33" s="296"/>
      <c r="H33" s="296"/>
      <c r="I33" s="296"/>
      <c r="J33" s="296"/>
      <c r="K33" s="77"/>
      <c r="L33" s="304"/>
      <c r="M33" s="316"/>
      <c r="N33" s="316"/>
      <c r="O33" s="316"/>
      <c r="P33" s="39"/>
    </row>
    <row r="34" spans="2:16">
      <c r="B34" s="34"/>
      <c r="C34" s="87">
        <v>1907</v>
      </c>
      <c r="D34" s="33"/>
      <c r="E34" s="87">
        <v>2016</v>
      </c>
      <c r="F34" s="33"/>
      <c r="G34" s="87" t="s">
        <v>6</v>
      </c>
      <c r="H34" s="33"/>
      <c r="I34" s="88" t="s">
        <v>23</v>
      </c>
      <c r="J34" s="71"/>
      <c r="K34" s="71"/>
      <c r="L34" s="313" t="str">
        <f>Admin!$C$219</f>
        <v>1907 – 2016</v>
      </c>
      <c r="M34" s="317">
        <f ca="1">Admin!F$215</f>
        <v>78.155847553868753</v>
      </c>
      <c r="N34" s="317">
        <f ca="1">Admin!G$215</f>
        <v>55.072323397313625</v>
      </c>
      <c r="O34" s="317">
        <f ca="1">Admin!H$215</f>
        <v>66.644735782530532</v>
      </c>
      <c r="P34" s="39"/>
    </row>
    <row r="35" spans="2:16">
      <c r="B35" s="34"/>
      <c r="C35" s="33"/>
      <c r="D35" s="33"/>
      <c r="E35" s="33"/>
      <c r="F35" s="33"/>
      <c r="G35" s="33"/>
      <c r="H35" s="33"/>
      <c r="I35" s="33"/>
      <c r="J35" s="71"/>
      <c r="K35" s="71"/>
      <c r="L35" s="314"/>
      <c r="M35" s="318"/>
      <c r="N35" s="318"/>
      <c r="O35" s="318"/>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322" t="str">
        <f>Admin!$B$222</f>
        <v>Provides an age-specific mortality rate (per 100,000 population) for selected range of years and age groups.</v>
      </c>
      <c r="M37" s="322"/>
      <c r="N37" s="322"/>
      <c r="O37" s="322"/>
      <c r="P37" s="62"/>
    </row>
    <row r="38" spans="2:16" ht="14.45" customHeight="1">
      <c r="B38" s="34"/>
      <c r="C38" s="33"/>
      <c r="D38" s="33"/>
      <c r="E38" s="33"/>
      <c r="F38" s="33"/>
      <c r="G38" s="33"/>
      <c r="H38" s="33"/>
      <c r="I38" s="33"/>
      <c r="J38" s="72"/>
      <c r="K38" s="72"/>
      <c r="L38" s="322"/>
      <c r="M38" s="322"/>
      <c r="N38" s="322"/>
      <c r="O38" s="322"/>
      <c r="P38" s="62"/>
    </row>
    <row r="39" spans="2:16">
      <c r="B39" s="34"/>
      <c r="C39" s="33"/>
      <c r="D39" s="33"/>
      <c r="E39" s="33"/>
      <c r="F39" s="33"/>
      <c r="G39" s="33"/>
      <c r="H39" s="33"/>
      <c r="I39" s="33"/>
      <c r="J39" s="71"/>
      <c r="K39" s="71"/>
      <c r="L39" s="322"/>
      <c r="M39" s="322"/>
      <c r="N39" s="322"/>
      <c r="O39" s="322"/>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322" t="s">
        <v>86</v>
      </c>
      <c r="M41" s="322"/>
      <c r="N41" s="322"/>
      <c r="O41" s="322"/>
      <c r="P41" s="60"/>
    </row>
    <row r="42" spans="2:16">
      <c r="B42" s="37"/>
      <c r="C42" s="36"/>
      <c r="D42" s="36"/>
      <c r="E42" s="36"/>
      <c r="F42" s="36"/>
      <c r="G42" s="36"/>
      <c r="H42" s="36"/>
      <c r="I42" s="36"/>
      <c r="J42" s="73"/>
      <c r="K42" s="73"/>
      <c r="L42" s="36"/>
      <c r="M42" s="36"/>
      <c r="N42" s="36"/>
      <c r="O42" s="36"/>
      <c r="P42" s="40"/>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3325</v>
      </c>
      <c r="D14" s="100">
        <v>152.59348</v>
      </c>
      <c r="E14" s="100">
        <v>319.78077000000002</v>
      </c>
      <c r="F14" s="100" t="s">
        <v>24</v>
      </c>
      <c r="G14" s="100">
        <v>368.59748999999999</v>
      </c>
      <c r="H14" s="100">
        <v>226.04074</v>
      </c>
      <c r="I14" s="100">
        <v>205.19883999999999</v>
      </c>
      <c r="J14" s="100">
        <v>45.197288999999998</v>
      </c>
      <c r="K14" s="100" t="s">
        <v>24</v>
      </c>
      <c r="L14" s="100">
        <v>100</v>
      </c>
      <c r="M14" s="100">
        <v>12.818536</v>
      </c>
      <c r="N14" s="99">
        <v>102990</v>
      </c>
      <c r="O14" s="99">
        <v>47.860858</v>
      </c>
      <c r="P14" s="99">
        <v>11.829093</v>
      </c>
      <c r="R14" s="113">
        <v>1907</v>
      </c>
      <c r="S14" s="99">
        <v>2418</v>
      </c>
      <c r="T14" s="100">
        <v>120.68692</v>
      </c>
      <c r="U14" s="100">
        <v>263.06166000000002</v>
      </c>
      <c r="V14" s="100" t="s">
        <v>24</v>
      </c>
      <c r="W14" s="100">
        <v>301.94274999999999</v>
      </c>
      <c r="X14" s="100">
        <v>185.30978999999999</v>
      </c>
      <c r="Y14" s="100">
        <v>166.32745</v>
      </c>
      <c r="Z14" s="100">
        <v>43.913493000000003</v>
      </c>
      <c r="AA14" s="100" t="s">
        <v>24</v>
      </c>
      <c r="AB14" s="100">
        <v>100</v>
      </c>
      <c r="AC14" s="100">
        <v>12.485799999999999</v>
      </c>
      <c r="AD14" s="99">
        <v>78185</v>
      </c>
      <c r="AE14" s="99">
        <v>39.486260999999999</v>
      </c>
      <c r="AF14" s="99">
        <v>11.07856</v>
      </c>
      <c r="AH14" s="113">
        <v>1907</v>
      </c>
      <c r="AI14" s="99">
        <v>5743</v>
      </c>
      <c r="AJ14" s="100">
        <v>137.30945</v>
      </c>
      <c r="AK14" s="100">
        <v>292.95751000000001</v>
      </c>
      <c r="AL14" s="100" t="s">
        <v>24</v>
      </c>
      <c r="AM14" s="100">
        <v>336.93993999999998</v>
      </c>
      <c r="AN14" s="100">
        <v>206.93902</v>
      </c>
      <c r="AO14" s="100">
        <v>186.95984999999999</v>
      </c>
      <c r="AP14" s="100">
        <v>44.656554999999997</v>
      </c>
      <c r="AQ14" s="100" t="s">
        <v>24</v>
      </c>
      <c r="AR14" s="100">
        <v>100</v>
      </c>
      <c r="AS14" s="100">
        <v>12.676304999999999</v>
      </c>
      <c r="AT14" s="99">
        <v>181175</v>
      </c>
      <c r="AU14" s="99">
        <v>43.847669000000003</v>
      </c>
      <c r="AV14" s="99">
        <v>11.493086</v>
      </c>
      <c r="AW14" s="100">
        <v>1.2156115000000001</v>
      </c>
      <c r="AY14" s="112">
        <v>1907</v>
      </c>
    </row>
    <row r="15" spans="1:51" s="91" customFormat="1">
      <c r="B15" s="113">
        <v>1908</v>
      </c>
      <c r="C15" s="99">
        <v>3041</v>
      </c>
      <c r="D15" s="100">
        <v>137.44614999999999</v>
      </c>
      <c r="E15" s="100">
        <v>266.60579000000001</v>
      </c>
      <c r="F15" s="100" t="s">
        <v>24</v>
      </c>
      <c r="G15" s="100">
        <v>303.04649999999998</v>
      </c>
      <c r="H15" s="100">
        <v>194.30304000000001</v>
      </c>
      <c r="I15" s="100">
        <v>177.93127999999999</v>
      </c>
      <c r="J15" s="100">
        <v>44.713061000000003</v>
      </c>
      <c r="K15" s="100" t="s">
        <v>24</v>
      </c>
      <c r="L15" s="100">
        <v>100</v>
      </c>
      <c r="M15" s="100">
        <v>11.418594000000001</v>
      </c>
      <c r="N15" s="99">
        <v>94960</v>
      </c>
      <c r="O15" s="99">
        <v>43.473053999999998</v>
      </c>
      <c r="P15" s="99">
        <v>10.7812</v>
      </c>
      <c r="R15" s="113">
        <v>1908</v>
      </c>
      <c r="S15" s="99">
        <v>2251</v>
      </c>
      <c r="T15" s="100">
        <v>110.44379000000001</v>
      </c>
      <c r="U15" s="100">
        <v>244.07962000000001</v>
      </c>
      <c r="V15" s="100" t="s">
        <v>24</v>
      </c>
      <c r="W15" s="100">
        <v>279.67466999999999</v>
      </c>
      <c r="X15" s="100">
        <v>170.80266</v>
      </c>
      <c r="Y15" s="100">
        <v>152.54982000000001</v>
      </c>
      <c r="Z15" s="100">
        <v>45.857778000000003</v>
      </c>
      <c r="AA15" s="100" t="s">
        <v>24</v>
      </c>
      <c r="AB15" s="100">
        <v>100</v>
      </c>
      <c r="AC15" s="100">
        <v>11.372133</v>
      </c>
      <c r="AD15" s="99">
        <v>68505</v>
      </c>
      <c r="AE15" s="99">
        <v>34.021965000000002</v>
      </c>
      <c r="AF15" s="99">
        <v>9.7134733999999998</v>
      </c>
      <c r="AH15" s="113">
        <v>1908</v>
      </c>
      <c r="AI15" s="99">
        <v>5292</v>
      </c>
      <c r="AJ15" s="100">
        <v>124.49879</v>
      </c>
      <c r="AK15" s="100">
        <v>256.3725</v>
      </c>
      <c r="AL15" s="100" t="s">
        <v>24</v>
      </c>
      <c r="AM15" s="100">
        <v>292.47365000000002</v>
      </c>
      <c r="AN15" s="100">
        <v>183.47659999999999</v>
      </c>
      <c r="AO15" s="100">
        <v>166.15735000000001</v>
      </c>
      <c r="AP15" s="100">
        <v>45.200682</v>
      </c>
      <c r="AQ15" s="100" t="s">
        <v>24</v>
      </c>
      <c r="AR15" s="100">
        <v>100</v>
      </c>
      <c r="AS15" s="100">
        <v>11.398785</v>
      </c>
      <c r="AT15" s="99">
        <v>163465</v>
      </c>
      <c r="AU15" s="99">
        <v>38.939765999999999</v>
      </c>
      <c r="AV15" s="99">
        <v>10.306422</v>
      </c>
      <c r="AW15" s="100">
        <v>1.0922902999999999</v>
      </c>
      <c r="AY15" s="112">
        <v>1908</v>
      </c>
    </row>
    <row r="16" spans="1:51" s="91" customFormat="1">
      <c r="B16" s="113">
        <v>1909</v>
      </c>
      <c r="C16" s="99">
        <v>2780</v>
      </c>
      <c r="D16" s="100">
        <v>123.77485</v>
      </c>
      <c r="E16" s="100">
        <v>257.38889999999998</v>
      </c>
      <c r="F16" s="100" t="s">
        <v>24</v>
      </c>
      <c r="G16" s="100">
        <v>294.71805999999998</v>
      </c>
      <c r="H16" s="100">
        <v>182.06923</v>
      </c>
      <c r="I16" s="100">
        <v>163.27005</v>
      </c>
      <c r="J16" s="100">
        <v>47.392046999999998</v>
      </c>
      <c r="K16" s="100" t="s">
        <v>24</v>
      </c>
      <c r="L16" s="100">
        <v>100</v>
      </c>
      <c r="M16" s="100">
        <v>10.895979000000001</v>
      </c>
      <c r="N16" s="99">
        <v>80092.5</v>
      </c>
      <c r="O16" s="99">
        <v>36.129449000000001</v>
      </c>
      <c r="P16" s="99">
        <v>9.6284697999999995</v>
      </c>
      <c r="R16" s="113">
        <v>1909</v>
      </c>
      <c r="S16" s="99">
        <v>1801</v>
      </c>
      <c r="T16" s="100">
        <v>86.889373000000006</v>
      </c>
      <c r="U16" s="100">
        <v>188.21482</v>
      </c>
      <c r="V16" s="100" t="s">
        <v>24</v>
      </c>
      <c r="W16" s="100">
        <v>216.54642000000001</v>
      </c>
      <c r="X16" s="100">
        <v>131.56129999999999</v>
      </c>
      <c r="Y16" s="100">
        <v>117.2603</v>
      </c>
      <c r="Z16" s="100">
        <v>44.715119999999999</v>
      </c>
      <c r="AA16" s="100" t="s">
        <v>24</v>
      </c>
      <c r="AB16" s="100">
        <v>100</v>
      </c>
      <c r="AC16" s="100">
        <v>9.6526958999999994</v>
      </c>
      <c r="AD16" s="99">
        <v>57022.5</v>
      </c>
      <c r="AE16" s="99">
        <v>27.855961000000001</v>
      </c>
      <c r="AF16" s="99">
        <v>8.6374171000000004</v>
      </c>
      <c r="AH16" s="113">
        <v>1909</v>
      </c>
      <c r="AI16" s="99">
        <v>4581</v>
      </c>
      <c r="AJ16" s="100">
        <v>106.07201000000001</v>
      </c>
      <c r="AK16" s="100">
        <v>225.07776999999999</v>
      </c>
      <c r="AL16" s="100" t="s">
        <v>24</v>
      </c>
      <c r="AM16" s="100">
        <v>258.10876000000002</v>
      </c>
      <c r="AN16" s="100">
        <v>158.57346999999999</v>
      </c>
      <c r="AO16" s="100">
        <v>141.84779</v>
      </c>
      <c r="AP16" s="100">
        <v>46.340105000000001</v>
      </c>
      <c r="AQ16" s="100" t="s">
        <v>24</v>
      </c>
      <c r="AR16" s="100">
        <v>100</v>
      </c>
      <c r="AS16" s="100">
        <v>10.370823</v>
      </c>
      <c r="AT16" s="99">
        <v>137115</v>
      </c>
      <c r="AU16" s="99">
        <v>32.157415</v>
      </c>
      <c r="AV16" s="99">
        <v>9.1899517999999993</v>
      </c>
      <c r="AW16" s="100">
        <v>1.3675272999999999</v>
      </c>
      <c r="AY16" s="112">
        <v>1909</v>
      </c>
    </row>
    <row r="17" spans="2:51" s="91" customFormat="1">
      <c r="B17" s="113">
        <v>1910</v>
      </c>
      <c r="C17" s="99">
        <v>2489</v>
      </c>
      <c r="D17" s="100">
        <v>109.18944999999999</v>
      </c>
      <c r="E17" s="100">
        <v>225.20406</v>
      </c>
      <c r="F17" s="100" t="s">
        <v>24</v>
      </c>
      <c r="G17" s="100">
        <v>258.44448</v>
      </c>
      <c r="H17" s="100">
        <v>159.0214</v>
      </c>
      <c r="I17" s="100">
        <v>141.76014000000001</v>
      </c>
      <c r="J17" s="100">
        <v>47.054974000000001</v>
      </c>
      <c r="K17" s="100" t="s">
        <v>24</v>
      </c>
      <c r="L17" s="100">
        <v>100</v>
      </c>
      <c r="M17" s="100">
        <v>9.5167087000000006</v>
      </c>
      <c r="N17" s="99">
        <v>72622.5</v>
      </c>
      <c r="O17" s="99">
        <v>32.286723000000002</v>
      </c>
      <c r="P17" s="99">
        <v>8.3339070999999993</v>
      </c>
      <c r="R17" s="113">
        <v>1910</v>
      </c>
      <c r="S17" s="99">
        <v>1762</v>
      </c>
      <c r="T17" s="100">
        <v>83.611711</v>
      </c>
      <c r="U17" s="100">
        <v>189.5532</v>
      </c>
      <c r="V17" s="100" t="s">
        <v>24</v>
      </c>
      <c r="W17" s="100">
        <v>219.96787</v>
      </c>
      <c r="X17" s="100">
        <v>129.55128999999999</v>
      </c>
      <c r="Y17" s="100">
        <v>114.28299</v>
      </c>
      <c r="Z17" s="100">
        <v>46.323864</v>
      </c>
      <c r="AA17" s="100" t="s">
        <v>24</v>
      </c>
      <c r="AB17" s="100">
        <v>100</v>
      </c>
      <c r="AC17" s="100">
        <v>9.0656514000000001</v>
      </c>
      <c r="AD17" s="99">
        <v>53320</v>
      </c>
      <c r="AE17" s="99">
        <v>25.627904000000001</v>
      </c>
      <c r="AF17" s="99">
        <v>7.7601513999999998</v>
      </c>
      <c r="AH17" s="113">
        <v>1910</v>
      </c>
      <c r="AI17" s="99">
        <v>4251</v>
      </c>
      <c r="AJ17" s="100">
        <v>96.902480999999995</v>
      </c>
      <c r="AK17" s="100">
        <v>208.87976</v>
      </c>
      <c r="AL17" s="100" t="s">
        <v>24</v>
      </c>
      <c r="AM17" s="100">
        <v>240.87532999999999</v>
      </c>
      <c r="AN17" s="100">
        <v>145.43040999999999</v>
      </c>
      <c r="AO17" s="100">
        <v>129.04938000000001</v>
      </c>
      <c r="AP17" s="100">
        <v>46.751708999999998</v>
      </c>
      <c r="AQ17" s="100" t="s">
        <v>24</v>
      </c>
      <c r="AR17" s="100">
        <v>100</v>
      </c>
      <c r="AS17" s="100">
        <v>9.3244132000000004</v>
      </c>
      <c r="AT17" s="99">
        <v>125942.5</v>
      </c>
      <c r="AU17" s="99">
        <v>29.087076</v>
      </c>
      <c r="AV17" s="99">
        <v>8.0809555</v>
      </c>
      <c r="AW17" s="100">
        <v>1.1880782999999999</v>
      </c>
      <c r="AY17" s="113">
        <v>1910</v>
      </c>
    </row>
    <row r="18" spans="2:51" s="91" customFormat="1">
      <c r="B18" s="113">
        <v>1911</v>
      </c>
      <c r="C18" s="99">
        <v>3114</v>
      </c>
      <c r="D18" s="100">
        <v>134.62831</v>
      </c>
      <c r="E18" s="100">
        <v>275.20452</v>
      </c>
      <c r="F18" s="100" t="s">
        <v>24</v>
      </c>
      <c r="G18" s="100">
        <v>317.6035</v>
      </c>
      <c r="H18" s="100">
        <v>194.49258</v>
      </c>
      <c r="I18" s="100">
        <v>175.03892999999999</v>
      </c>
      <c r="J18" s="100">
        <v>45.664577000000001</v>
      </c>
      <c r="K18" s="100" t="s">
        <v>24</v>
      </c>
      <c r="L18" s="100">
        <v>100</v>
      </c>
      <c r="M18" s="100">
        <v>11.286289</v>
      </c>
      <c r="N18" s="99">
        <v>95505</v>
      </c>
      <c r="O18" s="99">
        <v>41.855518000000004</v>
      </c>
      <c r="P18" s="99">
        <v>10.846985999999999</v>
      </c>
      <c r="R18" s="113">
        <v>1911</v>
      </c>
      <c r="S18" s="99">
        <v>2289</v>
      </c>
      <c r="T18" s="100">
        <v>106.86424</v>
      </c>
      <c r="U18" s="100">
        <v>225.38595000000001</v>
      </c>
      <c r="V18" s="100" t="s">
        <v>24</v>
      </c>
      <c r="W18" s="100">
        <v>260.10559000000001</v>
      </c>
      <c r="X18" s="100">
        <v>157.50845000000001</v>
      </c>
      <c r="Y18" s="100">
        <v>140.79138</v>
      </c>
      <c r="Z18" s="100">
        <v>43.723776000000001</v>
      </c>
      <c r="AA18" s="100" t="s">
        <v>24</v>
      </c>
      <c r="AB18" s="100">
        <v>100</v>
      </c>
      <c r="AC18" s="100">
        <v>11.288095</v>
      </c>
      <c r="AD18" s="99">
        <v>75002.5</v>
      </c>
      <c r="AE18" s="99">
        <v>35.478262000000001</v>
      </c>
      <c r="AF18" s="99">
        <v>10.911478000000001</v>
      </c>
      <c r="AH18" s="113">
        <v>1911</v>
      </c>
      <c r="AI18" s="99">
        <v>5403</v>
      </c>
      <c r="AJ18" s="100">
        <v>121.27933</v>
      </c>
      <c r="AK18" s="100">
        <v>251.69233</v>
      </c>
      <c r="AL18" s="100" t="s">
        <v>24</v>
      </c>
      <c r="AM18" s="100">
        <v>290.38152000000002</v>
      </c>
      <c r="AN18" s="100">
        <v>177.14798999999999</v>
      </c>
      <c r="AO18" s="100">
        <v>158.97676999999999</v>
      </c>
      <c r="AP18" s="100">
        <v>44.842100000000002</v>
      </c>
      <c r="AQ18" s="100" t="s">
        <v>24</v>
      </c>
      <c r="AR18" s="100">
        <v>100</v>
      </c>
      <c r="AS18" s="100">
        <v>11.287053999999999</v>
      </c>
      <c r="AT18" s="99">
        <v>170507.5</v>
      </c>
      <c r="AU18" s="99">
        <v>38.788561999999999</v>
      </c>
      <c r="AV18" s="99">
        <v>10.875261</v>
      </c>
      <c r="AW18" s="100">
        <v>1.2210367</v>
      </c>
      <c r="AY18" s="113">
        <v>1911</v>
      </c>
    </row>
    <row r="19" spans="2:51" s="91" customFormat="1">
      <c r="B19" s="113">
        <v>1912</v>
      </c>
      <c r="C19" s="99">
        <v>3240</v>
      </c>
      <c r="D19" s="100">
        <v>137.3509</v>
      </c>
      <c r="E19" s="100">
        <v>273.28372999999999</v>
      </c>
      <c r="F19" s="100" t="s">
        <v>24</v>
      </c>
      <c r="G19" s="100">
        <v>312.80957999999998</v>
      </c>
      <c r="H19" s="100">
        <v>195.29277999999999</v>
      </c>
      <c r="I19" s="100">
        <v>175.04053999999999</v>
      </c>
      <c r="J19" s="100">
        <v>46.354714000000001</v>
      </c>
      <c r="K19" s="100" t="s">
        <v>24</v>
      </c>
      <c r="L19" s="100">
        <v>100</v>
      </c>
      <c r="M19" s="100">
        <v>10.698366</v>
      </c>
      <c r="N19" s="99">
        <v>96705</v>
      </c>
      <c r="O19" s="99">
        <v>41.550832</v>
      </c>
      <c r="P19" s="99">
        <v>9.6503549</v>
      </c>
      <c r="R19" s="113">
        <v>1912</v>
      </c>
      <c r="S19" s="99">
        <v>2083</v>
      </c>
      <c r="T19" s="100">
        <v>94.850263999999996</v>
      </c>
      <c r="U19" s="100">
        <v>202.68558999999999</v>
      </c>
      <c r="V19" s="100" t="s">
        <v>24</v>
      </c>
      <c r="W19" s="100">
        <v>233.6088</v>
      </c>
      <c r="X19" s="100">
        <v>141.08978999999999</v>
      </c>
      <c r="Y19" s="100">
        <v>125.09350999999999</v>
      </c>
      <c r="Z19" s="100">
        <v>45.576369</v>
      </c>
      <c r="AA19" s="100" t="s">
        <v>24</v>
      </c>
      <c r="AB19" s="100">
        <v>100</v>
      </c>
      <c r="AC19" s="100">
        <v>9.5148913000000004</v>
      </c>
      <c r="AD19" s="99">
        <v>64442.5</v>
      </c>
      <c r="AE19" s="99">
        <v>29.733906000000001</v>
      </c>
      <c r="AF19" s="99">
        <v>8.3733152999999998</v>
      </c>
      <c r="AH19" s="113">
        <v>1912</v>
      </c>
      <c r="AI19" s="99">
        <v>5323</v>
      </c>
      <c r="AJ19" s="100">
        <v>116.86022</v>
      </c>
      <c r="AK19" s="100">
        <v>239.89270999999999</v>
      </c>
      <c r="AL19" s="100" t="s">
        <v>24</v>
      </c>
      <c r="AM19" s="100">
        <v>275.28577999999999</v>
      </c>
      <c r="AN19" s="100">
        <v>169.73763</v>
      </c>
      <c r="AO19" s="100">
        <v>151.48165</v>
      </c>
      <c r="AP19" s="100">
        <v>46.049934</v>
      </c>
      <c r="AQ19" s="100" t="s">
        <v>24</v>
      </c>
      <c r="AR19" s="100">
        <v>100</v>
      </c>
      <c r="AS19" s="100">
        <v>10.201813</v>
      </c>
      <c r="AT19" s="99">
        <v>161147.5</v>
      </c>
      <c r="AU19" s="99">
        <v>35.852804999999996</v>
      </c>
      <c r="AV19" s="99">
        <v>9.0956168999999996</v>
      </c>
      <c r="AW19" s="100">
        <v>1.3483136</v>
      </c>
      <c r="AY19" s="113">
        <v>1912</v>
      </c>
    </row>
    <row r="20" spans="2:51" s="91" customFormat="1">
      <c r="B20" s="113">
        <v>1913</v>
      </c>
      <c r="C20" s="99">
        <v>2963</v>
      </c>
      <c r="D20" s="100">
        <v>123.2115</v>
      </c>
      <c r="E20" s="100">
        <v>245.65149</v>
      </c>
      <c r="F20" s="100" t="s">
        <v>24</v>
      </c>
      <c r="G20" s="100">
        <v>282.70954999999998</v>
      </c>
      <c r="H20" s="100">
        <v>174.82455999999999</v>
      </c>
      <c r="I20" s="100">
        <v>157.55241000000001</v>
      </c>
      <c r="J20" s="100">
        <v>45.348700000000001</v>
      </c>
      <c r="K20" s="100" t="s">
        <v>24</v>
      </c>
      <c r="L20" s="100">
        <v>100</v>
      </c>
      <c r="M20" s="100">
        <v>9.9233062000000007</v>
      </c>
      <c r="N20" s="99">
        <v>91657.5</v>
      </c>
      <c r="O20" s="99">
        <v>38.625118999999998</v>
      </c>
      <c r="P20" s="99">
        <v>9.1907028000000004</v>
      </c>
      <c r="R20" s="113">
        <v>1913</v>
      </c>
      <c r="S20" s="99">
        <v>2041</v>
      </c>
      <c r="T20" s="100">
        <v>90.702404000000001</v>
      </c>
      <c r="U20" s="100">
        <v>195.27030999999999</v>
      </c>
      <c r="V20" s="100" t="s">
        <v>24</v>
      </c>
      <c r="W20" s="100">
        <v>226.28236000000001</v>
      </c>
      <c r="X20" s="100">
        <v>135.02977000000001</v>
      </c>
      <c r="Y20" s="100">
        <v>120.23246</v>
      </c>
      <c r="Z20" s="100">
        <v>45.169117999999997</v>
      </c>
      <c r="AA20" s="100" t="s">
        <v>24</v>
      </c>
      <c r="AB20" s="100">
        <v>100</v>
      </c>
      <c r="AC20" s="100">
        <v>9.3068854999999999</v>
      </c>
      <c r="AD20" s="99">
        <v>64142.5</v>
      </c>
      <c r="AE20" s="99">
        <v>28.885565</v>
      </c>
      <c r="AF20" s="99">
        <v>8.2484070000000003</v>
      </c>
      <c r="AH20" s="113">
        <v>1913</v>
      </c>
      <c r="AI20" s="99">
        <v>5004</v>
      </c>
      <c r="AJ20" s="100">
        <v>107.49675999999999</v>
      </c>
      <c r="AK20" s="100">
        <v>221.72122999999999</v>
      </c>
      <c r="AL20" s="100" t="s">
        <v>24</v>
      </c>
      <c r="AM20" s="100">
        <v>255.83271999999999</v>
      </c>
      <c r="AN20" s="100">
        <v>156.01754</v>
      </c>
      <c r="AO20" s="100">
        <v>139.92017000000001</v>
      </c>
      <c r="AP20" s="100">
        <v>45.275444999999998</v>
      </c>
      <c r="AQ20" s="100" t="s">
        <v>24</v>
      </c>
      <c r="AR20" s="100">
        <v>100</v>
      </c>
      <c r="AS20" s="100">
        <v>9.6622834999999991</v>
      </c>
      <c r="AT20" s="99">
        <v>155800</v>
      </c>
      <c r="AU20" s="99">
        <v>33.916936999999997</v>
      </c>
      <c r="AV20" s="99">
        <v>8.7778603999999998</v>
      </c>
      <c r="AW20" s="100">
        <v>1.2580073000000001</v>
      </c>
      <c r="AY20" s="113">
        <v>1913</v>
      </c>
    </row>
    <row r="21" spans="2:51" s="91" customFormat="1">
      <c r="B21" s="113">
        <v>1914</v>
      </c>
      <c r="C21" s="99">
        <v>2925</v>
      </c>
      <c r="D21" s="100">
        <v>119.35392</v>
      </c>
      <c r="E21" s="100">
        <v>232.87818999999999</v>
      </c>
      <c r="F21" s="100" t="s">
        <v>24</v>
      </c>
      <c r="G21" s="100">
        <v>266.78339999999997</v>
      </c>
      <c r="H21" s="100">
        <v>166.84656000000001</v>
      </c>
      <c r="I21" s="100">
        <v>150.08113</v>
      </c>
      <c r="J21" s="100">
        <v>44.956380000000003</v>
      </c>
      <c r="K21" s="100" t="s">
        <v>24</v>
      </c>
      <c r="L21" s="100">
        <v>100</v>
      </c>
      <c r="M21" s="100">
        <v>9.8039216000000007</v>
      </c>
      <c r="N21" s="99">
        <v>91510</v>
      </c>
      <c r="O21" s="99">
        <v>37.835709999999999</v>
      </c>
      <c r="P21" s="99">
        <v>9.1549595000000004</v>
      </c>
      <c r="R21" s="113">
        <v>1914</v>
      </c>
      <c r="S21" s="99">
        <v>2119</v>
      </c>
      <c r="T21" s="100">
        <v>91.956956000000005</v>
      </c>
      <c r="U21" s="100">
        <v>197.66575</v>
      </c>
      <c r="V21" s="100" t="s">
        <v>24</v>
      </c>
      <c r="W21" s="100">
        <v>229.08738</v>
      </c>
      <c r="X21" s="100">
        <v>136.65758</v>
      </c>
      <c r="Y21" s="100">
        <v>120.9931</v>
      </c>
      <c r="Z21" s="100">
        <v>45.801085</v>
      </c>
      <c r="AA21" s="100" t="s">
        <v>24</v>
      </c>
      <c r="AB21" s="100">
        <v>100</v>
      </c>
      <c r="AC21" s="100">
        <v>9.6824309</v>
      </c>
      <c r="AD21" s="99">
        <v>65372.5</v>
      </c>
      <c r="AE21" s="99">
        <v>28.749841</v>
      </c>
      <c r="AF21" s="99">
        <v>8.6130627000000004</v>
      </c>
      <c r="AH21" s="113">
        <v>1914</v>
      </c>
      <c r="AI21" s="99">
        <v>5044</v>
      </c>
      <c r="AJ21" s="100">
        <v>106.07707000000001</v>
      </c>
      <c r="AK21" s="100">
        <v>216.14601999999999</v>
      </c>
      <c r="AL21" s="100" t="s">
        <v>24</v>
      </c>
      <c r="AM21" s="100">
        <v>248.84049999999999</v>
      </c>
      <c r="AN21" s="100">
        <v>152.54136</v>
      </c>
      <c r="AO21" s="100">
        <v>136.29132000000001</v>
      </c>
      <c r="AP21" s="100">
        <v>45.311383999999997</v>
      </c>
      <c r="AQ21" s="100" t="s">
        <v>24</v>
      </c>
      <c r="AR21" s="100">
        <v>100</v>
      </c>
      <c r="AS21" s="100">
        <v>9.7525134999999992</v>
      </c>
      <c r="AT21" s="99">
        <v>156882.5</v>
      </c>
      <c r="AU21" s="99">
        <v>33.432938</v>
      </c>
      <c r="AV21" s="99">
        <v>8.9210775000000009</v>
      </c>
      <c r="AW21" s="100">
        <v>1.1781413000000001</v>
      </c>
      <c r="AY21" s="113">
        <v>1914</v>
      </c>
    </row>
    <row r="22" spans="2:51" s="91" customFormat="1">
      <c r="B22" s="113">
        <v>1915</v>
      </c>
      <c r="C22" s="99">
        <v>3338</v>
      </c>
      <c r="D22" s="100">
        <v>133.70285000000001</v>
      </c>
      <c r="E22" s="100">
        <v>258.41478999999998</v>
      </c>
      <c r="F22" s="100" t="s">
        <v>24</v>
      </c>
      <c r="G22" s="100">
        <v>297.39807000000002</v>
      </c>
      <c r="H22" s="100">
        <v>186.15983</v>
      </c>
      <c r="I22" s="100">
        <v>168.29187999999999</v>
      </c>
      <c r="J22" s="100">
        <v>44.726058000000002</v>
      </c>
      <c r="K22" s="100" t="s">
        <v>24</v>
      </c>
      <c r="L22" s="100">
        <v>100</v>
      </c>
      <c r="M22" s="100">
        <v>10.889279999999999</v>
      </c>
      <c r="N22" s="99">
        <v>105035</v>
      </c>
      <c r="O22" s="99">
        <v>42.623918000000003</v>
      </c>
      <c r="P22" s="99">
        <v>10.533204</v>
      </c>
      <c r="R22" s="113">
        <v>1915</v>
      </c>
      <c r="S22" s="99">
        <v>2289</v>
      </c>
      <c r="T22" s="100">
        <v>97.054776000000004</v>
      </c>
      <c r="U22" s="100">
        <v>195.17464000000001</v>
      </c>
      <c r="V22" s="100" t="s">
        <v>24</v>
      </c>
      <c r="W22" s="100">
        <v>223.66341</v>
      </c>
      <c r="X22" s="100">
        <v>138.50712999999999</v>
      </c>
      <c r="Y22" s="100">
        <v>124.08847</v>
      </c>
      <c r="Z22" s="100">
        <v>44.152098000000002</v>
      </c>
      <c r="AA22" s="100" t="s">
        <v>24</v>
      </c>
      <c r="AB22" s="100">
        <v>100</v>
      </c>
      <c r="AC22" s="100">
        <v>10.34436</v>
      </c>
      <c r="AD22" s="99">
        <v>73862.5</v>
      </c>
      <c r="AE22" s="99">
        <v>31.740086000000002</v>
      </c>
      <c r="AF22" s="99">
        <v>9.7857371999999998</v>
      </c>
      <c r="AH22" s="113">
        <v>1915</v>
      </c>
      <c r="AI22" s="99">
        <v>5627</v>
      </c>
      <c r="AJ22" s="100">
        <v>115.90011</v>
      </c>
      <c r="AK22" s="100">
        <v>227.66804999999999</v>
      </c>
      <c r="AL22" s="100" t="s">
        <v>24</v>
      </c>
      <c r="AM22" s="100">
        <v>261.44180999999998</v>
      </c>
      <c r="AN22" s="100">
        <v>163.19574</v>
      </c>
      <c r="AO22" s="100">
        <v>147.04456999999999</v>
      </c>
      <c r="AP22" s="100">
        <v>44.492347000000002</v>
      </c>
      <c r="AQ22" s="100" t="s">
        <v>24</v>
      </c>
      <c r="AR22" s="100">
        <v>100</v>
      </c>
      <c r="AS22" s="100">
        <v>10.660831</v>
      </c>
      <c r="AT22" s="99">
        <v>178897.5</v>
      </c>
      <c r="AU22" s="99">
        <v>37.337743000000003</v>
      </c>
      <c r="AV22" s="99">
        <v>10.211176</v>
      </c>
      <c r="AW22" s="100">
        <v>1.3240183000000001</v>
      </c>
      <c r="AY22" s="113">
        <v>1915</v>
      </c>
    </row>
    <row r="23" spans="2:51" s="91" customFormat="1">
      <c r="B23" s="113">
        <v>1916</v>
      </c>
      <c r="C23" s="99">
        <v>3310</v>
      </c>
      <c r="D23" s="100">
        <v>130.18849</v>
      </c>
      <c r="E23" s="100">
        <v>252.62002000000001</v>
      </c>
      <c r="F23" s="100" t="s">
        <v>24</v>
      </c>
      <c r="G23" s="100">
        <v>290.04678999999999</v>
      </c>
      <c r="H23" s="100">
        <v>181.46472</v>
      </c>
      <c r="I23" s="100">
        <v>164.30376999999999</v>
      </c>
      <c r="J23" s="100">
        <v>45.102055999999997</v>
      </c>
      <c r="K23" s="100" t="s">
        <v>24</v>
      </c>
      <c r="L23" s="100">
        <v>100</v>
      </c>
      <c r="M23" s="100">
        <v>10.671222999999999</v>
      </c>
      <c r="N23" s="99">
        <v>102942.5</v>
      </c>
      <c r="O23" s="99">
        <v>41.015579000000002</v>
      </c>
      <c r="P23" s="99">
        <v>10.289543</v>
      </c>
      <c r="R23" s="113">
        <v>1916</v>
      </c>
      <c r="S23" s="99">
        <v>2349</v>
      </c>
      <c r="T23" s="100">
        <v>97.364445000000003</v>
      </c>
      <c r="U23" s="100">
        <v>199.40239</v>
      </c>
      <c r="V23" s="100" t="s">
        <v>24</v>
      </c>
      <c r="W23" s="100">
        <v>230.93049999999999</v>
      </c>
      <c r="X23" s="100">
        <v>140.06133</v>
      </c>
      <c r="Y23" s="100">
        <v>126.69086</v>
      </c>
      <c r="Z23" s="100">
        <v>43.864409999999999</v>
      </c>
      <c r="AA23" s="100" t="s">
        <v>24</v>
      </c>
      <c r="AB23" s="100">
        <v>100</v>
      </c>
      <c r="AC23" s="100">
        <v>10.134173000000001</v>
      </c>
      <c r="AD23" s="99">
        <v>76832.5</v>
      </c>
      <c r="AE23" s="99">
        <v>32.277538</v>
      </c>
      <c r="AF23" s="99">
        <v>9.6277407000000004</v>
      </c>
      <c r="AH23" s="113">
        <v>1916</v>
      </c>
      <c r="AI23" s="99">
        <v>5659</v>
      </c>
      <c r="AJ23" s="100">
        <v>114.20666</v>
      </c>
      <c r="AK23" s="100">
        <v>227.06281999999999</v>
      </c>
      <c r="AL23" s="100" t="s">
        <v>24</v>
      </c>
      <c r="AM23" s="100">
        <v>261.62752</v>
      </c>
      <c r="AN23" s="100">
        <v>161.68093999999999</v>
      </c>
      <c r="AO23" s="100">
        <v>146.37348</v>
      </c>
      <c r="AP23" s="100">
        <v>44.588048000000001</v>
      </c>
      <c r="AQ23" s="100" t="s">
        <v>24</v>
      </c>
      <c r="AR23" s="100">
        <v>100</v>
      </c>
      <c r="AS23" s="100">
        <v>10.441537</v>
      </c>
      <c r="AT23" s="99">
        <v>179775</v>
      </c>
      <c r="AU23" s="99">
        <v>36.762228999999998</v>
      </c>
      <c r="AV23" s="99">
        <v>9.9958854000000006</v>
      </c>
      <c r="AW23" s="100">
        <v>1.2668855999999999</v>
      </c>
      <c r="AY23" s="113">
        <v>1916</v>
      </c>
    </row>
    <row r="24" spans="2:51" s="91" customFormat="1">
      <c r="B24" s="113">
        <v>1917</v>
      </c>
      <c r="C24" s="99">
        <v>3003</v>
      </c>
      <c r="D24" s="100">
        <v>116.01967999999999</v>
      </c>
      <c r="E24" s="100">
        <v>236.14658</v>
      </c>
      <c r="F24" s="100" t="s">
        <v>24</v>
      </c>
      <c r="G24" s="100">
        <v>271.91293999999999</v>
      </c>
      <c r="H24" s="100">
        <v>166.49578</v>
      </c>
      <c r="I24" s="100">
        <v>147.58778000000001</v>
      </c>
      <c r="J24" s="100">
        <v>49.152782000000002</v>
      </c>
      <c r="K24" s="100" t="s">
        <v>24</v>
      </c>
      <c r="L24" s="100">
        <v>100</v>
      </c>
      <c r="M24" s="100">
        <v>10.876887999999999</v>
      </c>
      <c r="N24" s="99">
        <v>81475</v>
      </c>
      <c r="O24" s="99">
        <v>31.882823999999999</v>
      </c>
      <c r="P24" s="99">
        <v>9.7749276999999992</v>
      </c>
      <c r="R24" s="113">
        <v>1917</v>
      </c>
      <c r="S24" s="99">
        <v>1871</v>
      </c>
      <c r="T24" s="100">
        <v>75.850080000000005</v>
      </c>
      <c r="U24" s="100">
        <v>159.16480999999999</v>
      </c>
      <c r="V24" s="100" t="s">
        <v>24</v>
      </c>
      <c r="W24" s="100">
        <v>184.22972999999999</v>
      </c>
      <c r="X24" s="100">
        <v>111.02316999999999</v>
      </c>
      <c r="Y24" s="100">
        <v>98.972251999999997</v>
      </c>
      <c r="Z24" s="100">
        <v>46.794117999999997</v>
      </c>
      <c r="AA24" s="100" t="s">
        <v>24</v>
      </c>
      <c r="AB24" s="100">
        <v>100</v>
      </c>
      <c r="AC24" s="100">
        <v>9.1625856999999993</v>
      </c>
      <c r="AD24" s="99">
        <v>55725</v>
      </c>
      <c r="AE24" s="99">
        <v>22.897832999999999</v>
      </c>
      <c r="AF24" s="99">
        <v>8.6718694999999997</v>
      </c>
      <c r="AH24" s="113">
        <v>1917</v>
      </c>
      <c r="AI24" s="99">
        <v>4874</v>
      </c>
      <c r="AJ24" s="100">
        <v>96.418204000000003</v>
      </c>
      <c r="AK24" s="100">
        <v>198.78176999999999</v>
      </c>
      <c r="AL24" s="100" t="s">
        <v>24</v>
      </c>
      <c r="AM24" s="100">
        <v>229.25072</v>
      </c>
      <c r="AN24" s="100">
        <v>139.80141</v>
      </c>
      <c r="AO24" s="100">
        <v>124.29889</v>
      </c>
      <c r="AP24" s="100">
        <v>48.247280000000003</v>
      </c>
      <c r="AQ24" s="100" t="s">
        <v>24</v>
      </c>
      <c r="AR24" s="100">
        <v>100</v>
      </c>
      <c r="AS24" s="100">
        <v>10.148035999999999</v>
      </c>
      <c r="AT24" s="99">
        <v>137200</v>
      </c>
      <c r="AU24" s="99">
        <v>27.500018000000001</v>
      </c>
      <c r="AV24" s="99">
        <v>9.2947316999999998</v>
      </c>
      <c r="AW24" s="100">
        <v>1.4836606999999999</v>
      </c>
      <c r="AY24" s="113">
        <v>1917</v>
      </c>
    </row>
    <row r="25" spans="2:51" s="91" customFormat="1">
      <c r="B25" s="114">
        <v>1918</v>
      </c>
      <c r="C25" s="99">
        <v>3728</v>
      </c>
      <c r="D25" s="100">
        <v>141.52087</v>
      </c>
      <c r="E25" s="100">
        <v>297.53289999999998</v>
      </c>
      <c r="F25" s="100" t="s">
        <v>24</v>
      </c>
      <c r="G25" s="100">
        <v>344.46733999999998</v>
      </c>
      <c r="H25" s="100">
        <v>206.55753999999999</v>
      </c>
      <c r="I25" s="100">
        <v>182.38042999999999</v>
      </c>
      <c r="J25" s="100">
        <v>49.681452</v>
      </c>
      <c r="K25" s="100" t="s">
        <v>24</v>
      </c>
      <c r="L25" s="100">
        <v>100</v>
      </c>
      <c r="M25" s="100">
        <v>13.041805</v>
      </c>
      <c r="N25" s="99">
        <v>99427.5</v>
      </c>
      <c r="O25" s="99">
        <v>38.225712000000001</v>
      </c>
      <c r="P25" s="99">
        <v>11.699177000000001</v>
      </c>
      <c r="R25" s="114">
        <v>1918</v>
      </c>
      <c r="S25" s="99">
        <v>2635</v>
      </c>
      <c r="T25" s="100">
        <v>104.52902</v>
      </c>
      <c r="U25" s="100">
        <v>241.12697</v>
      </c>
      <c r="V25" s="100" t="s">
        <v>24</v>
      </c>
      <c r="W25" s="100">
        <v>282.03870000000001</v>
      </c>
      <c r="X25" s="100">
        <v>161.20688000000001</v>
      </c>
      <c r="Y25" s="100">
        <v>140.61232999999999</v>
      </c>
      <c r="Z25" s="100">
        <v>50.059772000000002</v>
      </c>
      <c r="AA25" s="100" t="s">
        <v>24</v>
      </c>
      <c r="AB25" s="100">
        <v>100</v>
      </c>
      <c r="AC25" s="100">
        <v>12.163035000000001</v>
      </c>
      <c r="AD25" s="99">
        <v>70882.5</v>
      </c>
      <c r="AE25" s="99">
        <v>28.502326</v>
      </c>
      <c r="AF25" s="99">
        <v>10.511310999999999</v>
      </c>
      <c r="AH25" s="114">
        <v>1918</v>
      </c>
      <c r="AI25" s="99">
        <v>6363</v>
      </c>
      <c r="AJ25" s="100">
        <v>123.43185</v>
      </c>
      <c r="AK25" s="100">
        <v>270.52480000000003</v>
      </c>
      <c r="AL25" s="100" t="s">
        <v>24</v>
      </c>
      <c r="AM25" s="100">
        <v>314.58325000000002</v>
      </c>
      <c r="AN25" s="100">
        <v>184.91466</v>
      </c>
      <c r="AO25" s="100">
        <v>162.51015000000001</v>
      </c>
      <c r="AP25" s="100">
        <v>49.838315999999999</v>
      </c>
      <c r="AQ25" s="100" t="s">
        <v>24</v>
      </c>
      <c r="AR25" s="100">
        <v>100</v>
      </c>
      <c r="AS25" s="100">
        <v>12.662939</v>
      </c>
      <c r="AT25" s="99">
        <v>170310</v>
      </c>
      <c r="AU25" s="99">
        <v>33.473103000000002</v>
      </c>
      <c r="AV25" s="99">
        <v>11.173639</v>
      </c>
      <c r="AW25" s="100">
        <v>1.2339263</v>
      </c>
      <c r="AY25" s="114">
        <v>1918</v>
      </c>
    </row>
    <row r="26" spans="2:51" s="91" customFormat="1">
      <c r="B26" s="114">
        <v>1919</v>
      </c>
      <c r="C26" s="99">
        <v>10386</v>
      </c>
      <c r="D26" s="100">
        <v>387.51895000000002</v>
      </c>
      <c r="E26" s="100">
        <v>511.22388999999998</v>
      </c>
      <c r="F26" s="100" t="s">
        <v>24</v>
      </c>
      <c r="G26" s="100">
        <v>539.33879999999999</v>
      </c>
      <c r="H26" s="100">
        <v>437.49464999999998</v>
      </c>
      <c r="I26" s="100">
        <v>404.55981000000003</v>
      </c>
      <c r="J26" s="100">
        <v>39.533185000000003</v>
      </c>
      <c r="K26" s="100" t="s">
        <v>24</v>
      </c>
      <c r="L26" s="100">
        <v>100</v>
      </c>
      <c r="M26" s="100">
        <v>27.598852000000001</v>
      </c>
      <c r="N26" s="99">
        <v>370070</v>
      </c>
      <c r="O26" s="99">
        <v>139.82446999999999</v>
      </c>
      <c r="P26" s="99">
        <v>30.590364999999998</v>
      </c>
      <c r="R26" s="114">
        <v>1919</v>
      </c>
      <c r="S26" s="99">
        <v>7315</v>
      </c>
      <c r="T26" s="100">
        <v>284.08274</v>
      </c>
      <c r="U26" s="100">
        <v>404.77461</v>
      </c>
      <c r="V26" s="100" t="s">
        <v>24</v>
      </c>
      <c r="W26" s="100">
        <v>436.16433000000001</v>
      </c>
      <c r="X26" s="100">
        <v>335.75223999999997</v>
      </c>
      <c r="Y26" s="100">
        <v>308.91277000000002</v>
      </c>
      <c r="Z26" s="100">
        <v>39.879323999999997</v>
      </c>
      <c r="AA26" s="100" t="s">
        <v>24</v>
      </c>
      <c r="AB26" s="100">
        <v>100</v>
      </c>
      <c r="AC26" s="100">
        <v>25.849882999999998</v>
      </c>
      <c r="AD26" s="99">
        <v>260780</v>
      </c>
      <c r="AE26" s="99">
        <v>102.66249000000001</v>
      </c>
      <c r="AF26" s="99">
        <v>28.255358000000001</v>
      </c>
      <c r="AH26" s="114">
        <v>1919</v>
      </c>
      <c r="AI26" s="99">
        <v>17701</v>
      </c>
      <c r="AJ26" s="100">
        <v>336.83591000000001</v>
      </c>
      <c r="AK26" s="100">
        <v>459.76546000000002</v>
      </c>
      <c r="AL26" s="100" t="s">
        <v>24</v>
      </c>
      <c r="AM26" s="100">
        <v>489.56146999999999</v>
      </c>
      <c r="AN26" s="100">
        <v>388.11991</v>
      </c>
      <c r="AO26" s="100">
        <v>358.12939999999998</v>
      </c>
      <c r="AP26" s="100">
        <v>39.676611000000001</v>
      </c>
      <c r="AQ26" s="100" t="s">
        <v>24</v>
      </c>
      <c r="AR26" s="100">
        <v>100</v>
      </c>
      <c r="AS26" s="100">
        <v>26.848172000000002</v>
      </c>
      <c r="AT26" s="99">
        <v>630850</v>
      </c>
      <c r="AU26" s="99">
        <v>121.62502000000001</v>
      </c>
      <c r="AV26" s="99">
        <v>29.579875000000001</v>
      </c>
      <c r="AW26" s="100">
        <v>1.2629840999999999</v>
      </c>
      <c r="AY26" s="114">
        <v>1919</v>
      </c>
    </row>
    <row r="27" spans="2:51" s="91" customFormat="1">
      <c r="B27" s="114">
        <v>1920</v>
      </c>
      <c r="C27" s="99">
        <v>3293</v>
      </c>
      <c r="D27" s="100">
        <v>120.79911</v>
      </c>
      <c r="E27" s="100">
        <v>240.20654999999999</v>
      </c>
      <c r="F27" s="100" t="s">
        <v>24</v>
      </c>
      <c r="G27" s="100">
        <v>277.68083000000001</v>
      </c>
      <c r="H27" s="100">
        <v>169.87667999999999</v>
      </c>
      <c r="I27" s="100">
        <v>152.89249000000001</v>
      </c>
      <c r="J27" s="100">
        <v>45.383212</v>
      </c>
      <c r="K27" s="100" t="s">
        <v>24</v>
      </c>
      <c r="L27" s="100">
        <v>100</v>
      </c>
      <c r="M27" s="100">
        <v>10.273609</v>
      </c>
      <c r="N27" s="99">
        <v>101840</v>
      </c>
      <c r="O27" s="99">
        <v>37.826565000000002</v>
      </c>
      <c r="P27" s="99">
        <v>9.9812312999999993</v>
      </c>
      <c r="R27" s="114">
        <v>1920</v>
      </c>
      <c r="S27" s="99">
        <v>2590</v>
      </c>
      <c r="T27" s="100">
        <v>98.513660999999999</v>
      </c>
      <c r="U27" s="100">
        <v>201.08688000000001</v>
      </c>
      <c r="V27" s="100" t="s">
        <v>24</v>
      </c>
      <c r="W27" s="100">
        <v>232.26364000000001</v>
      </c>
      <c r="X27" s="100">
        <v>140.20813000000001</v>
      </c>
      <c r="Y27" s="100">
        <v>125.35145</v>
      </c>
      <c r="Z27" s="100">
        <v>44.833849000000001</v>
      </c>
      <c r="AA27" s="100" t="s">
        <v>24</v>
      </c>
      <c r="AB27" s="100">
        <v>100</v>
      </c>
      <c r="AC27" s="100">
        <v>10.686582</v>
      </c>
      <c r="AD27" s="99">
        <v>82420</v>
      </c>
      <c r="AE27" s="99">
        <v>31.780256000000001</v>
      </c>
      <c r="AF27" s="99">
        <v>10.340923</v>
      </c>
      <c r="AH27" s="114">
        <v>1920</v>
      </c>
      <c r="AI27" s="99">
        <v>5883</v>
      </c>
      <c r="AJ27" s="100">
        <v>109.85809</v>
      </c>
      <c r="AK27" s="100">
        <v>220.91489000000001</v>
      </c>
      <c r="AL27" s="100" t="s">
        <v>24</v>
      </c>
      <c r="AM27" s="100">
        <v>255.21213</v>
      </c>
      <c r="AN27" s="100">
        <v>155.41224</v>
      </c>
      <c r="AO27" s="100">
        <v>139.52046999999999</v>
      </c>
      <c r="AP27" s="100">
        <v>45.141252999999999</v>
      </c>
      <c r="AQ27" s="100" t="s">
        <v>24</v>
      </c>
      <c r="AR27" s="100">
        <v>100</v>
      </c>
      <c r="AS27" s="100">
        <v>10.451420000000001</v>
      </c>
      <c r="AT27" s="99">
        <v>184260</v>
      </c>
      <c r="AU27" s="99">
        <v>34.859949999999998</v>
      </c>
      <c r="AV27" s="99">
        <v>10.13898</v>
      </c>
      <c r="AW27" s="100">
        <v>1.1945410999999999</v>
      </c>
      <c r="AY27" s="114">
        <v>1920</v>
      </c>
    </row>
    <row r="28" spans="2:51">
      <c r="B28" s="115">
        <v>1921</v>
      </c>
      <c r="C28" s="99">
        <v>3625</v>
      </c>
      <c r="D28" s="100">
        <v>130.77672000000001</v>
      </c>
      <c r="E28" s="100">
        <v>239.35203999999999</v>
      </c>
      <c r="F28" s="100" t="s">
        <v>24</v>
      </c>
      <c r="G28" s="100">
        <v>273.74239999999998</v>
      </c>
      <c r="H28" s="100">
        <v>174.98048</v>
      </c>
      <c r="I28" s="100">
        <v>161.82567</v>
      </c>
      <c r="J28" s="100">
        <v>43.555754999999998</v>
      </c>
      <c r="K28" s="100" t="s">
        <v>24</v>
      </c>
      <c r="L28" s="100">
        <v>100</v>
      </c>
      <c r="M28" s="100">
        <v>11.826307999999999</v>
      </c>
      <c r="N28" s="99">
        <v>117920</v>
      </c>
      <c r="O28" s="99">
        <v>43.069505999999997</v>
      </c>
      <c r="P28" s="99">
        <v>12.148434999999999</v>
      </c>
      <c r="R28" s="115">
        <v>1921</v>
      </c>
      <c r="S28" s="99">
        <v>2684</v>
      </c>
      <c r="T28" s="100">
        <v>100.02982</v>
      </c>
      <c r="U28" s="100">
        <v>184.23642000000001</v>
      </c>
      <c r="V28" s="100" t="s">
        <v>24</v>
      </c>
      <c r="W28" s="100">
        <v>211.41254000000001</v>
      </c>
      <c r="X28" s="100">
        <v>134.38784000000001</v>
      </c>
      <c r="Y28" s="100">
        <v>124.53597000000001</v>
      </c>
      <c r="Z28" s="100">
        <v>41.504474000000002</v>
      </c>
      <c r="AA28" s="100" t="s">
        <v>24</v>
      </c>
      <c r="AB28" s="100">
        <v>100</v>
      </c>
      <c r="AC28" s="100">
        <v>11.458333</v>
      </c>
      <c r="AD28" s="99">
        <v>93562.5</v>
      </c>
      <c r="AE28" s="99">
        <v>35.350625000000001</v>
      </c>
      <c r="AF28" s="99">
        <v>12.289550999999999</v>
      </c>
      <c r="AH28" s="115">
        <v>1921</v>
      </c>
      <c r="AI28" s="99">
        <v>6309</v>
      </c>
      <c r="AJ28" s="100">
        <v>115.65324</v>
      </c>
      <c r="AK28" s="100">
        <v>212.17725999999999</v>
      </c>
      <c r="AL28" s="100" t="s">
        <v>24</v>
      </c>
      <c r="AM28" s="100">
        <v>242.93292</v>
      </c>
      <c r="AN28" s="100">
        <v>155.1936</v>
      </c>
      <c r="AO28" s="100">
        <v>143.74870999999999</v>
      </c>
      <c r="AP28" s="100">
        <v>42.683188000000001</v>
      </c>
      <c r="AQ28" s="100" t="s">
        <v>24</v>
      </c>
      <c r="AR28" s="100">
        <v>100</v>
      </c>
      <c r="AS28" s="100">
        <v>11.666912999999999</v>
      </c>
      <c r="AT28" s="99">
        <v>211482.5</v>
      </c>
      <c r="AU28" s="99">
        <v>39.275433999999997</v>
      </c>
      <c r="AV28" s="99">
        <v>12.210464999999999</v>
      </c>
      <c r="AW28" s="100">
        <v>1.2991571</v>
      </c>
      <c r="AY28" s="115">
        <v>1921</v>
      </c>
    </row>
    <row r="29" spans="2:51">
      <c r="B29" s="116">
        <v>1922</v>
      </c>
      <c r="C29" s="99">
        <v>3520</v>
      </c>
      <c r="D29" s="100">
        <v>124.31573</v>
      </c>
      <c r="E29" s="100">
        <v>233.82230000000001</v>
      </c>
      <c r="F29" s="100" t="s">
        <v>24</v>
      </c>
      <c r="G29" s="100">
        <v>268.65192999999999</v>
      </c>
      <c r="H29" s="100">
        <v>168.68592000000001</v>
      </c>
      <c r="I29" s="100">
        <v>154.16716</v>
      </c>
      <c r="J29" s="100">
        <v>46.496304000000002</v>
      </c>
      <c r="K29" s="100" t="s">
        <v>24</v>
      </c>
      <c r="L29" s="100">
        <v>100</v>
      </c>
      <c r="M29" s="100">
        <v>12.036246</v>
      </c>
      <c r="N29" s="99">
        <v>104222.5</v>
      </c>
      <c r="O29" s="99">
        <v>37.26491</v>
      </c>
      <c r="P29" s="99">
        <v>12.138655999999999</v>
      </c>
      <c r="R29" s="116">
        <v>1922</v>
      </c>
      <c r="S29" s="99">
        <v>2331</v>
      </c>
      <c r="T29" s="100">
        <v>85.122698999999997</v>
      </c>
      <c r="U29" s="100">
        <v>179.60337000000001</v>
      </c>
      <c r="V29" s="100" t="s">
        <v>24</v>
      </c>
      <c r="W29" s="100">
        <v>209.54195999999999</v>
      </c>
      <c r="X29" s="100">
        <v>123.12129</v>
      </c>
      <c r="Y29" s="100">
        <v>109.30435</v>
      </c>
      <c r="Z29" s="100">
        <v>47.004292</v>
      </c>
      <c r="AA29" s="100" t="s">
        <v>24</v>
      </c>
      <c r="AB29" s="100">
        <v>100</v>
      </c>
      <c r="AC29" s="100">
        <v>10.563763</v>
      </c>
      <c r="AD29" s="99">
        <v>69575</v>
      </c>
      <c r="AE29" s="99">
        <v>25.760885999999999</v>
      </c>
      <c r="AF29" s="99">
        <v>10.785985999999999</v>
      </c>
      <c r="AH29" s="116">
        <v>1922</v>
      </c>
      <c r="AI29" s="99">
        <v>5851</v>
      </c>
      <c r="AJ29" s="100">
        <v>105.04677</v>
      </c>
      <c r="AK29" s="100">
        <v>207.5855</v>
      </c>
      <c r="AL29" s="100" t="s">
        <v>24</v>
      </c>
      <c r="AM29" s="100">
        <v>240.03449000000001</v>
      </c>
      <c r="AN29" s="100">
        <v>146.74778000000001</v>
      </c>
      <c r="AO29" s="100">
        <v>132.56479999999999</v>
      </c>
      <c r="AP29" s="100">
        <v>46.698734000000002</v>
      </c>
      <c r="AQ29" s="100" t="s">
        <v>24</v>
      </c>
      <c r="AR29" s="100">
        <v>100</v>
      </c>
      <c r="AS29" s="100">
        <v>11.403013</v>
      </c>
      <c r="AT29" s="99">
        <v>173797.5</v>
      </c>
      <c r="AU29" s="99">
        <v>31.613340000000001</v>
      </c>
      <c r="AV29" s="99">
        <v>11.558375</v>
      </c>
      <c r="AW29" s="100">
        <v>1.3018814999999999</v>
      </c>
      <c r="AY29" s="116">
        <v>1922</v>
      </c>
    </row>
    <row r="30" spans="2:51">
      <c r="B30" s="116">
        <v>1923</v>
      </c>
      <c r="C30" s="99">
        <v>4649</v>
      </c>
      <c r="D30" s="100">
        <v>160.37671</v>
      </c>
      <c r="E30" s="100">
        <v>315.25196999999997</v>
      </c>
      <c r="F30" s="100" t="s">
        <v>24</v>
      </c>
      <c r="G30" s="100">
        <v>364.54183</v>
      </c>
      <c r="H30" s="100">
        <v>222.73150999999999</v>
      </c>
      <c r="I30" s="100">
        <v>200.22481999999999</v>
      </c>
      <c r="J30" s="100">
        <v>47.683070999999998</v>
      </c>
      <c r="K30" s="100" t="s">
        <v>24</v>
      </c>
      <c r="L30" s="100">
        <v>100</v>
      </c>
      <c r="M30" s="100">
        <v>14.701790000000001</v>
      </c>
      <c r="N30" s="99">
        <v>132657.5</v>
      </c>
      <c r="O30" s="99">
        <v>46.330283000000001</v>
      </c>
      <c r="P30" s="99">
        <v>14.473096</v>
      </c>
      <c r="R30" s="116">
        <v>1923</v>
      </c>
      <c r="S30" s="99">
        <v>3478</v>
      </c>
      <c r="T30" s="100">
        <v>124.4543</v>
      </c>
      <c r="U30" s="100">
        <v>267.00788</v>
      </c>
      <c r="V30" s="100" t="s">
        <v>24</v>
      </c>
      <c r="W30" s="100">
        <v>311.23889000000003</v>
      </c>
      <c r="X30" s="100">
        <v>181.19300000000001</v>
      </c>
      <c r="Y30" s="100">
        <v>158.28546</v>
      </c>
      <c r="Z30" s="100">
        <v>49.008918000000001</v>
      </c>
      <c r="AA30" s="100" t="s">
        <v>24</v>
      </c>
      <c r="AB30" s="100">
        <v>100</v>
      </c>
      <c r="AC30" s="100">
        <v>14.13017</v>
      </c>
      <c r="AD30" s="99">
        <v>96860</v>
      </c>
      <c r="AE30" s="99">
        <v>35.142588000000003</v>
      </c>
      <c r="AF30" s="99">
        <v>13.375451</v>
      </c>
      <c r="AH30" s="116">
        <v>1923</v>
      </c>
      <c r="AI30" s="99">
        <v>8127</v>
      </c>
      <c r="AJ30" s="100">
        <v>142.74422999999999</v>
      </c>
      <c r="AK30" s="100">
        <v>292.16354999999999</v>
      </c>
      <c r="AL30" s="100" t="s">
        <v>24</v>
      </c>
      <c r="AM30" s="100">
        <v>339.03973000000002</v>
      </c>
      <c r="AN30" s="100">
        <v>202.88317000000001</v>
      </c>
      <c r="AO30" s="100">
        <v>180.18635</v>
      </c>
      <c r="AP30" s="100">
        <v>48.250708000000003</v>
      </c>
      <c r="AQ30" s="100" t="s">
        <v>24</v>
      </c>
      <c r="AR30" s="100">
        <v>100</v>
      </c>
      <c r="AS30" s="100">
        <v>14.451597</v>
      </c>
      <c r="AT30" s="99">
        <v>229517.5</v>
      </c>
      <c r="AU30" s="99">
        <v>40.843046999999999</v>
      </c>
      <c r="AV30" s="99">
        <v>13.988636</v>
      </c>
      <c r="AW30" s="100">
        <v>1.1806840999999999</v>
      </c>
      <c r="AY30" s="116">
        <v>1923</v>
      </c>
    </row>
    <row r="31" spans="2:51">
      <c r="B31" s="116">
        <v>1924</v>
      </c>
      <c r="C31" s="99">
        <v>3985</v>
      </c>
      <c r="D31" s="100">
        <v>134.56019000000001</v>
      </c>
      <c r="E31" s="100">
        <v>274.70555999999999</v>
      </c>
      <c r="F31" s="100" t="s">
        <v>24</v>
      </c>
      <c r="G31" s="100">
        <v>320.42131999999998</v>
      </c>
      <c r="H31" s="100">
        <v>190.60598999999999</v>
      </c>
      <c r="I31" s="100">
        <v>172.23439999999999</v>
      </c>
      <c r="J31" s="100">
        <v>47.385764000000002</v>
      </c>
      <c r="K31" s="100" t="s">
        <v>24</v>
      </c>
      <c r="L31" s="100">
        <v>100</v>
      </c>
      <c r="M31" s="100">
        <v>12.812269000000001</v>
      </c>
      <c r="N31" s="99">
        <v>115170</v>
      </c>
      <c r="O31" s="99">
        <v>39.368974999999999</v>
      </c>
      <c r="P31" s="99">
        <v>13.016574</v>
      </c>
      <c r="R31" s="116">
        <v>1924</v>
      </c>
      <c r="S31" s="99">
        <v>2871</v>
      </c>
      <c r="T31" s="100">
        <v>100.74745</v>
      </c>
      <c r="U31" s="100">
        <v>213.14487</v>
      </c>
      <c r="V31" s="100" t="s">
        <v>24</v>
      </c>
      <c r="W31" s="100">
        <v>249.01999000000001</v>
      </c>
      <c r="X31" s="100">
        <v>145.16670999999999</v>
      </c>
      <c r="Y31" s="100">
        <v>129.49149</v>
      </c>
      <c r="Z31" s="100">
        <v>47.064459999999997</v>
      </c>
      <c r="AA31" s="100" t="s">
        <v>24</v>
      </c>
      <c r="AB31" s="100">
        <v>100</v>
      </c>
      <c r="AC31" s="100">
        <v>12.024124</v>
      </c>
      <c r="AD31" s="99">
        <v>85352.5</v>
      </c>
      <c r="AE31" s="99">
        <v>30.366990000000001</v>
      </c>
      <c r="AF31" s="99">
        <v>12.15497</v>
      </c>
      <c r="AH31" s="116">
        <v>1924</v>
      </c>
      <c r="AI31" s="99">
        <v>6856</v>
      </c>
      <c r="AJ31" s="100">
        <v>117.97906999999999</v>
      </c>
      <c r="AK31" s="100">
        <v>243.76012</v>
      </c>
      <c r="AL31" s="100" t="s">
        <v>24</v>
      </c>
      <c r="AM31" s="100">
        <v>284.31135</v>
      </c>
      <c r="AN31" s="100">
        <v>168.17860999999999</v>
      </c>
      <c r="AO31" s="100">
        <v>151.26038</v>
      </c>
      <c r="AP31" s="100">
        <v>47.251204000000001</v>
      </c>
      <c r="AQ31" s="100" t="s">
        <v>24</v>
      </c>
      <c r="AR31" s="100">
        <v>100</v>
      </c>
      <c r="AS31" s="100">
        <v>12.469989</v>
      </c>
      <c r="AT31" s="99">
        <v>200522.5</v>
      </c>
      <c r="AU31" s="99">
        <v>34.957985000000001</v>
      </c>
      <c r="AV31" s="99">
        <v>12.635338000000001</v>
      </c>
      <c r="AW31" s="100">
        <v>1.2888208999999999</v>
      </c>
      <c r="AY31" s="116">
        <v>1924</v>
      </c>
    </row>
    <row r="32" spans="2:51">
      <c r="B32" s="116">
        <v>1925</v>
      </c>
      <c r="C32" s="99">
        <v>3591</v>
      </c>
      <c r="D32" s="100">
        <v>118.47184</v>
      </c>
      <c r="E32" s="100">
        <v>233.54926</v>
      </c>
      <c r="F32" s="100" t="s">
        <v>24</v>
      </c>
      <c r="G32" s="100">
        <v>271.12482999999997</v>
      </c>
      <c r="H32" s="100">
        <v>164.06699</v>
      </c>
      <c r="I32" s="100">
        <v>149.20081999999999</v>
      </c>
      <c r="J32" s="100">
        <v>46.932989999999997</v>
      </c>
      <c r="K32" s="100" t="s">
        <v>24</v>
      </c>
      <c r="L32" s="100">
        <v>100</v>
      </c>
      <c r="M32" s="100">
        <v>11.534014000000001</v>
      </c>
      <c r="N32" s="99">
        <v>105020</v>
      </c>
      <c r="O32" s="99">
        <v>35.079163999999999</v>
      </c>
      <c r="P32" s="99">
        <v>12.18637</v>
      </c>
      <c r="R32" s="116">
        <v>1925</v>
      </c>
      <c r="S32" s="99">
        <v>2554</v>
      </c>
      <c r="T32" s="100">
        <v>87.823665000000005</v>
      </c>
      <c r="U32" s="100">
        <v>185.15723</v>
      </c>
      <c r="V32" s="100" t="s">
        <v>24</v>
      </c>
      <c r="W32" s="100">
        <v>216.94495000000001</v>
      </c>
      <c r="X32" s="100">
        <v>125.6605</v>
      </c>
      <c r="Y32" s="100">
        <v>111.95211999999999</v>
      </c>
      <c r="Z32" s="100">
        <v>47.131805999999997</v>
      </c>
      <c r="AA32" s="100" t="s">
        <v>24</v>
      </c>
      <c r="AB32" s="100">
        <v>100</v>
      </c>
      <c r="AC32" s="100">
        <v>10.898694000000001</v>
      </c>
      <c r="AD32" s="99">
        <v>75870</v>
      </c>
      <c r="AE32" s="99">
        <v>26.456741999999998</v>
      </c>
      <c r="AF32" s="99">
        <v>11.429992</v>
      </c>
      <c r="AH32" s="116">
        <v>1925</v>
      </c>
      <c r="AI32" s="99">
        <v>6145</v>
      </c>
      <c r="AJ32" s="100">
        <v>103.46511</v>
      </c>
      <c r="AK32" s="100">
        <v>209.58520999999999</v>
      </c>
      <c r="AL32" s="100" t="s">
        <v>24</v>
      </c>
      <c r="AM32" s="100">
        <v>244.17717999999999</v>
      </c>
      <c r="AN32" s="100">
        <v>145.30072000000001</v>
      </c>
      <c r="AO32" s="100">
        <v>131.05548999999999</v>
      </c>
      <c r="AP32" s="100">
        <v>47.015630000000002</v>
      </c>
      <c r="AQ32" s="100" t="s">
        <v>24</v>
      </c>
      <c r="AR32" s="100">
        <v>100</v>
      </c>
      <c r="AS32" s="100">
        <v>11.261179</v>
      </c>
      <c r="AT32" s="99">
        <v>180890</v>
      </c>
      <c r="AU32" s="99">
        <v>30.860700999999999</v>
      </c>
      <c r="AV32" s="99">
        <v>11.857265999999999</v>
      </c>
      <c r="AW32" s="100">
        <v>1.2613563999999999</v>
      </c>
      <c r="AY32" s="116">
        <v>1925</v>
      </c>
    </row>
    <row r="33" spans="2:51">
      <c r="B33" s="116">
        <v>1926</v>
      </c>
      <c r="C33" s="99">
        <v>4040</v>
      </c>
      <c r="D33" s="100">
        <v>130.68090000000001</v>
      </c>
      <c r="E33" s="100">
        <v>281.81522000000001</v>
      </c>
      <c r="F33" s="100" t="s">
        <v>24</v>
      </c>
      <c r="G33" s="100">
        <v>330.25558000000001</v>
      </c>
      <c r="H33" s="100">
        <v>191.00216</v>
      </c>
      <c r="I33" s="100">
        <v>169.29734999999999</v>
      </c>
      <c r="J33" s="100">
        <v>49.952970000000001</v>
      </c>
      <c r="K33" s="100" t="s">
        <v>24</v>
      </c>
      <c r="L33" s="100">
        <v>100</v>
      </c>
      <c r="M33" s="100">
        <v>12.474140999999999</v>
      </c>
      <c r="N33" s="99">
        <v>106830</v>
      </c>
      <c r="O33" s="99">
        <v>34.989519000000001</v>
      </c>
      <c r="P33" s="99">
        <v>12.049572</v>
      </c>
      <c r="R33" s="116">
        <v>1926</v>
      </c>
      <c r="S33" s="99">
        <v>2819</v>
      </c>
      <c r="T33" s="100">
        <v>95.082299000000006</v>
      </c>
      <c r="U33" s="100">
        <v>201.01785000000001</v>
      </c>
      <c r="V33" s="100" t="s">
        <v>24</v>
      </c>
      <c r="W33" s="100">
        <v>235.09747999999999</v>
      </c>
      <c r="X33" s="100">
        <v>135.96609000000001</v>
      </c>
      <c r="Y33" s="100">
        <v>119.54346</v>
      </c>
      <c r="Z33" s="100">
        <v>48.442492000000001</v>
      </c>
      <c r="AA33" s="100" t="s">
        <v>24</v>
      </c>
      <c r="AB33" s="100">
        <v>100</v>
      </c>
      <c r="AC33" s="100">
        <v>11.475676999999999</v>
      </c>
      <c r="AD33" s="99">
        <v>80092.5</v>
      </c>
      <c r="AE33" s="99">
        <v>27.397037999999998</v>
      </c>
      <c r="AF33" s="99">
        <v>11.842178000000001</v>
      </c>
      <c r="AH33" s="116">
        <v>1926</v>
      </c>
      <c r="AI33" s="99">
        <v>6859</v>
      </c>
      <c r="AJ33" s="100">
        <v>113.25397</v>
      </c>
      <c r="AK33" s="100">
        <v>240.24826999999999</v>
      </c>
      <c r="AL33" s="100" t="s">
        <v>24</v>
      </c>
      <c r="AM33" s="100">
        <v>280.96199999999999</v>
      </c>
      <c r="AN33" s="100">
        <v>163.28823</v>
      </c>
      <c r="AO33" s="100">
        <v>144.43098000000001</v>
      </c>
      <c r="AP33" s="100">
        <v>49.332433999999999</v>
      </c>
      <c r="AQ33" s="100" t="s">
        <v>24</v>
      </c>
      <c r="AR33" s="100">
        <v>100</v>
      </c>
      <c r="AS33" s="100">
        <v>12.043475000000001</v>
      </c>
      <c r="AT33" s="99">
        <v>186922.5</v>
      </c>
      <c r="AU33" s="99">
        <v>31.275725000000001</v>
      </c>
      <c r="AV33" s="99">
        <v>11.959825</v>
      </c>
      <c r="AW33" s="100">
        <v>1.4019413000000001</v>
      </c>
      <c r="AY33" s="116">
        <v>1926</v>
      </c>
    </row>
    <row r="34" spans="2:51">
      <c r="B34" s="116">
        <v>1927</v>
      </c>
      <c r="C34" s="99">
        <v>4261</v>
      </c>
      <c r="D34" s="100">
        <v>134.893</v>
      </c>
      <c r="E34" s="100">
        <v>268.16277000000002</v>
      </c>
      <c r="F34" s="100" t="s">
        <v>24</v>
      </c>
      <c r="G34" s="100">
        <v>311.64139999999998</v>
      </c>
      <c r="H34" s="100">
        <v>187.76996</v>
      </c>
      <c r="I34" s="100">
        <v>170.91701</v>
      </c>
      <c r="J34" s="100">
        <v>47.001057000000003</v>
      </c>
      <c r="K34" s="100" t="s">
        <v>24</v>
      </c>
      <c r="L34" s="100">
        <v>100</v>
      </c>
      <c r="M34" s="100">
        <v>12.967923000000001</v>
      </c>
      <c r="N34" s="99">
        <v>124437.5</v>
      </c>
      <c r="O34" s="99">
        <v>39.891486</v>
      </c>
      <c r="P34" s="99">
        <v>13.936721</v>
      </c>
      <c r="R34" s="116">
        <v>1927</v>
      </c>
      <c r="S34" s="99">
        <v>2914</v>
      </c>
      <c r="T34" s="100">
        <v>96.371994999999998</v>
      </c>
      <c r="U34" s="100">
        <v>196.58507</v>
      </c>
      <c r="V34" s="100" t="s">
        <v>24</v>
      </c>
      <c r="W34" s="100">
        <v>230.10328999999999</v>
      </c>
      <c r="X34" s="100">
        <v>134.76218</v>
      </c>
      <c r="Y34" s="100">
        <v>121.28458000000001</v>
      </c>
      <c r="Z34" s="100">
        <v>46.331502999999998</v>
      </c>
      <c r="AA34" s="100" t="s">
        <v>24</v>
      </c>
      <c r="AB34" s="100">
        <v>100</v>
      </c>
      <c r="AC34" s="100">
        <v>11.461611</v>
      </c>
      <c r="AD34" s="99">
        <v>88840</v>
      </c>
      <c r="AE34" s="99">
        <v>29.80208</v>
      </c>
      <c r="AF34" s="99">
        <v>12.730803</v>
      </c>
      <c r="AH34" s="116">
        <v>1927</v>
      </c>
      <c r="AI34" s="99">
        <v>7175</v>
      </c>
      <c r="AJ34" s="100">
        <v>116.05338</v>
      </c>
      <c r="AK34" s="100">
        <v>231.97230999999999</v>
      </c>
      <c r="AL34" s="100" t="s">
        <v>24</v>
      </c>
      <c r="AM34" s="100">
        <v>270.16442000000001</v>
      </c>
      <c r="AN34" s="100">
        <v>161.40428</v>
      </c>
      <c r="AO34" s="100">
        <v>146.37135000000001</v>
      </c>
      <c r="AP34" s="100">
        <v>46.729053</v>
      </c>
      <c r="AQ34" s="100" t="s">
        <v>24</v>
      </c>
      <c r="AR34" s="100">
        <v>100</v>
      </c>
      <c r="AS34" s="100">
        <v>12.310834</v>
      </c>
      <c r="AT34" s="99">
        <v>213277.5</v>
      </c>
      <c r="AU34" s="99">
        <v>34.961232000000003</v>
      </c>
      <c r="AV34" s="99">
        <v>13.407692000000001</v>
      </c>
      <c r="AW34" s="100">
        <v>1.3641055</v>
      </c>
      <c r="AY34" s="116">
        <v>1927</v>
      </c>
    </row>
    <row r="35" spans="2:51">
      <c r="B35" s="116">
        <v>1928</v>
      </c>
      <c r="C35" s="99">
        <v>4373</v>
      </c>
      <c r="D35" s="100">
        <v>135.74843000000001</v>
      </c>
      <c r="E35" s="100">
        <v>269.84906999999998</v>
      </c>
      <c r="F35" s="100" t="s">
        <v>24</v>
      </c>
      <c r="G35" s="100">
        <v>314.10795000000002</v>
      </c>
      <c r="H35" s="100">
        <v>188.84277</v>
      </c>
      <c r="I35" s="100">
        <v>171.20437000000001</v>
      </c>
      <c r="J35" s="100">
        <v>47.923051000000001</v>
      </c>
      <c r="K35" s="100" t="s">
        <v>24</v>
      </c>
      <c r="L35" s="100">
        <v>100</v>
      </c>
      <c r="M35" s="100">
        <v>13.193543999999999</v>
      </c>
      <c r="N35" s="99">
        <v>123692.5</v>
      </c>
      <c r="O35" s="99">
        <v>38.889674999999997</v>
      </c>
      <c r="P35" s="99">
        <v>13.861783000000001</v>
      </c>
      <c r="R35" s="116">
        <v>1928</v>
      </c>
      <c r="S35" s="99">
        <v>3245</v>
      </c>
      <c r="T35" s="100">
        <v>105.32978</v>
      </c>
      <c r="U35" s="100">
        <v>216.94173000000001</v>
      </c>
      <c r="V35" s="100" t="s">
        <v>24</v>
      </c>
      <c r="W35" s="100">
        <v>254.09063</v>
      </c>
      <c r="X35" s="100">
        <v>147.56572</v>
      </c>
      <c r="Y35" s="100">
        <v>131.56698</v>
      </c>
      <c r="Z35" s="100">
        <v>48.915356000000003</v>
      </c>
      <c r="AA35" s="100" t="s">
        <v>24</v>
      </c>
      <c r="AB35" s="100">
        <v>100</v>
      </c>
      <c r="AC35" s="100">
        <v>12.369916</v>
      </c>
      <c r="AD35" s="99">
        <v>90465</v>
      </c>
      <c r="AE35" s="99">
        <v>29.790562000000001</v>
      </c>
      <c r="AF35" s="99">
        <v>12.650103</v>
      </c>
      <c r="AH35" s="116">
        <v>1928</v>
      </c>
      <c r="AI35" s="99">
        <v>7618</v>
      </c>
      <c r="AJ35" s="100">
        <v>120.87842000000001</v>
      </c>
      <c r="AK35" s="100">
        <v>243.32651999999999</v>
      </c>
      <c r="AL35" s="100" t="s">
        <v>24</v>
      </c>
      <c r="AM35" s="100">
        <v>283.88148999999999</v>
      </c>
      <c r="AN35" s="100">
        <v>168.42196000000001</v>
      </c>
      <c r="AO35" s="100">
        <v>151.70205999999999</v>
      </c>
      <c r="AP35" s="100">
        <v>48.345587999999999</v>
      </c>
      <c r="AQ35" s="100" t="s">
        <v>24</v>
      </c>
      <c r="AR35" s="100">
        <v>100</v>
      </c>
      <c r="AS35" s="100">
        <v>12.829668</v>
      </c>
      <c r="AT35" s="99">
        <v>214157.5</v>
      </c>
      <c r="AU35" s="99">
        <v>34.445417999999997</v>
      </c>
      <c r="AV35" s="99">
        <v>13.322727</v>
      </c>
      <c r="AW35" s="100">
        <v>1.2438781000000001</v>
      </c>
      <c r="AY35" s="116">
        <v>1928</v>
      </c>
    </row>
    <row r="36" spans="2:51">
      <c r="B36" s="116">
        <v>1929</v>
      </c>
      <c r="C36" s="99">
        <v>4761</v>
      </c>
      <c r="D36" s="100">
        <v>145.80590000000001</v>
      </c>
      <c r="E36" s="100">
        <v>298.77510999999998</v>
      </c>
      <c r="F36" s="100" t="s">
        <v>24</v>
      </c>
      <c r="G36" s="100">
        <v>349.2475</v>
      </c>
      <c r="H36" s="100">
        <v>205.92332999999999</v>
      </c>
      <c r="I36" s="100">
        <v>185.05280999999999</v>
      </c>
      <c r="J36" s="100">
        <v>48.753151000000003</v>
      </c>
      <c r="K36" s="100" t="s">
        <v>24</v>
      </c>
      <c r="L36" s="100">
        <v>100</v>
      </c>
      <c r="M36" s="100">
        <v>13.713348</v>
      </c>
      <c r="N36" s="99">
        <v>131305</v>
      </c>
      <c r="O36" s="99">
        <v>40.746315000000003</v>
      </c>
      <c r="P36" s="99">
        <v>14.640931999999999</v>
      </c>
      <c r="R36" s="116">
        <v>1929</v>
      </c>
      <c r="S36" s="99">
        <v>3501</v>
      </c>
      <c r="T36" s="100">
        <v>111.90309000000001</v>
      </c>
      <c r="U36" s="100">
        <v>236.97145</v>
      </c>
      <c r="V36" s="100" t="s">
        <v>24</v>
      </c>
      <c r="W36" s="100">
        <v>279.29183</v>
      </c>
      <c r="X36" s="100">
        <v>158.6413</v>
      </c>
      <c r="Y36" s="100">
        <v>140.77471</v>
      </c>
      <c r="Z36" s="100">
        <v>49.409453999999997</v>
      </c>
      <c r="AA36" s="100" t="s">
        <v>24</v>
      </c>
      <c r="AB36" s="100">
        <v>100</v>
      </c>
      <c r="AC36" s="100">
        <v>13.393779</v>
      </c>
      <c r="AD36" s="99">
        <v>96697.5</v>
      </c>
      <c r="AE36" s="99">
        <v>31.367794</v>
      </c>
      <c r="AF36" s="99">
        <v>14.369783</v>
      </c>
      <c r="AH36" s="116">
        <v>1929</v>
      </c>
      <c r="AI36" s="99">
        <v>8262</v>
      </c>
      <c r="AJ36" s="100">
        <v>129.21691000000001</v>
      </c>
      <c r="AK36" s="100">
        <v>267.72644000000003</v>
      </c>
      <c r="AL36" s="100" t="s">
        <v>24</v>
      </c>
      <c r="AM36" s="100">
        <v>313.94251000000003</v>
      </c>
      <c r="AN36" s="100">
        <v>182.46378000000001</v>
      </c>
      <c r="AO36" s="100">
        <v>163.1994</v>
      </c>
      <c r="AP36" s="100">
        <v>49.031292000000001</v>
      </c>
      <c r="AQ36" s="100" t="s">
        <v>24</v>
      </c>
      <c r="AR36" s="100">
        <v>100</v>
      </c>
      <c r="AS36" s="100">
        <v>13.576088</v>
      </c>
      <c r="AT36" s="99">
        <v>228002.5</v>
      </c>
      <c r="AU36" s="99">
        <v>36.161026</v>
      </c>
      <c r="AV36" s="99">
        <v>14.524696</v>
      </c>
      <c r="AW36" s="100">
        <v>1.2608064000000001</v>
      </c>
      <c r="AY36" s="116">
        <v>1929</v>
      </c>
    </row>
    <row r="37" spans="2:51">
      <c r="B37" s="116">
        <v>1930</v>
      </c>
      <c r="C37" s="99">
        <v>3200</v>
      </c>
      <c r="D37" s="100">
        <v>97.108001999999999</v>
      </c>
      <c r="E37" s="100">
        <v>191.66380000000001</v>
      </c>
      <c r="F37" s="100" t="s">
        <v>24</v>
      </c>
      <c r="G37" s="100">
        <v>223.56292999999999</v>
      </c>
      <c r="H37" s="100">
        <v>133.49967000000001</v>
      </c>
      <c r="I37" s="100">
        <v>120.89985</v>
      </c>
      <c r="J37" s="100">
        <v>49.034374999999997</v>
      </c>
      <c r="K37" s="100" t="s">
        <v>24</v>
      </c>
      <c r="L37" s="100">
        <v>100</v>
      </c>
      <c r="M37" s="100">
        <v>10.273533</v>
      </c>
      <c r="N37" s="99">
        <v>87487.5</v>
      </c>
      <c r="O37" s="99">
        <v>26.920058999999998</v>
      </c>
      <c r="P37" s="99">
        <v>10.970942000000001</v>
      </c>
      <c r="R37" s="116">
        <v>1930</v>
      </c>
      <c r="S37" s="99">
        <v>2310</v>
      </c>
      <c r="T37" s="100">
        <v>72.930479000000005</v>
      </c>
      <c r="U37" s="100">
        <v>144.56379000000001</v>
      </c>
      <c r="V37" s="100" t="s">
        <v>24</v>
      </c>
      <c r="W37" s="100">
        <v>169.20775</v>
      </c>
      <c r="X37" s="100">
        <v>99.347316000000006</v>
      </c>
      <c r="Y37" s="100">
        <v>90.011404999999996</v>
      </c>
      <c r="Z37" s="100">
        <v>47.722943999999998</v>
      </c>
      <c r="AA37" s="100" t="s">
        <v>24</v>
      </c>
      <c r="AB37" s="100">
        <v>100</v>
      </c>
      <c r="AC37" s="100">
        <v>9.5521647000000005</v>
      </c>
      <c r="AD37" s="99">
        <v>67337.5</v>
      </c>
      <c r="AE37" s="99">
        <v>21.589452000000001</v>
      </c>
      <c r="AF37" s="99">
        <v>10.851348</v>
      </c>
      <c r="AH37" s="116">
        <v>1930</v>
      </c>
      <c r="AI37" s="99">
        <v>5510</v>
      </c>
      <c r="AJ37" s="100">
        <v>85.258482999999998</v>
      </c>
      <c r="AK37" s="100">
        <v>167.78618</v>
      </c>
      <c r="AL37" s="100" t="s">
        <v>24</v>
      </c>
      <c r="AM37" s="100">
        <v>195.87809999999999</v>
      </c>
      <c r="AN37" s="100">
        <v>116.41125</v>
      </c>
      <c r="AO37" s="100">
        <v>105.53977</v>
      </c>
      <c r="AP37" s="100">
        <v>48.484574000000002</v>
      </c>
      <c r="AQ37" s="100" t="s">
        <v>24</v>
      </c>
      <c r="AR37" s="100">
        <v>100</v>
      </c>
      <c r="AS37" s="100">
        <v>9.9582513000000006</v>
      </c>
      <c r="AT37" s="99">
        <v>154825</v>
      </c>
      <c r="AU37" s="99">
        <v>24.309535</v>
      </c>
      <c r="AV37" s="99">
        <v>10.918604999999999</v>
      </c>
      <c r="AW37" s="100">
        <v>1.3258078</v>
      </c>
      <c r="AY37" s="116">
        <v>1930</v>
      </c>
    </row>
    <row r="38" spans="2:51">
      <c r="B38" s="117">
        <v>1931</v>
      </c>
      <c r="C38" s="99">
        <v>3808</v>
      </c>
      <c r="D38" s="100">
        <v>114.65734999999999</v>
      </c>
      <c r="E38" s="100">
        <v>223.94478000000001</v>
      </c>
      <c r="F38" s="100" t="s">
        <v>24</v>
      </c>
      <c r="G38" s="100">
        <v>260.85806000000002</v>
      </c>
      <c r="H38" s="100">
        <v>155.39948999999999</v>
      </c>
      <c r="I38" s="100">
        <v>139.22208000000001</v>
      </c>
      <c r="J38" s="100">
        <v>50.884979000000001</v>
      </c>
      <c r="K38" s="100" t="s">
        <v>24</v>
      </c>
      <c r="L38" s="100">
        <v>100</v>
      </c>
      <c r="M38" s="100">
        <v>11.976349000000001</v>
      </c>
      <c r="N38" s="99">
        <v>97392.5</v>
      </c>
      <c r="O38" s="99">
        <v>29.762705</v>
      </c>
      <c r="P38" s="99">
        <v>13.059321000000001</v>
      </c>
      <c r="R38" s="117">
        <v>1931</v>
      </c>
      <c r="S38" s="99">
        <v>2809</v>
      </c>
      <c r="T38" s="100">
        <v>87.636103000000006</v>
      </c>
      <c r="U38" s="100">
        <v>176.41937999999999</v>
      </c>
      <c r="V38" s="100" t="s">
        <v>24</v>
      </c>
      <c r="W38" s="100">
        <v>207.31339</v>
      </c>
      <c r="X38" s="100">
        <v>118.94377</v>
      </c>
      <c r="Y38" s="100">
        <v>105.53873</v>
      </c>
      <c r="Z38" s="100">
        <v>51.743502999999997</v>
      </c>
      <c r="AA38" s="100" t="s">
        <v>24</v>
      </c>
      <c r="AB38" s="100">
        <v>100</v>
      </c>
      <c r="AC38" s="100">
        <v>11.343078999999999</v>
      </c>
      <c r="AD38" s="99">
        <v>71180</v>
      </c>
      <c r="AE38" s="99">
        <v>22.574608999999999</v>
      </c>
      <c r="AF38" s="99">
        <v>12.402155</v>
      </c>
      <c r="AH38" s="117">
        <v>1931</v>
      </c>
      <c r="AI38" s="99">
        <v>6617</v>
      </c>
      <c r="AJ38" s="100">
        <v>101.38665</v>
      </c>
      <c r="AK38" s="100">
        <v>200.16656</v>
      </c>
      <c r="AL38" s="100" t="s">
        <v>24</v>
      </c>
      <c r="AM38" s="100">
        <v>234.00391999999999</v>
      </c>
      <c r="AN38" s="100">
        <v>137.29219000000001</v>
      </c>
      <c r="AO38" s="100">
        <v>122.57774000000001</v>
      </c>
      <c r="AP38" s="100">
        <v>51.249433000000003</v>
      </c>
      <c r="AQ38" s="100" t="s">
        <v>24</v>
      </c>
      <c r="AR38" s="100">
        <v>100</v>
      </c>
      <c r="AS38" s="100">
        <v>11.699081</v>
      </c>
      <c r="AT38" s="99">
        <v>168572.5</v>
      </c>
      <c r="AU38" s="99">
        <v>26.235332</v>
      </c>
      <c r="AV38" s="99">
        <v>12.773523000000001</v>
      </c>
      <c r="AW38" s="100">
        <v>1.2693888</v>
      </c>
      <c r="AY38" s="117">
        <v>1931</v>
      </c>
    </row>
    <row r="39" spans="2:51">
      <c r="B39" s="117">
        <v>1932</v>
      </c>
      <c r="C39" s="99">
        <v>3263</v>
      </c>
      <c r="D39" s="100">
        <v>97.604020000000006</v>
      </c>
      <c r="E39" s="100">
        <v>183.70506</v>
      </c>
      <c r="F39" s="100" t="s">
        <v>24</v>
      </c>
      <c r="G39" s="100">
        <v>213.48936</v>
      </c>
      <c r="H39" s="100">
        <v>128.99368000000001</v>
      </c>
      <c r="I39" s="100">
        <v>116.76425</v>
      </c>
      <c r="J39" s="100">
        <v>51.001992999999999</v>
      </c>
      <c r="K39" s="100" t="s">
        <v>24</v>
      </c>
      <c r="L39" s="100">
        <v>100</v>
      </c>
      <c r="M39" s="100">
        <v>10.241682000000001</v>
      </c>
      <c r="N39" s="99">
        <v>82897.5</v>
      </c>
      <c r="O39" s="99">
        <v>25.187622000000001</v>
      </c>
      <c r="P39" s="99">
        <v>11.48137</v>
      </c>
      <c r="R39" s="117">
        <v>1932</v>
      </c>
      <c r="S39" s="99">
        <v>2363</v>
      </c>
      <c r="T39" s="100">
        <v>73.074186999999995</v>
      </c>
      <c r="U39" s="100">
        <v>138.62054000000001</v>
      </c>
      <c r="V39" s="100" t="s">
        <v>24</v>
      </c>
      <c r="W39" s="100">
        <v>161.95068000000001</v>
      </c>
      <c r="X39" s="100">
        <v>95.559456999999995</v>
      </c>
      <c r="Y39" s="100">
        <v>86.323520000000002</v>
      </c>
      <c r="Z39" s="100">
        <v>50.657559999999997</v>
      </c>
      <c r="AA39" s="100" t="s">
        <v>24</v>
      </c>
      <c r="AB39" s="100">
        <v>100</v>
      </c>
      <c r="AC39" s="100">
        <v>9.4911033000000007</v>
      </c>
      <c r="AD39" s="99">
        <v>62202.5</v>
      </c>
      <c r="AE39" s="99">
        <v>19.575924000000001</v>
      </c>
      <c r="AF39" s="99">
        <v>11.110813</v>
      </c>
      <c r="AH39" s="117">
        <v>1932</v>
      </c>
      <c r="AI39" s="99">
        <v>5626</v>
      </c>
      <c r="AJ39" s="100">
        <v>85.543120999999999</v>
      </c>
      <c r="AK39" s="100">
        <v>160.92499000000001</v>
      </c>
      <c r="AL39" s="100" t="s">
        <v>24</v>
      </c>
      <c r="AM39" s="100">
        <v>187.36588</v>
      </c>
      <c r="AN39" s="100">
        <v>112.252</v>
      </c>
      <c r="AO39" s="100">
        <v>101.60169</v>
      </c>
      <c r="AP39" s="100">
        <v>50.857346</v>
      </c>
      <c r="AQ39" s="100" t="s">
        <v>24</v>
      </c>
      <c r="AR39" s="100">
        <v>100</v>
      </c>
      <c r="AS39" s="100">
        <v>9.9124336999999993</v>
      </c>
      <c r="AT39" s="99">
        <v>145100</v>
      </c>
      <c r="AU39" s="99">
        <v>22.431090999999999</v>
      </c>
      <c r="AV39" s="99">
        <v>11.319533</v>
      </c>
      <c r="AW39" s="100">
        <v>1.3252368999999999</v>
      </c>
      <c r="AY39" s="117">
        <v>1932</v>
      </c>
    </row>
    <row r="40" spans="2:51">
      <c r="B40" s="117">
        <v>1933</v>
      </c>
      <c r="C40" s="99">
        <v>3893</v>
      </c>
      <c r="D40" s="100">
        <v>115.61878</v>
      </c>
      <c r="E40" s="100">
        <v>221.25530000000001</v>
      </c>
      <c r="F40" s="100" t="s">
        <v>24</v>
      </c>
      <c r="G40" s="100">
        <v>257.57634000000002</v>
      </c>
      <c r="H40" s="100">
        <v>153.34663</v>
      </c>
      <c r="I40" s="100">
        <v>136.74913000000001</v>
      </c>
      <c r="J40" s="100">
        <v>52.481996000000002</v>
      </c>
      <c r="K40" s="100" t="s">
        <v>24</v>
      </c>
      <c r="L40" s="100">
        <v>100</v>
      </c>
      <c r="M40" s="100">
        <v>11.708271</v>
      </c>
      <c r="N40" s="99">
        <v>93692.5</v>
      </c>
      <c r="O40" s="99">
        <v>28.287944</v>
      </c>
      <c r="P40" s="99">
        <v>13.104763</v>
      </c>
      <c r="R40" s="117">
        <v>1933</v>
      </c>
      <c r="S40" s="99">
        <v>2834</v>
      </c>
      <c r="T40" s="100">
        <v>86.860575999999995</v>
      </c>
      <c r="U40" s="100">
        <v>163.70397</v>
      </c>
      <c r="V40" s="100" t="s">
        <v>24</v>
      </c>
      <c r="W40" s="100">
        <v>191.11045999999999</v>
      </c>
      <c r="X40" s="100">
        <v>112.21875</v>
      </c>
      <c r="Y40" s="100">
        <v>99.870051000000004</v>
      </c>
      <c r="Z40" s="100">
        <v>52.265267000000001</v>
      </c>
      <c r="AA40" s="100" t="s">
        <v>24</v>
      </c>
      <c r="AB40" s="100">
        <v>100</v>
      </c>
      <c r="AC40" s="100">
        <v>10.956044</v>
      </c>
      <c r="AD40" s="99">
        <v>70445</v>
      </c>
      <c r="AE40" s="99">
        <v>21.997564000000001</v>
      </c>
      <c r="AF40" s="99">
        <v>12.629588</v>
      </c>
      <c r="AH40" s="117">
        <v>1933</v>
      </c>
      <c r="AI40" s="99">
        <v>6727</v>
      </c>
      <c r="AJ40" s="100">
        <v>101.46611</v>
      </c>
      <c r="AK40" s="100">
        <v>191.77440999999999</v>
      </c>
      <c r="AL40" s="100" t="s">
        <v>24</v>
      </c>
      <c r="AM40" s="100">
        <v>223.38255000000001</v>
      </c>
      <c r="AN40" s="100">
        <v>132.53459000000001</v>
      </c>
      <c r="AO40" s="100">
        <v>118.20119</v>
      </c>
      <c r="AP40" s="100">
        <v>52.390641000000002</v>
      </c>
      <c r="AQ40" s="100" t="s">
        <v>24</v>
      </c>
      <c r="AR40" s="100">
        <v>100</v>
      </c>
      <c r="AS40" s="100">
        <v>11.37913</v>
      </c>
      <c r="AT40" s="99">
        <v>164137.5</v>
      </c>
      <c r="AU40" s="99">
        <v>25.195716999999998</v>
      </c>
      <c r="AV40" s="99">
        <v>12.896516</v>
      </c>
      <c r="AW40" s="100">
        <v>1.3515573999999999</v>
      </c>
      <c r="AY40" s="117">
        <v>1933</v>
      </c>
    </row>
    <row r="41" spans="2:51">
      <c r="B41" s="117">
        <v>1934</v>
      </c>
      <c r="C41" s="99">
        <v>4118</v>
      </c>
      <c r="D41" s="100">
        <v>121.53229</v>
      </c>
      <c r="E41" s="100">
        <v>221.63413</v>
      </c>
      <c r="F41" s="100" t="s">
        <v>24</v>
      </c>
      <c r="G41" s="100">
        <v>256.67926999999997</v>
      </c>
      <c r="H41" s="100">
        <v>156.85570999999999</v>
      </c>
      <c r="I41" s="100">
        <v>141.57311999999999</v>
      </c>
      <c r="J41" s="100">
        <v>51.394289000000001</v>
      </c>
      <c r="K41" s="100" t="s">
        <v>24</v>
      </c>
      <c r="L41" s="100">
        <v>100</v>
      </c>
      <c r="M41" s="100">
        <v>11.914820000000001</v>
      </c>
      <c r="N41" s="99">
        <v>103190</v>
      </c>
      <c r="O41" s="99">
        <v>30.982406000000001</v>
      </c>
      <c r="P41" s="99">
        <v>13.696985</v>
      </c>
      <c r="R41" s="117">
        <v>1934</v>
      </c>
      <c r="S41" s="99">
        <v>3192</v>
      </c>
      <c r="T41" s="100">
        <v>97.050775000000002</v>
      </c>
      <c r="U41" s="100">
        <v>175.63628</v>
      </c>
      <c r="V41" s="100" t="s">
        <v>24</v>
      </c>
      <c r="W41" s="100">
        <v>203.95963</v>
      </c>
      <c r="X41" s="100">
        <v>122.27874</v>
      </c>
      <c r="Y41" s="100">
        <v>109.81328999999999</v>
      </c>
      <c r="Z41" s="100">
        <v>51.932780000000001</v>
      </c>
      <c r="AA41" s="100" t="s">
        <v>24</v>
      </c>
      <c r="AB41" s="100">
        <v>100</v>
      </c>
      <c r="AC41" s="100">
        <v>11.540965</v>
      </c>
      <c r="AD41" s="99">
        <v>80060</v>
      </c>
      <c r="AE41" s="99">
        <v>24.822496999999998</v>
      </c>
      <c r="AF41" s="99">
        <v>13.470630999999999</v>
      </c>
      <c r="AH41" s="117">
        <v>1934</v>
      </c>
      <c r="AI41" s="99">
        <v>7310</v>
      </c>
      <c r="AJ41" s="100">
        <v>109.47375</v>
      </c>
      <c r="AK41" s="100">
        <v>198.15002000000001</v>
      </c>
      <c r="AL41" s="100" t="s">
        <v>24</v>
      </c>
      <c r="AM41" s="100">
        <v>229.64286999999999</v>
      </c>
      <c r="AN41" s="100">
        <v>139.41421</v>
      </c>
      <c r="AO41" s="100">
        <v>125.62905000000001</v>
      </c>
      <c r="AP41" s="100">
        <v>51.629483</v>
      </c>
      <c r="AQ41" s="100" t="s">
        <v>24</v>
      </c>
      <c r="AR41" s="100">
        <v>100</v>
      </c>
      <c r="AS41" s="100">
        <v>11.748633999999999</v>
      </c>
      <c r="AT41" s="99">
        <v>183250</v>
      </c>
      <c r="AU41" s="99">
        <v>27.951920999999999</v>
      </c>
      <c r="AV41" s="99">
        <v>13.597163999999999</v>
      </c>
      <c r="AW41" s="100">
        <v>1.2618925999999999</v>
      </c>
      <c r="AY41" s="117">
        <v>1934</v>
      </c>
    </row>
    <row r="42" spans="2:51">
      <c r="B42" s="117">
        <v>1935</v>
      </c>
      <c r="C42" s="99">
        <v>4426</v>
      </c>
      <c r="D42" s="100">
        <v>129.7833</v>
      </c>
      <c r="E42" s="100">
        <v>234.15661</v>
      </c>
      <c r="F42" s="100" t="s">
        <v>24</v>
      </c>
      <c r="G42" s="100">
        <v>271.23653999999999</v>
      </c>
      <c r="H42" s="100">
        <v>165.21719999999999</v>
      </c>
      <c r="I42" s="100">
        <v>148.29061999999999</v>
      </c>
      <c r="J42" s="100">
        <v>53.478530999999997</v>
      </c>
      <c r="K42" s="100" t="s">
        <v>24</v>
      </c>
      <c r="L42" s="100">
        <v>100</v>
      </c>
      <c r="M42" s="100">
        <v>12.400885000000001</v>
      </c>
      <c r="N42" s="99">
        <v>101792.5</v>
      </c>
      <c r="O42" s="99">
        <v>30.393079</v>
      </c>
      <c r="P42" s="99">
        <v>13.685743</v>
      </c>
      <c r="R42" s="117">
        <v>1935</v>
      </c>
      <c r="S42" s="99">
        <v>3254</v>
      </c>
      <c r="T42" s="100">
        <v>98.133236999999994</v>
      </c>
      <c r="U42" s="100">
        <v>182.84278</v>
      </c>
      <c r="V42" s="100" t="s">
        <v>24</v>
      </c>
      <c r="W42" s="100">
        <v>214.02098000000001</v>
      </c>
      <c r="X42" s="100">
        <v>124.24113</v>
      </c>
      <c r="Y42" s="100">
        <v>110.04992</v>
      </c>
      <c r="Z42" s="100">
        <v>54.698832000000003</v>
      </c>
      <c r="AA42" s="100" t="s">
        <v>24</v>
      </c>
      <c r="AB42" s="100">
        <v>100</v>
      </c>
      <c r="AC42" s="100">
        <v>11.659739</v>
      </c>
      <c r="AD42" s="99">
        <v>73387.5</v>
      </c>
      <c r="AE42" s="99">
        <v>22.593978</v>
      </c>
      <c r="AF42" s="99">
        <v>12.855942000000001</v>
      </c>
      <c r="AH42" s="117">
        <v>1935</v>
      </c>
      <c r="AI42" s="99">
        <v>7680</v>
      </c>
      <c r="AJ42" s="100">
        <v>114.18037</v>
      </c>
      <c r="AK42" s="100">
        <v>208.44723999999999</v>
      </c>
      <c r="AL42" s="100" t="s">
        <v>24</v>
      </c>
      <c r="AM42" s="100">
        <v>242.55287000000001</v>
      </c>
      <c r="AN42" s="100">
        <v>144.75391999999999</v>
      </c>
      <c r="AO42" s="100">
        <v>129.26069000000001</v>
      </c>
      <c r="AP42" s="100">
        <v>53.995637000000002</v>
      </c>
      <c r="AQ42" s="100" t="s">
        <v>24</v>
      </c>
      <c r="AR42" s="100">
        <v>100</v>
      </c>
      <c r="AS42" s="100">
        <v>12.075661999999999</v>
      </c>
      <c r="AT42" s="99">
        <v>175180</v>
      </c>
      <c r="AU42" s="99">
        <v>26.553287000000001</v>
      </c>
      <c r="AV42" s="99">
        <v>13.325422</v>
      </c>
      <c r="AW42" s="100">
        <v>1.2806446</v>
      </c>
      <c r="AY42" s="117">
        <v>1935</v>
      </c>
    </row>
    <row r="43" spans="2:51">
      <c r="B43" s="117">
        <v>1936</v>
      </c>
      <c r="C43" s="99">
        <v>3936</v>
      </c>
      <c r="D43" s="100">
        <v>114.62520000000001</v>
      </c>
      <c r="E43" s="100">
        <v>196.27878000000001</v>
      </c>
      <c r="F43" s="100" t="s">
        <v>24</v>
      </c>
      <c r="G43" s="100">
        <v>225.96594999999999</v>
      </c>
      <c r="H43" s="100">
        <v>142.02285000000001</v>
      </c>
      <c r="I43" s="100">
        <v>130.48104000000001</v>
      </c>
      <c r="J43" s="100">
        <v>51.659888000000002</v>
      </c>
      <c r="K43" s="100" t="s">
        <v>24</v>
      </c>
      <c r="L43" s="100">
        <v>100</v>
      </c>
      <c r="M43" s="100">
        <v>11.040364</v>
      </c>
      <c r="N43" s="99">
        <v>97247.5</v>
      </c>
      <c r="O43" s="99">
        <v>28.864533999999999</v>
      </c>
      <c r="P43" s="99">
        <v>12.920723000000001</v>
      </c>
      <c r="R43" s="117">
        <v>1936</v>
      </c>
      <c r="S43" s="99">
        <v>2843</v>
      </c>
      <c r="T43" s="100">
        <v>85.002690999999999</v>
      </c>
      <c r="U43" s="100">
        <v>145.47784999999999</v>
      </c>
      <c r="V43" s="100" t="s">
        <v>24</v>
      </c>
      <c r="W43" s="100">
        <v>168.58584999999999</v>
      </c>
      <c r="X43" s="100">
        <v>103.90900999999999</v>
      </c>
      <c r="Y43" s="100">
        <v>96.028874999999999</v>
      </c>
      <c r="Z43" s="100">
        <v>51.117657000000001</v>
      </c>
      <c r="AA43" s="100" t="s">
        <v>24</v>
      </c>
      <c r="AB43" s="100">
        <v>100</v>
      </c>
      <c r="AC43" s="100">
        <v>10.052686</v>
      </c>
      <c r="AD43" s="99">
        <v>73457.5</v>
      </c>
      <c r="AE43" s="99">
        <v>22.442791</v>
      </c>
      <c r="AF43" s="99">
        <v>12.459873999999999</v>
      </c>
      <c r="AH43" s="117">
        <v>1936</v>
      </c>
      <c r="AI43" s="99">
        <v>6779</v>
      </c>
      <c r="AJ43" s="100">
        <v>100.00885</v>
      </c>
      <c r="AK43" s="100">
        <v>170.40522000000001</v>
      </c>
      <c r="AL43" s="100" t="s">
        <v>24</v>
      </c>
      <c r="AM43" s="100">
        <v>196.64302000000001</v>
      </c>
      <c r="AN43" s="100">
        <v>122.77</v>
      </c>
      <c r="AO43" s="100">
        <v>113.14632</v>
      </c>
      <c r="AP43" s="100">
        <v>51.432417999999998</v>
      </c>
      <c r="AQ43" s="100" t="s">
        <v>24</v>
      </c>
      <c r="AR43" s="100">
        <v>100</v>
      </c>
      <c r="AS43" s="100">
        <v>10.603453999999999</v>
      </c>
      <c r="AT43" s="99">
        <v>170705</v>
      </c>
      <c r="AU43" s="99">
        <v>25.700068999999999</v>
      </c>
      <c r="AV43" s="99">
        <v>12.718298000000001</v>
      </c>
      <c r="AW43" s="100">
        <v>1.3492004</v>
      </c>
      <c r="AY43" s="117">
        <v>1936</v>
      </c>
    </row>
    <row r="44" spans="2:51">
      <c r="B44" s="117">
        <v>1937</v>
      </c>
      <c r="C44" s="99">
        <v>3720</v>
      </c>
      <c r="D44" s="100">
        <v>107.51756</v>
      </c>
      <c r="E44" s="100">
        <v>186.98715999999999</v>
      </c>
      <c r="F44" s="100" t="s">
        <v>24</v>
      </c>
      <c r="G44" s="100">
        <v>216.44149999999999</v>
      </c>
      <c r="H44" s="100">
        <v>133.29465999999999</v>
      </c>
      <c r="I44" s="100">
        <v>121.28021</v>
      </c>
      <c r="J44" s="100">
        <v>53.004032000000002</v>
      </c>
      <c r="K44" s="100" t="s">
        <v>24</v>
      </c>
      <c r="L44" s="100">
        <v>100</v>
      </c>
      <c r="M44" s="100">
        <v>10.263201</v>
      </c>
      <c r="N44" s="99">
        <v>87392.5</v>
      </c>
      <c r="O44" s="99">
        <v>25.76126</v>
      </c>
      <c r="P44" s="99">
        <v>11.842404</v>
      </c>
      <c r="R44" s="117">
        <v>1937</v>
      </c>
      <c r="S44" s="99">
        <v>2640</v>
      </c>
      <c r="T44" s="100">
        <v>78.206001999999998</v>
      </c>
      <c r="U44" s="100">
        <v>133.79094000000001</v>
      </c>
      <c r="V44" s="100" t="s">
        <v>24</v>
      </c>
      <c r="W44" s="100">
        <v>155.40413000000001</v>
      </c>
      <c r="X44" s="100">
        <v>94.059788999999995</v>
      </c>
      <c r="Y44" s="100">
        <v>85.647163000000006</v>
      </c>
      <c r="Z44" s="100">
        <v>53.102272999999997</v>
      </c>
      <c r="AA44" s="100" t="s">
        <v>24</v>
      </c>
      <c r="AB44" s="100">
        <v>100</v>
      </c>
      <c r="AC44" s="100">
        <v>9.3451327000000006</v>
      </c>
      <c r="AD44" s="99">
        <v>63245</v>
      </c>
      <c r="AE44" s="99">
        <v>19.162828999999999</v>
      </c>
      <c r="AF44" s="99">
        <v>11.371472000000001</v>
      </c>
      <c r="AH44" s="117">
        <v>1937</v>
      </c>
      <c r="AI44" s="99">
        <v>6360</v>
      </c>
      <c r="AJ44" s="100">
        <v>93.042308000000006</v>
      </c>
      <c r="AK44" s="100">
        <v>159.55895000000001</v>
      </c>
      <c r="AL44" s="100" t="s">
        <v>24</v>
      </c>
      <c r="AM44" s="100">
        <v>184.84193999999999</v>
      </c>
      <c r="AN44" s="100">
        <v>113.29422</v>
      </c>
      <c r="AO44" s="100">
        <v>103.22201</v>
      </c>
      <c r="AP44" s="100">
        <v>53.044811000000003</v>
      </c>
      <c r="AQ44" s="100" t="s">
        <v>24</v>
      </c>
      <c r="AR44" s="100">
        <v>100</v>
      </c>
      <c r="AS44" s="100">
        <v>9.8610766999999999</v>
      </c>
      <c r="AT44" s="99">
        <v>150637.5</v>
      </c>
      <c r="AU44" s="99">
        <v>22.507396</v>
      </c>
      <c r="AV44" s="99">
        <v>11.640014000000001</v>
      </c>
      <c r="AW44" s="100">
        <v>1.397607</v>
      </c>
      <c r="AY44" s="117">
        <v>1937</v>
      </c>
    </row>
    <row r="45" spans="2:51">
      <c r="B45" s="117">
        <v>1938</v>
      </c>
      <c r="C45" s="99">
        <v>3966</v>
      </c>
      <c r="D45" s="100">
        <v>113.63245999999999</v>
      </c>
      <c r="E45" s="100">
        <v>200.66453999999999</v>
      </c>
      <c r="F45" s="100" t="s">
        <v>24</v>
      </c>
      <c r="G45" s="100">
        <v>233.93083999999999</v>
      </c>
      <c r="H45" s="100">
        <v>141.51481999999999</v>
      </c>
      <c r="I45" s="100">
        <v>128.77000000000001</v>
      </c>
      <c r="J45" s="100">
        <v>53.120429000000001</v>
      </c>
      <c r="K45" s="100" t="s">
        <v>24</v>
      </c>
      <c r="L45" s="100">
        <v>100</v>
      </c>
      <c r="M45" s="100">
        <v>10.705609000000001</v>
      </c>
      <c r="N45" s="99">
        <v>93307.5</v>
      </c>
      <c r="O45" s="99">
        <v>27.286884000000001</v>
      </c>
      <c r="P45" s="99">
        <v>12.508672000000001</v>
      </c>
      <c r="R45" s="117">
        <v>1938</v>
      </c>
      <c r="S45" s="99">
        <v>2833</v>
      </c>
      <c r="T45" s="100">
        <v>83.118178999999998</v>
      </c>
      <c r="U45" s="100">
        <v>143.02603999999999</v>
      </c>
      <c r="V45" s="100" t="s">
        <v>24</v>
      </c>
      <c r="W45" s="100">
        <v>166.64578</v>
      </c>
      <c r="X45" s="100">
        <v>99.342044000000001</v>
      </c>
      <c r="Y45" s="100">
        <v>90.034156999999993</v>
      </c>
      <c r="Z45" s="100">
        <v>53.703671</v>
      </c>
      <c r="AA45" s="100" t="s">
        <v>24</v>
      </c>
      <c r="AB45" s="100">
        <v>100</v>
      </c>
      <c r="AC45" s="100">
        <v>9.6344159000000005</v>
      </c>
      <c r="AD45" s="99">
        <v>66672.5</v>
      </c>
      <c r="AE45" s="99">
        <v>20.025981000000002</v>
      </c>
      <c r="AF45" s="99">
        <v>11.905378000000001</v>
      </c>
      <c r="AH45" s="117">
        <v>1938</v>
      </c>
      <c r="AI45" s="99">
        <v>6799</v>
      </c>
      <c r="AJ45" s="100">
        <v>98.556229000000002</v>
      </c>
      <c r="AK45" s="100">
        <v>170.5959</v>
      </c>
      <c r="AL45" s="100" t="s">
        <v>24</v>
      </c>
      <c r="AM45" s="100">
        <v>198.65933999999999</v>
      </c>
      <c r="AN45" s="100">
        <v>119.83593</v>
      </c>
      <c r="AO45" s="100">
        <v>108.98847000000001</v>
      </c>
      <c r="AP45" s="100">
        <v>53.363489000000001</v>
      </c>
      <c r="AQ45" s="100" t="s">
        <v>24</v>
      </c>
      <c r="AR45" s="100">
        <v>100</v>
      </c>
      <c r="AS45" s="100">
        <v>10.231598999999999</v>
      </c>
      <c r="AT45" s="99">
        <v>159980</v>
      </c>
      <c r="AU45" s="99">
        <v>23.704955000000002</v>
      </c>
      <c r="AV45" s="99">
        <v>12.249969</v>
      </c>
      <c r="AW45" s="100">
        <v>1.4029929999999999</v>
      </c>
      <c r="AY45" s="117">
        <v>1938</v>
      </c>
    </row>
    <row r="46" spans="2:51">
      <c r="B46" s="117">
        <v>1939</v>
      </c>
      <c r="C46" s="99">
        <v>4021</v>
      </c>
      <c r="D46" s="100">
        <v>114.16160000000001</v>
      </c>
      <c r="E46" s="100">
        <v>216.41909000000001</v>
      </c>
      <c r="F46" s="100" t="s">
        <v>24</v>
      </c>
      <c r="G46" s="100">
        <v>255.47801999999999</v>
      </c>
      <c r="H46" s="100">
        <v>145.70007000000001</v>
      </c>
      <c r="I46" s="100">
        <v>129.10168999999999</v>
      </c>
      <c r="J46" s="100">
        <v>56.638060000000003</v>
      </c>
      <c r="K46" s="100" t="s">
        <v>24</v>
      </c>
      <c r="L46" s="100">
        <v>100</v>
      </c>
      <c r="M46" s="100">
        <v>10.353529</v>
      </c>
      <c r="N46" s="99">
        <v>81832.5</v>
      </c>
      <c r="O46" s="99">
        <v>23.725754999999999</v>
      </c>
      <c r="P46" s="99">
        <v>10.843733</v>
      </c>
      <c r="R46" s="117">
        <v>1939</v>
      </c>
      <c r="S46" s="99">
        <v>2875</v>
      </c>
      <c r="T46" s="100">
        <v>83.439749000000006</v>
      </c>
      <c r="U46" s="100">
        <v>152.70373000000001</v>
      </c>
      <c r="V46" s="100" t="s">
        <v>24</v>
      </c>
      <c r="W46" s="100">
        <v>180.63400999999999</v>
      </c>
      <c r="X46" s="100">
        <v>101.17382000000001</v>
      </c>
      <c r="Y46" s="100">
        <v>89.171807999999999</v>
      </c>
      <c r="Z46" s="100">
        <v>57.286087000000002</v>
      </c>
      <c r="AA46" s="100" t="s">
        <v>24</v>
      </c>
      <c r="AB46" s="100">
        <v>100</v>
      </c>
      <c r="AC46" s="100">
        <v>9.4853184000000006</v>
      </c>
      <c r="AD46" s="99">
        <v>58717.5</v>
      </c>
      <c r="AE46" s="99">
        <v>17.460376</v>
      </c>
      <c r="AF46" s="99">
        <v>10.594333000000001</v>
      </c>
      <c r="AH46" s="117">
        <v>1939</v>
      </c>
      <c r="AI46" s="99">
        <v>6896</v>
      </c>
      <c r="AJ46" s="100">
        <v>98.969545999999994</v>
      </c>
      <c r="AK46" s="100">
        <v>182.90682000000001</v>
      </c>
      <c r="AL46" s="100" t="s">
        <v>24</v>
      </c>
      <c r="AM46" s="100">
        <v>215.92626999999999</v>
      </c>
      <c r="AN46" s="100">
        <v>122.62631</v>
      </c>
      <c r="AO46" s="100">
        <v>108.55437000000001</v>
      </c>
      <c r="AP46" s="100">
        <v>56.908267000000002</v>
      </c>
      <c r="AQ46" s="100" t="s">
        <v>24</v>
      </c>
      <c r="AR46" s="100">
        <v>100</v>
      </c>
      <c r="AS46" s="100">
        <v>9.9729562000000005</v>
      </c>
      <c r="AT46" s="99">
        <v>140550</v>
      </c>
      <c r="AU46" s="99">
        <v>20.632707</v>
      </c>
      <c r="AV46" s="99">
        <v>10.738127</v>
      </c>
      <c r="AW46" s="100">
        <v>1.4172482</v>
      </c>
      <c r="AY46" s="117">
        <v>1939</v>
      </c>
    </row>
    <row r="47" spans="2:51">
      <c r="B47" s="118">
        <v>1940</v>
      </c>
      <c r="C47" s="99">
        <v>3641</v>
      </c>
      <c r="D47" s="100">
        <v>102.43065</v>
      </c>
      <c r="E47" s="100">
        <v>178.76434</v>
      </c>
      <c r="F47" s="100" t="s">
        <v>24</v>
      </c>
      <c r="G47" s="100">
        <v>209.24981</v>
      </c>
      <c r="H47" s="100">
        <v>125.23047</v>
      </c>
      <c r="I47" s="100">
        <v>114.27242</v>
      </c>
      <c r="J47" s="100">
        <v>54.108074999999999</v>
      </c>
      <c r="K47" s="100" t="s">
        <v>24</v>
      </c>
      <c r="L47" s="100">
        <v>100</v>
      </c>
      <c r="M47" s="100">
        <v>9.4306879000000006</v>
      </c>
      <c r="N47" s="99">
        <v>82410</v>
      </c>
      <c r="O47" s="99">
        <v>23.688521999999999</v>
      </c>
      <c r="P47" s="99">
        <v>10.93482</v>
      </c>
      <c r="R47" s="118">
        <v>1940</v>
      </c>
      <c r="S47" s="99">
        <v>2536</v>
      </c>
      <c r="T47" s="100">
        <v>72.771097999999995</v>
      </c>
      <c r="U47" s="100">
        <v>125.91494</v>
      </c>
      <c r="V47" s="100" t="s">
        <v>24</v>
      </c>
      <c r="W47" s="100">
        <v>148.40794</v>
      </c>
      <c r="X47" s="100">
        <v>85.583517999999998</v>
      </c>
      <c r="Y47" s="100">
        <v>77.191323999999994</v>
      </c>
      <c r="Z47" s="100">
        <v>55.820188999999999</v>
      </c>
      <c r="AA47" s="100" t="s">
        <v>24</v>
      </c>
      <c r="AB47" s="100">
        <v>100</v>
      </c>
      <c r="AC47" s="100">
        <v>8.5169263999999991</v>
      </c>
      <c r="AD47" s="99">
        <v>55122.5</v>
      </c>
      <c r="AE47" s="99">
        <v>16.219177999999999</v>
      </c>
      <c r="AF47" s="99">
        <v>10.116540000000001</v>
      </c>
      <c r="AH47" s="118">
        <v>1940</v>
      </c>
      <c r="AI47" s="99">
        <v>6177</v>
      </c>
      <c r="AJ47" s="100">
        <v>87.747709</v>
      </c>
      <c r="AK47" s="100">
        <v>151.23525000000001</v>
      </c>
      <c r="AL47" s="100" t="s">
        <v>24</v>
      </c>
      <c r="AM47" s="100">
        <v>177.41292000000001</v>
      </c>
      <c r="AN47" s="100">
        <v>104.86296</v>
      </c>
      <c r="AO47" s="100">
        <v>95.334984000000006</v>
      </c>
      <c r="AP47" s="100">
        <v>54.810991999999999</v>
      </c>
      <c r="AQ47" s="100" t="s">
        <v>24</v>
      </c>
      <c r="AR47" s="100">
        <v>100</v>
      </c>
      <c r="AS47" s="100">
        <v>9.0328146999999994</v>
      </c>
      <c r="AT47" s="99">
        <v>137532.5</v>
      </c>
      <c r="AU47" s="99">
        <v>19.997454999999999</v>
      </c>
      <c r="AV47" s="99">
        <v>10.591461000000001</v>
      </c>
      <c r="AW47" s="100">
        <v>1.4197230000000001</v>
      </c>
      <c r="AY47" s="118">
        <v>1940</v>
      </c>
    </row>
    <row r="48" spans="2:51">
      <c r="B48" s="118">
        <v>1941</v>
      </c>
      <c r="C48" s="99">
        <v>3614</v>
      </c>
      <c r="D48" s="100">
        <v>100.82299</v>
      </c>
      <c r="E48" s="100">
        <v>177.68329</v>
      </c>
      <c r="F48" s="100" t="s">
        <v>24</v>
      </c>
      <c r="G48" s="100">
        <v>208.73566</v>
      </c>
      <c r="H48" s="100">
        <v>122.81161</v>
      </c>
      <c r="I48" s="100">
        <v>111.36315</v>
      </c>
      <c r="J48" s="100">
        <v>54.647205</v>
      </c>
      <c r="K48" s="100" t="s">
        <v>24</v>
      </c>
      <c r="L48" s="100">
        <v>100</v>
      </c>
      <c r="M48" s="100">
        <v>9.1704939999999997</v>
      </c>
      <c r="N48" s="99">
        <v>80655</v>
      </c>
      <c r="O48" s="99">
        <v>23.004193000000001</v>
      </c>
      <c r="P48" s="99">
        <v>10.637204000000001</v>
      </c>
      <c r="R48" s="118">
        <v>1941</v>
      </c>
      <c r="S48" s="99">
        <v>2810</v>
      </c>
      <c r="T48" s="100">
        <v>79.707267000000002</v>
      </c>
      <c r="U48" s="100">
        <v>140.14075</v>
      </c>
      <c r="V48" s="100" t="s">
        <v>24</v>
      </c>
      <c r="W48" s="100">
        <v>166.06503000000001</v>
      </c>
      <c r="X48" s="100">
        <v>92.871898999999999</v>
      </c>
      <c r="Y48" s="100">
        <v>82.529549000000003</v>
      </c>
      <c r="Z48" s="100">
        <v>57.610320000000002</v>
      </c>
      <c r="AA48" s="100" t="s">
        <v>24</v>
      </c>
      <c r="AB48" s="100">
        <v>100</v>
      </c>
      <c r="AC48" s="100">
        <v>8.8456574000000003</v>
      </c>
      <c r="AD48" s="99">
        <v>57085</v>
      </c>
      <c r="AE48" s="99">
        <v>16.617664000000001</v>
      </c>
      <c r="AF48" s="99">
        <v>10.028592</v>
      </c>
      <c r="AH48" s="118">
        <v>1941</v>
      </c>
      <c r="AI48" s="99">
        <v>6424</v>
      </c>
      <c r="AJ48" s="100">
        <v>90.352887999999993</v>
      </c>
      <c r="AK48" s="100">
        <v>158.31018</v>
      </c>
      <c r="AL48" s="100" t="s">
        <v>24</v>
      </c>
      <c r="AM48" s="100">
        <v>186.63448</v>
      </c>
      <c r="AN48" s="100">
        <v>107.52500999999999</v>
      </c>
      <c r="AO48" s="100">
        <v>96.710427999999993</v>
      </c>
      <c r="AP48" s="100">
        <v>55.943337</v>
      </c>
      <c r="AQ48" s="100" t="s">
        <v>24</v>
      </c>
      <c r="AR48" s="100">
        <v>100</v>
      </c>
      <c r="AS48" s="100">
        <v>9.0255141999999999</v>
      </c>
      <c r="AT48" s="99">
        <v>137740</v>
      </c>
      <c r="AU48" s="99">
        <v>19.843544999999999</v>
      </c>
      <c r="AV48" s="99">
        <v>10.376227</v>
      </c>
      <c r="AW48" s="100">
        <v>1.2678917000000001</v>
      </c>
      <c r="AY48" s="118">
        <v>1941</v>
      </c>
    </row>
    <row r="49" spans="2:51">
      <c r="B49" s="118">
        <v>1942</v>
      </c>
      <c r="C49" s="99">
        <v>3962</v>
      </c>
      <c r="D49" s="100">
        <v>109.63831999999999</v>
      </c>
      <c r="E49" s="100">
        <v>185.43942000000001</v>
      </c>
      <c r="F49" s="100" t="s">
        <v>24</v>
      </c>
      <c r="G49" s="100">
        <v>216.78728000000001</v>
      </c>
      <c r="H49" s="100">
        <v>129.99798999999999</v>
      </c>
      <c r="I49" s="100">
        <v>118.95032999999999</v>
      </c>
      <c r="J49" s="100">
        <v>54.062263000000002</v>
      </c>
      <c r="K49" s="100" t="s">
        <v>24</v>
      </c>
      <c r="L49" s="100">
        <v>100</v>
      </c>
      <c r="M49" s="100">
        <v>9.5270156999999998</v>
      </c>
      <c r="N49" s="99">
        <v>90302.5</v>
      </c>
      <c r="O49" s="99">
        <v>25.551044000000001</v>
      </c>
      <c r="P49" s="99">
        <v>11.79311</v>
      </c>
      <c r="R49" s="118">
        <v>1942</v>
      </c>
      <c r="S49" s="99">
        <v>3002</v>
      </c>
      <c r="T49" s="100">
        <v>84.160359</v>
      </c>
      <c r="U49" s="100">
        <v>140.59213</v>
      </c>
      <c r="V49" s="100" t="s">
        <v>24</v>
      </c>
      <c r="W49" s="100">
        <v>165.43093999999999</v>
      </c>
      <c r="X49" s="100">
        <v>95.559642999999994</v>
      </c>
      <c r="Y49" s="100">
        <v>86.251709000000005</v>
      </c>
      <c r="Z49" s="100">
        <v>55.407364000000001</v>
      </c>
      <c r="AA49" s="100" t="s">
        <v>24</v>
      </c>
      <c r="AB49" s="100">
        <v>100</v>
      </c>
      <c r="AC49" s="100">
        <v>8.9334603000000001</v>
      </c>
      <c r="AD49" s="99">
        <v>67070</v>
      </c>
      <c r="AE49" s="99">
        <v>19.307943000000002</v>
      </c>
      <c r="AF49" s="99">
        <v>11.338633</v>
      </c>
      <c r="AH49" s="118">
        <v>1942</v>
      </c>
      <c r="AI49" s="99">
        <v>6964</v>
      </c>
      <c r="AJ49" s="100">
        <v>96.982187999999994</v>
      </c>
      <c r="AK49" s="100">
        <v>162.20174</v>
      </c>
      <c r="AL49" s="100" t="s">
        <v>24</v>
      </c>
      <c r="AM49" s="100">
        <v>190.1404</v>
      </c>
      <c r="AN49" s="100">
        <v>112.30105</v>
      </c>
      <c r="AO49" s="100">
        <v>102.26513</v>
      </c>
      <c r="AP49" s="100">
        <v>54.642240999999999</v>
      </c>
      <c r="AQ49" s="100" t="s">
        <v>24</v>
      </c>
      <c r="AR49" s="100">
        <v>100</v>
      </c>
      <c r="AS49" s="100">
        <v>9.2617467999999992</v>
      </c>
      <c r="AT49" s="99">
        <v>157372.5</v>
      </c>
      <c r="AU49" s="99">
        <v>22.456441999999999</v>
      </c>
      <c r="AV49" s="99">
        <v>11.595038000000001</v>
      </c>
      <c r="AW49" s="100">
        <v>1.3189887</v>
      </c>
      <c r="AY49" s="118">
        <v>1942</v>
      </c>
    </row>
    <row r="50" spans="2:51">
      <c r="B50" s="118">
        <v>1943</v>
      </c>
      <c r="C50" s="99">
        <v>3682</v>
      </c>
      <c r="D50" s="100">
        <v>101.30971</v>
      </c>
      <c r="E50" s="100">
        <v>177.97801000000001</v>
      </c>
      <c r="F50" s="100" t="s">
        <v>24</v>
      </c>
      <c r="G50" s="100">
        <v>209.45820000000001</v>
      </c>
      <c r="H50" s="100">
        <v>121.7786</v>
      </c>
      <c r="I50" s="100">
        <v>110.33841</v>
      </c>
      <c r="J50" s="100">
        <v>55.166395000000001</v>
      </c>
      <c r="K50" s="100" t="s">
        <v>24</v>
      </c>
      <c r="L50" s="100">
        <v>100</v>
      </c>
      <c r="M50" s="100">
        <v>9.0293785999999994</v>
      </c>
      <c r="N50" s="99">
        <v>80597.5</v>
      </c>
      <c r="O50" s="99">
        <v>22.677968</v>
      </c>
      <c r="P50" s="99">
        <v>10.863367999999999</v>
      </c>
      <c r="R50" s="118">
        <v>1943</v>
      </c>
      <c r="S50" s="99">
        <v>2791</v>
      </c>
      <c r="T50" s="100">
        <v>77.517011999999994</v>
      </c>
      <c r="U50" s="100">
        <v>125.54647</v>
      </c>
      <c r="V50" s="100" t="s">
        <v>24</v>
      </c>
      <c r="W50" s="100">
        <v>147.69531000000001</v>
      </c>
      <c r="X50" s="100">
        <v>85.764037999999999</v>
      </c>
      <c r="Y50" s="100">
        <v>77.361428000000004</v>
      </c>
      <c r="Z50" s="100">
        <v>55.884092000000003</v>
      </c>
      <c r="AA50" s="100" t="s">
        <v>24</v>
      </c>
      <c r="AB50" s="100">
        <v>100</v>
      </c>
      <c r="AC50" s="100">
        <v>8.2799335000000003</v>
      </c>
      <c r="AD50" s="99">
        <v>61207.5</v>
      </c>
      <c r="AE50" s="99">
        <v>17.469390000000001</v>
      </c>
      <c r="AF50" s="99">
        <v>10.368836</v>
      </c>
      <c r="AH50" s="118">
        <v>1943</v>
      </c>
      <c r="AI50" s="99">
        <v>6473</v>
      </c>
      <c r="AJ50" s="100">
        <v>89.469100999999995</v>
      </c>
      <c r="AK50" s="100">
        <v>149.69824</v>
      </c>
      <c r="AL50" s="100" t="s">
        <v>24</v>
      </c>
      <c r="AM50" s="100">
        <v>175.95588000000001</v>
      </c>
      <c r="AN50" s="100">
        <v>102.72054</v>
      </c>
      <c r="AO50" s="100">
        <v>93.029900999999995</v>
      </c>
      <c r="AP50" s="100">
        <v>55.475895999999999</v>
      </c>
      <c r="AQ50" s="100" t="s">
        <v>24</v>
      </c>
      <c r="AR50" s="100">
        <v>100</v>
      </c>
      <c r="AS50" s="100">
        <v>8.6902237000000007</v>
      </c>
      <c r="AT50" s="99">
        <v>141805</v>
      </c>
      <c r="AU50" s="99">
        <v>20.09224</v>
      </c>
      <c r="AV50" s="99">
        <v>10.644242999999999</v>
      </c>
      <c r="AW50" s="100">
        <v>1.4176264999999999</v>
      </c>
      <c r="AY50" s="118">
        <v>1943</v>
      </c>
    </row>
    <row r="51" spans="2:51">
      <c r="B51" s="118">
        <v>1944</v>
      </c>
      <c r="C51" s="99">
        <v>3133</v>
      </c>
      <c r="D51" s="100">
        <v>85.453999999999994</v>
      </c>
      <c r="E51" s="100">
        <v>149.43919</v>
      </c>
      <c r="F51" s="100" t="s">
        <v>24</v>
      </c>
      <c r="G51" s="100">
        <v>176.22263000000001</v>
      </c>
      <c r="H51" s="100">
        <v>101.16654</v>
      </c>
      <c r="I51" s="100">
        <v>90.741789999999995</v>
      </c>
      <c r="J51" s="100">
        <v>56.927067000000001</v>
      </c>
      <c r="K51" s="100" t="s">
        <v>24</v>
      </c>
      <c r="L51" s="100">
        <v>100</v>
      </c>
      <c r="M51" s="100">
        <v>8.2839767000000002</v>
      </c>
      <c r="N51" s="99">
        <v>63240</v>
      </c>
      <c r="O51" s="99">
        <v>17.642627999999998</v>
      </c>
      <c r="P51" s="99">
        <v>9.4607279999999996</v>
      </c>
      <c r="R51" s="118">
        <v>1944</v>
      </c>
      <c r="S51" s="99">
        <v>2302</v>
      </c>
      <c r="T51" s="100">
        <v>63.182741</v>
      </c>
      <c r="U51" s="100">
        <v>97.650839000000005</v>
      </c>
      <c r="V51" s="100" t="s">
        <v>24</v>
      </c>
      <c r="W51" s="100">
        <v>113.89995</v>
      </c>
      <c r="X51" s="100">
        <v>67.733635000000007</v>
      </c>
      <c r="Y51" s="100">
        <v>61.573019000000002</v>
      </c>
      <c r="Z51" s="100">
        <v>54.909821999999998</v>
      </c>
      <c r="AA51" s="100" t="s">
        <v>24</v>
      </c>
      <c r="AB51" s="100">
        <v>100</v>
      </c>
      <c r="AC51" s="100">
        <v>7.2444611999999999</v>
      </c>
      <c r="AD51" s="99">
        <v>52280</v>
      </c>
      <c r="AE51" s="99">
        <v>14.757106</v>
      </c>
      <c r="AF51" s="99">
        <v>9.8546216999999992</v>
      </c>
      <c r="AH51" s="118">
        <v>1944</v>
      </c>
      <c r="AI51" s="99">
        <v>5435</v>
      </c>
      <c r="AJ51" s="100">
        <v>74.353256999999999</v>
      </c>
      <c r="AK51" s="100">
        <v>121.11014</v>
      </c>
      <c r="AL51" s="100" t="s">
        <v>24</v>
      </c>
      <c r="AM51" s="100">
        <v>141.98504</v>
      </c>
      <c r="AN51" s="100">
        <v>83.180746999999997</v>
      </c>
      <c r="AO51" s="100">
        <v>75.176479999999998</v>
      </c>
      <c r="AP51" s="100">
        <v>56.072873999999999</v>
      </c>
      <c r="AQ51" s="100" t="s">
        <v>24</v>
      </c>
      <c r="AR51" s="100">
        <v>100</v>
      </c>
      <c r="AS51" s="100">
        <v>7.8093569</v>
      </c>
      <c r="AT51" s="99">
        <v>115520</v>
      </c>
      <c r="AU51" s="99">
        <v>16.208328999999999</v>
      </c>
      <c r="AV51" s="99">
        <v>9.6350169999999995</v>
      </c>
      <c r="AW51" s="100">
        <v>1.5303420999999999</v>
      </c>
      <c r="AY51" s="118">
        <v>1944</v>
      </c>
    </row>
    <row r="52" spans="2:51">
      <c r="B52" s="118">
        <v>1945</v>
      </c>
      <c r="C52" s="99">
        <v>2872</v>
      </c>
      <c r="D52" s="100">
        <v>77.554546999999999</v>
      </c>
      <c r="E52" s="100">
        <v>133.28702000000001</v>
      </c>
      <c r="F52" s="100" t="s">
        <v>24</v>
      </c>
      <c r="G52" s="100">
        <v>156.93934999999999</v>
      </c>
      <c r="H52" s="100">
        <v>89.813311999999996</v>
      </c>
      <c r="I52" s="100">
        <v>79.955399999999997</v>
      </c>
      <c r="J52" s="100">
        <v>57.325904999999999</v>
      </c>
      <c r="K52" s="100" t="s">
        <v>24</v>
      </c>
      <c r="L52" s="100">
        <v>100</v>
      </c>
      <c r="M52" s="100">
        <v>7.5161603000000001</v>
      </c>
      <c r="N52" s="99">
        <v>57255</v>
      </c>
      <c r="O52" s="99">
        <v>15.824604000000001</v>
      </c>
      <c r="P52" s="99">
        <v>8.7296262999999996</v>
      </c>
      <c r="R52" s="118">
        <v>1945</v>
      </c>
      <c r="S52" s="99">
        <v>2289</v>
      </c>
      <c r="T52" s="100">
        <v>62.057746999999999</v>
      </c>
      <c r="U52" s="100">
        <v>98.634631999999996</v>
      </c>
      <c r="V52" s="100" t="s">
        <v>24</v>
      </c>
      <c r="W52" s="100">
        <v>116.64621</v>
      </c>
      <c r="X52" s="100">
        <v>65.938965999999994</v>
      </c>
      <c r="Y52" s="100">
        <v>58.644548</v>
      </c>
      <c r="Z52" s="100">
        <v>58.487330999999998</v>
      </c>
      <c r="AA52" s="100" t="s">
        <v>24</v>
      </c>
      <c r="AB52" s="100">
        <v>100</v>
      </c>
      <c r="AC52" s="100">
        <v>7.1486571000000003</v>
      </c>
      <c r="AD52" s="99">
        <v>44852.5</v>
      </c>
      <c r="AE52" s="99">
        <v>12.516743999999999</v>
      </c>
      <c r="AF52" s="99">
        <v>8.7519635000000005</v>
      </c>
      <c r="AH52" s="118">
        <v>1945</v>
      </c>
      <c r="AI52" s="99">
        <v>5161</v>
      </c>
      <c r="AJ52" s="100">
        <v>69.821556999999999</v>
      </c>
      <c r="AK52" s="100">
        <v>114.70961</v>
      </c>
      <c r="AL52" s="100" t="s">
        <v>24</v>
      </c>
      <c r="AM52" s="100">
        <v>135.26767000000001</v>
      </c>
      <c r="AN52" s="100">
        <v>77.197721999999999</v>
      </c>
      <c r="AO52" s="100">
        <v>68.796840000000003</v>
      </c>
      <c r="AP52" s="100">
        <v>57.841019000000003</v>
      </c>
      <c r="AQ52" s="100" t="s">
        <v>24</v>
      </c>
      <c r="AR52" s="100">
        <v>100</v>
      </c>
      <c r="AS52" s="100">
        <v>7.3486067000000004</v>
      </c>
      <c r="AT52" s="99">
        <v>102107.5</v>
      </c>
      <c r="AU52" s="99">
        <v>14.178642999999999</v>
      </c>
      <c r="AV52" s="99">
        <v>8.7394242000000002</v>
      </c>
      <c r="AW52" s="100">
        <v>1.3513207</v>
      </c>
      <c r="AY52" s="118">
        <v>1945</v>
      </c>
    </row>
    <row r="53" spans="2:51">
      <c r="B53" s="118">
        <v>1946</v>
      </c>
      <c r="C53" s="99">
        <v>3162</v>
      </c>
      <c r="D53" s="100">
        <v>84.556759</v>
      </c>
      <c r="E53" s="100">
        <v>144.09702999999999</v>
      </c>
      <c r="F53" s="100" t="s">
        <v>24</v>
      </c>
      <c r="G53" s="100">
        <v>170.08160000000001</v>
      </c>
      <c r="H53" s="100">
        <v>96.683931999999999</v>
      </c>
      <c r="I53" s="100">
        <v>85.880296999999999</v>
      </c>
      <c r="J53" s="100">
        <v>57.760911</v>
      </c>
      <c r="K53" s="100" t="s">
        <v>24</v>
      </c>
      <c r="L53" s="100">
        <v>100</v>
      </c>
      <c r="M53" s="100">
        <v>7.6593270999999996</v>
      </c>
      <c r="N53" s="99">
        <v>62007.5</v>
      </c>
      <c r="O53" s="99">
        <v>16.977658000000002</v>
      </c>
      <c r="P53" s="99">
        <v>8.7388971000000009</v>
      </c>
      <c r="R53" s="118">
        <v>1946</v>
      </c>
      <c r="S53" s="99">
        <v>2507</v>
      </c>
      <c r="T53" s="100">
        <v>67.291174999999996</v>
      </c>
      <c r="U53" s="100">
        <v>105.40192</v>
      </c>
      <c r="V53" s="100" t="s">
        <v>24</v>
      </c>
      <c r="W53" s="100">
        <v>124.37036000000001</v>
      </c>
      <c r="X53" s="100">
        <v>70.037481999999997</v>
      </c>
      <c r="Y53" s="100">
        <v>62.113354000000001</v>
      </c>
      <c r="Z53" s="100">
        <v>58.509174000000002</v>
      </c>
      <c r="AA53" s="100" t="s">
        <v>24</v>
      </c>
      <c r="AB53" s="100">
        <v>100</v>
      </c>
      <c r="AC53" s="100">
        <v>7.5109352999999999</v>
      </c>
      <c r="AD53" s="99">
        <v>49500</v>
      </c>
      <c r="AE53" s="99">
        <v>13.686131</v>
      </c>
      <c r="AF53" s="99">
        <v>9.3640486999999997</v>
      </c>
      <c r="AH53" s="118">
        <v>1946</v>
      </c>
      <c r="AI53" s="99">
        <v>5669</v>
      </c>
      <c r="AJ53" s="100">
        <v>75.940040999999994</v>
      </c>
      <c r="AK53" s="100">
        <v>123.29089999999999</v>
      </c>
      <c r="AL53" s="100" t="s">
        <v>24</v>
      </c>
      <c r="AM53" s="100">
        <v>145.41479000000001</v>
      </c>
      <c r="AN53" s="100">
        <v>82.563732999999999</v>
      </c>
      <c r="AO53" s="100">
        <v>73.384048000000007</v>
      </c>
      <c r="AP53" s="100">
        <v>58.091814999999997</v>
      </c>
      <c r="AQ53" s="100" t="s">
        <v>24</v>
      </c>
      <c r="AR53" s="100">
        <v>100</v>
      </c>
      <c r="AS53" s="100">
        <v>7.5929869999999999</v>
      </c>
      <c r="AT53" s="99">
        <v>111507.5</v>
      </c>
      <c r="AU53" s="99">
        <v>15.339931999999999</v>
      </c>
      <c r="AV53" s="99">
        <v>9.0057948000000003</v>
      </c>
      <c r="AW53" s="100">
        <v>1.3671196999999999</v>
      </c>
      <c r="AY53" s="118">
        <v>1946</v>
      </c>
    </row>
    <row r="54" spans="2:51">
      <c r="B54" s="118">
        <v>1947</v>
      </c>
      <c r="C54" s="99">
        <v>2972</v>
      </c>
      <c r="D54" s="100">
        <v>78.264075000000005</v>
      </c>
      <c r="E54" s="100">
        <v>127.28816</v>
      </c>
      <c r="F54" s="100" t="s">
        <v>24</v>
      </c>
      <c r="G54" s="100">
        <v>149.44118</v>
      </c>
      <c r="H54" s="100">
        <v>86.771197999999998</v>
      </c>
      <c r="I54" s="100">
        <v>77.491876000000005</v>
      </c>
      <c r="J54" s="100">
        <v>56.890982999999999</v>
      </c>
      <c r="K54" s="100" t="s">
        <v>24</v>
      </c>
      <c r="L54" s="100">
        <v>100</v>
      </c>
      <c r="M54" s="100">
        <v>7.2898525999999997</v>
      </c>
      <c r="N54" s="99">
        <v>60505</v>
      </c>
      <c r="O54" s="99">
        <v>16.314782000000001</v>
      </c>
      <c r="P54" s="99">
        <v>8.4459365000000002</v>
      </c>
      <c r="R54" s="118">
        <v>1947</v>
      </c>
      <c r="S54" s="99">
        <v>2345</v>
      </c>
      <c r="T54" s="100">
        <v>62.004230999999997</v>
      </c>
      <c r="U54" s="100">
        <v>94.908642999999998</v>
      </c>
      <c r="V54" s="100" t="s">
        <v>24</v>
      </c>
      <c r="W54" s="100">
        <v>112.19629999999999</v>
      </c>
      <c r="X54" s="100">
        <v>63.135553999999999</v>
      </c>
      <c r="Y54" s="100">
        <v>56.032823</v>
      </c>
      <c r="Z54" s="100">
        <v>58.747866999999999</v>
      </c>
      <c r="AA54" s="100" t="s">
        <v>24</v>
      </c>
      <c r="AB54" s="100">
        <v>100</v>
      </c>
      <c r="AC54" s="100">
        <v>7.1714731</v>
      </c>
      <c r="AD54" s="99">
        <v>45807.5</v>
      </c>
      <c r="AE54" s="99">
        <v>12.480247</v>
      </c>
      <c r="AF54" s="99">
        <v>8.9949583000000004</v>
      </c>
      <c r="AH54" s="118">
        <v>1947</v>
      </c>
      <c r="AI54" s="99">
        <v>5317</v>
      </c>
      <c r="AJ54" s="100">
        <v>70.150672</v>
      </c>
      <c r="AK54" s="100">
        <v>110.08797</v>
      </c>
      <c r="AL54" s="100" t="s">
        <v>24</v>
      </c>
      <c r="AM54" s="100">
        <v>129.61867000000001</v>
      </c>
      <c r="AN54" s="100">
        <v>74.362313</v>
      </c>
      <c r="AO54" s="100">
        <v>66.320674999999994</v>
      </c>
      <c r="AP54" s="100">
        <v>57.709744000000001</v>
      </c>
      <c r="AQ54" s="100" t="s">
        <v>24</v>
      </c>
      <c r="AR54" s="100">
        <v>100</v>
      </c>
      <c r="AS54" s="100">
        <v>7.2371644999999996</v>
      </c>
      <c r="AT54" s="99">
        <v>106312.5</v>
      </c>
      <c r="AU54" s="99">
        <v>14.407439999999999</v>
      </c>
      <c r="AV54" s="99">
        <v>8.6740574000000006</v>
      </c>
      <c r="AW54" s="100">
        <v>1.3411649999999999</v>
      </c>
      <c r="AY54" s="118">
        <v>1947</v>
      </c>
    </row>
    <row r="55" spans="2:51">
      <c r="B55" s="118">
        <v>1948</v>
      </c>
      <c r="C55" s="99">
        <v>3475</v>
      </c>
      <c r="D55" s="100">
        <v>89.904791000000003</v>
      </c>
      <c r="E55" s="100">
        <v>151.65378000000001</v>
      </c>
      <c r="F55" s="100" t="s">
        <v>24</v>
      </c>
      <c r="G55" s="100">
        <v>179.39573999999999</v>
      </c>
      <c r="H55" s="100">
        <v>101.03346000000001</v>
      </c>
      <c r="I55" s="100">
        <v>89.058188999999999</v>
      </c>
      <c r="J55" s="100">
        <v>58.604233000000001</v>
      </c>
      <c r="K55" s="100" t="s">
        <v>24</v>
      </c>
      <c r="L55" s="100">
        <v>100</v>
      </c>
      <c r="M55" s="100">
        <v>8.1467589</v>
      </c>
      <c r="N55" s="99">
        <v>65472.5</v>
      </c>
      <c r="O55" s="99">
        <v>17.339575</v>
      </c>
      <c r="P55" s="99">
        <v>9.0604329000000003</v>
      </c>
      <c r="R55" s="118">
        <v>1948</v>
      </c>
      <c r="S55" s="99">
        <v>2748</v>
      </c>
      <c r="T55" s="100">
        <v>71.497332999999998</v>
      </c>
      <c r="U55" s="100">
        <v>110.89603</v>
      </c>
      <c r="V55" s="100" t="s">
        <v>24</v>
      </c>
      <c r="W55" s="100">
        <v>131.74979999999999</v>
      </c>
      <c r="X55" s="100">
        <v>72.020240000000001</v>
      </c>
      <c r="Y55" s="100">
        <v>62.456164000000001</v>
      </c>
      <c r="Z55" s="100">
        <v>61.126274000000002</v>
      </c>
      <c r="AA55" s="100" t="s">
        <v>24</v>
      </c>
      <c r="AB55" s="100">
        <v>100</v>
      </c>
      <c r="AC55" s="100">
        <v>8.0388485999999997</v>
      </c>
      <c r="AD55" s="99">
        <v>47892.5</v>
      </c>
      <c r="AE55" s="99">
        <v>12.841877999999999</v>
      </c>
      <c r="AF55" s="99">
        <v>9.6313762999999994</v>
      </c>
      <c r="AH55" s="118">
        <v>1948</v>
      </c>
      <c r="AI55" s="99">
        <v>6223</v>
      </c>
      <c r="AJ55" s="100">
        <v>80.726971000000006</v>
      </c>
      <c r="AK55" s="100">
        <v>129.68397999999999</v>
      </c>
      <c r="AL55" s="100" t="s">
        <v>24</v>
      </c>
      <c r="AM55" s="100">
        <v>153.61993000000001</v>
      </c>
      <c r="AN55" s="100">
        <v>85.631495000000001</v>
      </c>
      <c r="AO55" s="100">
        <v>75.057579000000004</v>
      </c>
      <c r="AP55" s="100">
        <v>59.718293000000003</v>
      </c>
      <c r="AQ55" s="100" t="s">
        <v>24</v>
      </c>
      <c r="AR55" s="100">
        <v>100</v>
      </c>
      <c r="AS55" s="100">
        <v>8.0987518999999999</v>
      </c>
      <c r="AT55" s="99">
        <v>113365</v>
      </c>
      <c r="AU55" s="99">
        <v>15.104659</v>
      </c>
      <c r="AV55" s="99">
        <v>9.2931653000000001</v>
      </c>
      <c r="AW55" s="100">
        <v>1.3675313</v>
      </c>
      <c r="AY55" s="118">
        <v>1948</v>
      </c>
    </row>
    <row r="56" spans="2:51">
      <c r="B56" s="118">
        <v>1949</v>
      </c>
      <c r="C56" s="99">
        <v>2930</v>
      </c>
      <c r="D56" s="100">
        <v>73.755223000000001</v>
      </c>
      <c r="E56" s="100">
        <v>125.30747</v>
      </c>
      <c r="F56" s="100" t="s">
        <v>24</v>
      </c>
      <c r="G56" s="100">
        <v>148.12322</v>
      </c>
      <c r="H56" s="100">
        <v>83.234711000000004</v>
      </c>
      <c r="I56" s="100">
        <v>72.848928000000001</v>
      </c>
      <c r="J56" s="100">
        <v>59.099522</v>
      </c>
      <c r="K56" s="100" t="s">
        <v>24</v>
      </c>
      <c r="L56" s="100">
        <v>100</v>
      </c>
      <c r="M56" s="100">
        <v>6.9439507000000003</v>
      </c>
      <c r="N56" s="99">
        <v>53777.5</v>
      </c>
      <c r="O56" s="99">
        <v>13.851611999999999</v>
      </c>
      <c r="P56" s="99">
        <v>7.6594669</v>
      </c>
      <c r="R56" s="118">
        <v>1949</v>
      </c>
      <c r="S56" s="99">
        <v>2248</v>
      </c>
      <c r="T56" s="100">
        <v>57.121077</v>
      </c>
      <c r="U56" s="100">
        <v>86.847408999999999</v>
      </c>
      <c r="V56" s="100" t="s">
        <v>24</v>
      </c>
      <c r="W56" s="100">
        <v>103.18845</v>
      </c>
      <c r="X56" s="100">
        <v>56.860985999999997</v>
      </c>
      <c r="Y56" s="100">
        <v>49.799151999999999</v>
      </c>
      <c r="Z56" s="100">
        <v>60.140124999999998</v>
      </c>
      <c r="AA56" s="100" t="s">
        <v>24</v>
      </c>
      <c r="AB56" s="100">
        <v>100</v>
      </c>
      <c r="AC56" s="100">
        <v>6.7987298000000003</v>
      </c>
      <c r="AD56" s="99">
        <v>41335</v>
      </c>
      <c r="AE56" s="99">
        <v>10.824930999999999</v>
      </c>
      <c r="AF56" s="99">
        <v>8.7078340999999995</v>
      </c>
      <c r="AH56" s="118">
        <v>1949</v>
      </c>
      <c r="AI56" s="99">
        <v>5178</v>
      </c>
      <c r="AJ56" s="100">
        <v>65.477169000000004</v>
      </c>
      <c r="AK56" s="100">
        <v>104.42610999999999</v>
      </c>
      <c r="AL56" s="100" t="s">
        <v>24</v>
      </c>
      <c r="AM56" s="100">
        <v>123.6463</v>
      </c>
      <c r="AN56" s="100">
        <v>69.115568999999994</v>
      </c>
      <c r="AO56" s="100">
        <v>60.617063000000002</v>
      </c>
      <c r="AP56" s="100">
        <v>59.551380999999999</v>
      </c>
      <c r="AQ56" s="100" t="s">
        <v>24</v>
      </c>
      <c r="AR56" s="100">
        <v>100</v>
      </c>
      <c r="AS56" s="100">
        <v>6.8801487999999997</v>
      </c>
      <c r="AT56" s="99">
        <v>95112.5</v>
      </c>
      <c r="AU56" s="99">
        <v>12.350828999999999</v>
      </c>
      <c r="AV56" s="99">
        <v>8.0823509999999992</v>
      </c>
      <c r="AW56" s="100">
        <v>1.4428463</v>
      </c>
      <c r="AY56" s="118">
        <v>1949</v>
      </c>
    </row>
    <row r="57" spans="2:51">
      <c r="B57" s="119">
        <v>1950</v>
      </c>
      <c r="C57" s="99">
        <v>3298</v>
      </c>
      <c r="D57" s="100">
        <v>79.992238</v>
      </c>
      <c r="E57" s="100">
        <v>141.47074000000001</v>
      </c>
      <c r="F57" s="100" t="s">
        <v>24</v>
      </c>
      <c r="G57" s="100">
        <v>167.94099</v>
      </c>
      <c r="H57" s="100">
        <v>92.143687999999997</v>
      </c>
      <c r="I57" s="100">
        <v>79.458275999999998</v>
      </c>
      <c r="J57" s="100">
        <v>62.442371999999999</v>
      </c>
      <c r="K57" s="100" t="s">
        <v>24</v>
      </c>
      <c r="L57" s="100">
        <v>100</v>
      </c>
      <c r="M57" s="100">
        <v>7.5434583999999996</v>
      </c>
      <c r="N57" s="99">
        <v>49745</v>
      </c>
      <c r="O57" s="99">
        <v>12.339998</v>
      </c>
      <c r="P57" s="99">
        <v>6.857005</v>
      </c>
      <c r="R57" s="119">
        <v>1950</v>
      </c>
      <c r="S57" s="99">
        <v>2192</v>
      </c>
      <c r="T57" s="100">
        <v>54.046056999999998</v>
      </c>
      <c r="U57" s="100">
        <v>86.680620000000005</v>
      </c>
      <c r="V57" s="100" t="s">
        <v>24</v>
      </c>
      <c r="W57" s="100">
        <v>103.76849</v>
      </c>
      <c r="X57" s="100">
        <v>54.700006999999999</v>
      </c>
      <c r="Y57" s="100">
        <v>46.464806000000003</v>
      </c>
      <c r="Z57" s="100">
        <v>63.48312</v>
      </c>
      <c r="AA57" s="100" t="s">
        <v>24</v>
      </c>
      <c r="AB57" s="100">
        <v>100</v>
      </c>
      <c r="AC57" s="100">
        <v>6.3597064000000003</v>
      </c>
      <c r="AD57" s="99">
        <v>33992.5</v>
      </c>
      <c r="AE57" s="99">
        <v>8.6371836999999996</v>
      </c>
      <c r="AF57" s="99">
        <v>6.9963569999999997</v>
      </c>
      <c r="AH57" s="119">
        <v>1950</v>
      </c>
      <c r="AI57" s="99">
        <v>5490</v>
      </c>
      <c r="AJ57" s="100">
        <v>67.125581999999994</v>
      </c>
      <c r="AK57" s="100">
        <v>111.6033</v>
      </c>
      <c r="AL57" s="100" t="s">
        <v>24</v>
      </c>
      <c r="AM57" s="100">
        <v>132.85884999999999</v>
      </c>
      <c r="AN57" s="100">
        <v>71.997080999999994</v>
      </c>
      <c r="AO57" s="100">
        <v>61.857098000000001</v>
      </c>
      <c r="AP57" s="100">
        <v>62.857989000000003</v>
      </c>
      <c r="AQ57" s="100" t="s">
        <v>24</v>
      </c>
      <c r="AR57" s="100">
        <v>100</v>
      </c>
      <c r="AS57" s="100">
        <v>7.0216276000000004</v>
      </c>
      <c r="AT57" s="99">
        <v>83737.5</v>
      </c>
      <c r="AU57" s="99">
        <v>10.510807</v>
      </c>
      <c r="AV57" s="99">
        <v>6.9128989000000001</v>
      </c>
      <c r="AW57" s="100">
        <v>1.6320920000000001</v>
      </c>
      <c r="AY57" s="119">
        <v>1950</v>
      </c>
    </row>
    <row r="58" spans="2:51">
      <c r="B58" s="119">
        <v>1951</v>
      </c>
      <c r="C58" s="99">
        <v>3456</v>
      </c>
      <c r="D58" s="100">
        <v>81.246914000000004</v>
      </c>
      <c r="E58" s="100">
        <v>143.52318</v>
      </c>
      <c r="F58" s="100" t="s">
        <v>24</v>
      </c>
      <c r="G58" s="100">
        <v>169.97904</v>
      </c>
      <c r="H58" s="100">
        <v>93.974610999999996</v>
      </c>
      <c r="I58" s="100">
        <v>81.383156</v>
      </c>
      <c r="J58" s="100">
        <v>61.553818999999997</v>
      </c>
      <c r="K58" s="100" t="s">
        <v>24</v>
      </c>
      <c r="L58" s="100">
        <v>100</v>
      </c>
      <c r="M58" s="100">
        <v>7.5207277000000001</v>
      </c>
      <c r="N58" s="99">
        <v>54917.5</v>
      </c>
      <c r="O58" s="99">
        <v>13.198149000000001</v>
      </c>
      <c r="P58" s="99">
        <v>7.1359193000000003</v>
      </c>
      <c r="R58" s="119">
        <v>1951</v>
      </c>
      <c r="S58" s="99">
        <v>2350</v>
      </c>
      <c r="T58" s="100">
        <v>56.381957999999997</v>
      </c>
      <c r="U58" s="100">
        <v>86.942656999999997</v>
      </c>
      <c r="V58" s="100" t="s">
        <v>24</v>
      </c>
      <c r="W58" s="100">
        <v>103.40773</v>
      </c>
      <c r="X58" s="100">
        <v>56.067394999999998</v>
      </c>
      <c r="Y58" s="100">
        <v>48.355845000000002</v>
      </c>
      <c r="Z58" s="100">
        <v>61.8</v>
      </c>
      <c r="AA58" s="100" t="s">
        <v>24</v>
      </c>
      <c r="AB58" s="100">
        <v>100</v>
      </c>
      <c r="AC58" s="100">
        <v>6.5578345000000002</v>
      </c>
      <c r="AD58" s="99">
        <v>39537.5</v>
      </c>
      <c r="AE58" s="99">
        <v>9.7758628999999999</v>
      </c>
      <c r="AF58" s="99">
        <v>7.8035180999999998</v>
      </c>
      <c r="AH58" s="119">
        <v>1951</v>
      </c>
      <c r="AI58" s="99">
        <v>5806</v>
      </c>
      <c r="AJ58" s="100">
        <v>68.940950000000001</v>
      </c>
      <c r="AK58" s="100">
        <v>112.40644</v>
      </c>
      <c r="AL58" s="100" t="s">
        <v>24</v>
      </c>
      <c r="AM58" s="100">
        <v>133.24924999999999</v>
      </c>
      <c r="AN58" s="100">
        <v>73.427899999999994</v>
      </c>
      <c r="AO58" s="100">
        <v>63.629550999999999</v>
      </c>
      <c r="AP58" s="100">
        <v>61.653461999999998</v>
      </c>
      <c r="AQ58" s="100" t="s">
        <v>24</v>
      </c>
      <c r="AR58" s="100">
        <v>100</v>
      </c>
      <c r="AS58" s="100">
        <v>7.0988408999999999</v>
      </c>
      <c r="AT58" s="99">
        <v>94455</v>
      </c>
      <c r="AU58" s="99">
        <v>11.511322</v>
      </c>
      <c r="AV58" s="99">
        <v>7.4009504000000002</v>
      </c>
      <c r="AW58" s="100">
        <v>1.6507798</v>
      </c>
      <c r="AY58" s="119">
        <v>1951</v>
      </c>
    </row>
    <row r="59" spans="2:51">
      <c r="B59" s="119">
        <v>1952</v>
      </c>
      <c r="C59" s="99">
        <v>3127</v>
      </c>
      <c r="D59" s="100">
        <v>71.513515999999996</v>
      </c>
      <c r="E59" s="100">
        <v>126.9644</v>
      </c>
      <c r="F59" s="100" t="s">
        <v>24</v>
      </c>
      <c r="G59" s="100">
        <v>150.47904</v>
      </c>
      <c r="H59" s="100">
        <v>83.287227000000001</v>
      </c>
      <c r="I59" s="100">
        <v>72.049344000000005</v>
      </c>
      <c r="J59" s="100">
        <v>61.488799999999998</v>
      </c>
      <c r="K59" s="100" t="s">
        <v>24</v>
      </c>
      <c r="L59" s="100">
        <v>100</v>
      </c>
      <c r="M59" s="100">
        <v>6.8199167000000003</v>
      </c>
      <c r="N59" s="99">
        <v>49805</v>
      </c>
      <c r="O59" s="99">
        <v>11.638858000000001</v>
      </c>
      <c r="P59" s="99">
        <v>6.5302616999999996</v>
      </c>
      <c r="R59" s="119">
        <v>1952</v>
      </c>
      <c r="S59" s="99">
        <v>2087</v>
      </c>
      <c r="T59" s="100">
        <v>48.945801000000003</v>
      </c>
      <c r="U59" s="100">
        <v>76.616781000000003</v>
      </c>
      <c r="V59" s="100" t="s">
        <v>24</v>
      </c>
      <c r="W59" s="100">
        <v>91.535383999999993</v>
      </c>
      <c r="X59" s="100">
        <v>49.017232999999997</v>
      </c>
      <c r="Y59" s="100">
        <v>42.289790000000004</v>
      </c>
      <c r="Z59" s="100">
        <v>61.692621000000003</v>
      </c>
      <c r="AA59" s="100" t="s">
        <v>24</v>
      </c>
      <c r="AB59" s="100">
        <v>100</v>
      </c>
      <c r="AC59" s="100">
        <v>5.8384155</v>
      </c>
      <c r="AD59" s="99">
        <v>35722.5</v>
      </c>
      <c r="AE59" s="99">
        <v>8.6336282000000004</v>
      </c>
      <c r="AF59" s="99">
        <v>7.2169582999999999</v>
      </c>
      <c r="AH59" s="119">
        <v>1952</v>
      </c>
      <c r="AI59" s="99">
        <v>5214</v>
      </c>
      <c r="AJ59" s="100">
        <v>60.371678000000003</v>
      </c>
      <c r="AK59" s="100">
        <v>99.285893000000002</v>
      </c>
      <c r="AL59" s="100" t="s">
        <v>24</v>
      </c>
      <c r="AM59" s="100">
        <v>117.99392</v>
      </c>
      <c r="AN59" s="100">
        <v>64.695130000000006</v>
      </c>
      <c r="AO59" s="100">
        <v>56.061024000000003</v>
      </c>
      <c r="AP59" s="100">
        <v>61.570414</v>
      </c>
      <c r="AQ59" s="100" t="s">
        <v>24</v>
      </c>
      <c r="AR59" s="100">
        <v>100</v>
      </c>
      <c r="AS59" s="100">
        <v>6.3899407999999998</v>
      </c>
      <c r="AT59" s="99">
        <v>85527.5</v>
      </c>
      <c r="AU59" s="99">
        <v>10.161522</v>
      </c>
      <c r="AV59" s="99">
        <v>6.8005263999999999</v>
      </c>
      <c r="AW59" s="100">
        <v>1.6571357</v>
      </c>
      <c r="AY59" s="119">
        <v>1952</v>
      </c>
    </row>
    <row r="60" spans="2:51">
      <c r="B60" s="119">
        <v>1953</v>
      </c>
      <c r="C60" s="99">
        <v>2986</v>
      </c>
      <c r="D60" s="100">
        <v>66.911665999999997</v>
      </c>
      <c r="E60" s="100">
        <v>119.89989</v>
      </c>
      <c r="F60" s="100" t="s">
        <v>24</v>
      </c>
      <c r="G60" s="100">
        <v>142.30761999999999</v>
      </c>
      <c r="H60" s="100">
        <v>78.493223</v>
      </c>
      <c r="I60" s="100">
        <v>67.843000000000004</v>
      </c>
      <c r="J60" s="100">
        <v>60.917169999999999</v>
      </c>
      <c r="K60" s="100" t="s">
        <v>24</v>
      </c>
      <c r="L60" s="100">
        <v>100</v>
      </c>
      <c r="M60" s="100">
        <v>6.6619070999999996</v>
      </c>
      <c r="N60" s="99">
        <v>49475</v>
      </c>
      <c r="O60" s="99">
        <v>11.327991000000001</v>
      </c>
      <c r="P60" s="99">
        <v>6.6851558000000004</v>
      </c>
      <c r="R60" s="119">
        <v>1953</v>
      </c>
      <c r="S60" s="99">
        <v>1949</v>
      </c>
      <c r="T60" s="100">
        <v>44.776805000000003</v>
      </c>
      <c r="U60" s="100">
        <v>69.093029000000001</v>
      </c>
      <c r="V60" s="100" t="s">
        <v>24</v>
      </c>
      <c r="W60" s="100">
        <v>82.589124999999996</v>
      </c>
      <c r="X60" s="100">
        <v>44.509512000000001</v>
      </c>
      <c r="Y60" s="100">
        <v>38.769227000000001</v>
      </c>
      <c r="Z60" s="100">
        <v>60.568823999999999</v>
      </c>
      <c r="AA60" s="100" t="s">
        <v>24</v>
      </c>
      <c r="AB60" s="100">
        <v>100</v>
      </c>
      <c r="AC60" s="100">
        <v>5.5109427000000002</v>
      </c>
      <c r="AD60" s="99">
        <v>35685</v>
      </c>
      <c r="AE60" s="99">
        <v>8.4523556000000006</v>
      </c>
      <c r="AF60" s="99">
        <v>7.3826197999999996</v>
      </c>
      <c r="AH60" s="119">
        <v>1953</v>
      </c>
      <c r="AI60" s="99">
        <v>4935</v>
      </c>
      <c r="AJ60" s="100">
        <v>55.982213000000002</v>
      </c>
      <c r="AK60" s="100">
        <v>91.721958000000001</v>
      </c>
      <c r="AL60" s="100" t="s">
        <v>24</v>
      </c>
      <c r="AM60" s="100">
        <v>109.06938</v>
      </c>
      <c r="AN60" s="100">
        <v>59.921908000000002</v>
      </c>
      <c r="AO60" s="100">
        <v>52.113339000000003</v>
      </c>
      <c r="AP60" s="100">
        <v>60.77957</v>
      </c>
      <c r="AQ60" s="100" t="s">
        <v>24</v>
      </c>
      <c r="AR60" s="100">
        <v>100</v>
      </c>
      <c r="AS60" s="100">
        <v>6.1542874000000003</v>
      </c>
      <c r="AT60" s="99">
        <v>85160</v>
      </c>
      <c r="AU60" s="99">
        <v>9.9145458000000009</v>
      </c>
      <c r="AV60" s="99">
        <v>6.9607152000000001</v>
      </c>
      <c r="AW60" s="100">
        <v>1.7353399</v>
      </c>
      <c r="AY60" s="119">
        <v>1953</v>
      </c>
    </row>
    <row r="61" spans="2:51">
      <c r="B61" s="119">
        <v>1954</v>
      </c>
      <c r="C61" s="99">
        <v>3395</v>
      </c>
      <c r="D61" s="100">
        <v>74.679395999999997</v>
      </c>
      <c r="E61" s="100">
        <v>138.19470000000001</v>
      </c>
      <c r="F61" s="100" t="s">
        <v>24</v>
      </c>
      <c r="G61" s="100">
        <v>164.19130000000001</v>
      </c>
      <c r="H61" s="100">
        <v>88.787563000000006</v>
      </c>
      <c r="I61" s="100">
        <v>75.724322000000001</v>
      </c>
      <c r="J61" s="100">
        <v>62.855142999999998</v>
      </c>
      <c r="K61" s="100" t="s">
        <v>24</v>
      </c>
      <c r="L61" s="100">
        <v>100</v>
      </c>
      <c r="M61" s="100">
        <v>7.4147683999999998</v>
      </c>
      <c r="N61" s="99">
        <v>50175</v>
      </c>
      <c r="O61" s="99">
        <v>11.277308</v>
      </c>
      <c r="P61" s="99">
        <v>6.825393</v>
      </c>
      <c r="R61" s="119">
        <v>1954</v>
      </c>
      <c r="S61" s="99">
        <v>2162</v>
      </c>
      <c r="T61" s="100">
        <v>48.689306999999999</v>
      </c>
      <c r="U61" s="100">
        <v>75.383680999999996</v>
      </c>
      <c r="V61" s="100" t="s">
        <v>24</v>
      </c>
      <c r="W61" s="100">
        <v>90.123799000000005</v>
      </c>
      <c r="X61" s="100">
        <v>47.912744000000004</v>
      </c>
      <c r="Y61" s="100">
        <v>40.858832999999997</v>
      </c>
      <c r="Z61" s="100">
        <v>63.034475</v>
      </c>
      <c r="AA61" s="100" t="s">
        <v>24</v>
      </c>
      <c r="AB61" s="100">
        <v>100</v>
      </c>
      <c r="AC61" s="100">
        <v>6.0025542999999999</v>
      </c>
      <c r="AD61" s="99">
        <v>34467.5</v>
      </c>
      <c r="AE61" s="99">
        <v>8.0069458999999998</v>
      </c>
      <c r="AF61" s="99">
        <v>7.2950949999999999</v>
      </c>
      <c r="AH61" s="119">
        <v>1954</v>
      </c>
      <c r="AI61" s="99">
        <v>5557</v>
      </c>
      <c r="AJ61" s="100">
        <v>61.837200000000003</v>
      </c>
      <c r="AK61" s="100">
        <v>102.94359</v>
      </c>
      <c r="AL61" s="100" t="s">
        <v>24</v>
      </c>
      <c r="AM61" s="100">
        <v>122.44658</v>
      </c>
      <c r="AN61" s="100">
        <v>66.227412000000001</v>
      </c>
      <c r="AO61" s="100">
        <v>56.668081000000001</v>
      </c>
      <c r="AP61" s="100">
        <v>62.924919000000003</v>
      </c>
      <c r="AQ61" s="100" t="s">
        <v>24</v>
      </c>
      <c r="AR61" s="100">
        <v>100</v>
      </c>
      <c r="AS61" s="100">
        <v>6.7929833000000004</v>
      </c>
      <c r="AT61" s="99">
        <v>84642.5</v>
      </c>
      <c r="AU61" s="99">
        <v>9.6691189000000008</v>
      </c>
      <c r="AV61" s="99">
        <v>7.0091649</v>
      </c>
      <c r="AW61" s="100">
        <v>1.8332177000000001</v>
      </c>
      <c r="AY61" s="119">
        <v>1954</v>
      </c>
    </row>
    <row r="62" spans="2:51">
      <c r="B62" s="119">
        <v>1955</v>
      </c>
      <c r="C62" s="99">
        <v>3414</v>
      </c>
      <c r="D62" s="100">
        <v>73.320018000000005</v>
      </c>
      <c r="E62" s="100">
        <v>132.45011</v>
      </c>
      <c r="F62" s="100" t="s">
        <v>24</v>
      </c>
      <c r="G62" s="100">
        <v>157.51901000000001</v>
      </c>
      <c r="H62" s="100">
        <v>86.292535000000001</v>
      </c>
      <c r="I62" s="100">
        <v>74.593922000000006</v>
      </c>
      <c r="J62" s="100">
        <v>62.009086000000003</v>
      </c>
      <c r="K62" s="100" t="s">
        <v>24</v>
      </c>
      <c r="L62" s="100">
        <v>100</v>
      </c>
      <c r="M62" s="100">
        <v>7.3915303000000003</v>
      </c>
      <c r="N62" s="99">
        <v>52852.5</v>
      </c>
      <c r="O62" s="99">
        <v>11.598345</v>
      </c>
      <c r="P62" s="99">
        <v>7.1751237999999997</v>
      </c>
      <c r="R62" s="119">
        <v>1955</v>
      </c>
      <c r="S62" s="99">
        <v>1983</v>
      </c>
      <c r="T62" s="100">
        <v>43.645727999999998</v>
      </c>
      <c r="U62" s="100">
        <v>67.219740999999999</v>
      </c>
      <c r="V62" s="100" t="s">
        <v>24</v>
      </c>
      <c r="W62" s="100">
        <v>80.703912000000003</v>
      </c>
      <c r="X62" s="100">
        <v>42.895390999999996</v>
      </c>
      <c r="Y62" s="100">
        <v>37.060021999999996</v>
      </c>
      <c r="Z62" s="100">
        <v>62.217457000000003</v>
      </c>
      <c r="AA62" s="100" t="s">
        <v>24</v>
      </c>
      <c r="AB62" s="100">
        <v>100</v>
      </c>
      <c r="AC62" s="100">
        <v>5.5316894000000003</v>
      </c>
      <c r="AD62" s="99">
        <v>33450</v>
      </c>
      <c r="AE62" s="99">
        <v>7.5986460999999998</v>
      </c>
      <c r="AF62" s="99">
        <v>7.2469263000000002</v>
      </c>
      <c r="AH62" s="119">
        <v>1955</v>
      </c>
      <c r="AI62" s="99">
        <v>5397</v>
      </c>
      <c r="AJ62" s="100">
        <v>58.664955999999997</v>
      </c>
      <c r="AK62" s="100">
        <v>95.855341999999993</v>
      </c>
      <c r="AL62" s="100" t="s">
        <v>24</v>
      </c>
      <c r="AM62" s="100">
        <v>114.24621999999999</v>
      </c>
      <c r="AN62" s="100">
        <v>62.365912000000002</v>
      </c>
      <c r="AO62" s="100">
        <v>54.122123999999999</v>
      </c>
      <c r="AP62" s="100">
        <v>62.085650999999999</v>
      </c>
      <c r="AQ62" s="100" t="s">
        <v>24</v>
      </c>
      <c r="AR62" s="100">
        <v>100</v>
      </c>
      <c r="AS62" s="100">
        <v>6.5788190999999996</v>
      </c>
      <c r="AT62" s="99">
        <v>86302.5</v>
      </c>
      <c r="AU62" s="99">
        <v>9.6330506000000007</v>
      </c>
      <c r="AV62" s="99">
        <v>7.2027842</v>
      </c>
      <c r="AW62" s="100">
        <v>1.9704048999999999</v>
      </c>
      <c r="AY62" s="119">
        <v>1955</v>
      </c>
    </row>
    <row r="63" spans="2:51">
      <c r="B63" s="119">
        <v>1956</v>
      </c>
      <c r="C63" s="99">
        <v>3823</v>
      </c>
      <c r="D63" s="100">
        <v>80.046064000000001</v>
      </c>
      <c r="E63" s="100">
        <v>148.88920999999999</v>
      </c>
      <c r="F63" s="100" t="s">
        <v>24</v>
      </c>
      <c r="G63" s="100">
        <v>177.47465</v>
      </c>
      <c r="H63" s="100">
        <v>95.627765999999994</v>
      </c>
      <c r="I63" s="100">
        <v>81.672593000000006</v>
      </c>
      <c r="J63" s="100">
        <v>63.545264000000003</v>
      </c>
      <c r="K63" s="100" t="s">
        <v>24</v>
      </c>
      <c r="L63" s="100">
        <v>100</v>
      </c>
      <c r="M63" s="100">
        <v>7.9328519000000002</v>
      </c>
      <c r="N63" s="99">
        <v>53840</v>
      </c>
      <c r="O63" s="99">
        <v>11.519781</v>
      </c>
      <c r="P63" s="99">
        <v>7.2965299000000003</v>
      </c>
      <c r="R63" s="119">
        <v>1956</v>
      </c>
      <c r="S63" s="99">
        <v>2271</v>
      </c>
      <c r="T63" s="100">
        <v>48.843961999999998</v>
      </c>
      <c r="U63" s="100">
        <v>74.182598999999996</v>
      </c>
      <c r="V63" s="100" t="s">
        <v>24</v>
      </c>
      <c r="W63" s="100">
        <v>88.750546</v>
      </c>
      <c r="X63" s="100">
        <v>47.510981999999998</v>
      </c>
      <c r="Y63" s="100">
        <v>41.112672000000003</v>
      </c>
      <c r="Z63" s="100">
        <v>62.764316999999998</v>
      </c>
      <c r="AA63" s="100" t="s">
        <v>24</v>
      </c>
      <c r="AB63" s="100">
        <v>100</v>
      </c>
      <c r="AC63" s="100">
        <v>5.9927168999999996</v>
      </c>
      <c r="AD63" s="99">
        <v>36682.5</v>
      </c>
      <c r="AE63" s="99">
        <v>8.1471405000000008</v>
      </c>
      <c r="AF63" s="99">
        <v>7.8268940000000002</v>
      </c>
      <c r="AH63" s="119">
        <v>1956</v>
      </c>
      <c r="AI63" s="99">
        <v>6094</v>
      </c>
      <c r="AJ63" s="100">
        <v>64.654394999999994</v>
      </c>
      <c r="AK63" s="100">
        <v>106.48222</v>
      </c>
      <c r="AL63" s="100" t="s">
        <v>24</v>
      </c>
      <c r="AM63" s="100">
        <v>126.91123</v>
      </c>
      <c r="AN63" s="100">
        <v>68.763808999999995</v>
      </c>
      <c r="AO63" s="100">
        <v>59.270918000000002</v>
      </c>
      <c r="AP63" s="100">
        <v>63.254268000000003</v>
      </c>
      <c r="AQ63" s="100" t="s">
        <v>24</v>
      </c>
      <c r="AR63" s="100">
        <v>100</v>
      </c>
      <c r="AS63" s="100">
        <v>7.0788031</v>
      </c>
      <c r="AT63" s="99">
        <v>90522.5</v>
      </c>
      <c r="AU63" s="99">
        <v>9.8649222999999999</v>
      </c>
      <c r="AV63" s="99">
        <v>7.5025434000000004</v>
      </c>
      <c r="AW63" s="100">
        <v>2.0070638000000001</v>
      </c>
      <c r="AY63" s="119">
        <v>1956</v>
      </c>
    </row>
    <row r="64" spans="2:51">
      <c r="B64" s="119">
        <v>1957</v>
      </c>
      <c r="C64" s="99">
        <v>3937</v>
      </c>
      <c r="D64" s="100">
        <v>80.638223999999994</v>
      </c>
      <c r="E64" s="100">
        <v>145.01472999999999</v>
      </c>
      <c r="F64" s="100" t="s">
        <v>24</v>
      </c>
      <c r="G64" s="100">
        <v>171.74727999999999</v>
      </c>
      <c r="H64" s="100">
        <v>95.018833000000001</v>
      </c>
      <c r="I64" s="100">
        <v>82.124319</v>
      </c>
      <c r="J64" s="100">
        <v>62.100915000000001</v>
      </c>
      <c r="K64" s="100" t="s">
        <v>24</v>
      </c>
      <c r="L64" s="100">
        <v>100</v>
      </c>
      <c r="M64" s="100">
        <v>8.2607692000000004</v>
      </c>
      <c r="N64" s="99">
        <v>59977.5</v>
      </c>
      <c r="O64" s="99">
        <v>12.553372</v>
      </c>
      <c r="P64" s="99">
        <v>7.8916206000000004</v>
      </c>
      <c r="R64" s="119">
        <v>1957</v>
      </c>
      <c r="S64" s="99">
        <v>2433</v>
      </c>
      <c r="T64" s="100">
        <v>51.136004999999997</v>
      </c>
      <c r="U64" s="100">
        <v>75.649972000000005</v>
      </c>
      <c r="V64" s="100" t="s">
        <v>24</v>
      </c>
      <c r="W64" s="100">
        <v>89.955607000000001</v>
      </c>
      <c r="X64" s="100">
        <v>49.509208000000001</v>
      </c>
      <c r="Y64" s="100">
        <v>43.125075000000002</v>
      </c>
      <c r="Z64" s="100">
        <v>61.351852000000001</v>
      </c>
      <c r="AA64" s="100" t="s">
        <v>24</v>
      </c>
      <c r="AB64" s="100">
        <v>100</v>
      </c>
      <c r="AC64" s="100">
        <v>6.5238376000000002</v>
      </c>
      <c r="AD64" s="99">
        <v>42065</v>
      </c>
      <c r="AE64" s="99">
        <v>9.1316617999999998</v>
      </c>
      <c r="AF64" s="99">
        <v>8.9370223000000006</v>
      </c>
      <c r="AH64" s="119">
        <v>1957</v>
      </c>
      <c r="AI64" s="99">
        <v>6370</v>
      </c>
      <c r="AJ64" s="100">
        <v>66.077466999999999</v>
      </c>
      <c r="AK64" s="100">
        <v>105.69235</v>
      </c>
      <c r="AL64" s="100" t="s">
        <v>24</v>
      </c>
      <c r="AM64" s="100">
        <v>125.19934000000001</v>
      </c>
      <c r="AN64" s="100">
        <v>69.643709000000001</v>
      </c>
      <c r="AO64" s="100">
        <v>60.609371000000003</v>
      </c>
      <c r="AP64" s="100">
        <v>61.814895999999997</v>
      </c>
      <c r="AQ64" s="100" t="s">
        <v>24</v>
      </c>
      <c r="AR64" s="100">
        <v>100</v>
      </c>
      <c r="AS64" s="100">
        <v>7.4982636999999999</v>
      </c>
      <c r="AT64" s="99">
        <v>102042.5</v>
      </c>
      <c r="AU64" s="99">
        <v>10.873747</v>
      </c>
      <c r="AV64" s="99">
        <v>8.2914364000000003</v>
      </c>
      <c r="AW64" s="100">
        <v>1.9169172000000001</v>
      </c>
      <c r="AY64" s="119">
        <v>1957</v>
      </c>
    </row>
    <row r="65" spans="2:51">
      <c r="B65" s="120">
        <v>1958</v>
      </c>
      <c r="C65" s="99">
        <v>3447</v>
      </c>
      <c r="D65" s="100">
        <v>69.264156</v>
      </c>
      <c r="E65" s="100">
        <v>125.39918</v>
      </c>
      <c r="F65" s="100" t="s">
        <v>24</v>
      </c>
      <c r="G65" s="100">
        <v>148.81276</v>
      </c>
      <c r="H65" s="100">
        <v>81.926045999999999</v>
      </c>
      <c r="I65" s="100">
        <v>71.250713000000005</v>
      </c>
      <c r="J65" s="100">
        <v>61.548794999999998</v>
      </c>
      <c r="K65" s="100" t="s">
        <v>24</v>
      </c>
      <c r="L65" s="100">
        <v>100</v>
      </c>
      <c r="M65" s="100">
        <v>7.3262486999999998</v>
      </c>
      <c r="N65" s="99">
        <v>54482.5</v>
      </c>
      <c r="O65" s="99">
        <v>11.187830999999999</v>
      </c>
      <c r="P65" s="99">
        <v>7.3651375000000003</v>
      </c>
      <c r="R65" s="120">
        <v>1958</v>
      </c>
      <c r="S65" s="99">
        <v>2030</v>
      </c>
      <c r="T65" s="100">
        <v>41.719757999999999</v>
      </c>
      <c r="U65" s="100">
        <v>63.056016999999997</v>
      </c>
      <c r="V65" s="100" t="s">
        <v>24</v>
      </c>
      <c r="W65" s="100">
        <v>75.582920000000001</v>
      </c>
      <c r="X65" s="100">
        <v>40.411307000000001</v>
      </c>
      <c r="Y65" s="100">
        <v>35.196570999999999</v>
      </c>
      <c r="Z65" s="100">
        <v>62.155172</v>
      </c>
      <c r="AA65" s="100" t="s">
        <v>24</v>
      </c>
      <c r="AB65" s="100">
        <v>100</v>
      </c>
      <c r="AC65" s="100">
        <v>5.5354074999999998</v>
      </c>
      <c r="AD65" s="99">
        <v>34250</v>
      </c>
      <c r="AE65" s="99">
        <v>7.2733064000000001</v>
      </c>
      <c r="AF65" s="99">
        <v>7.4988779000000001</v>
      </c>
      <c r="AH65" s="120">
        <v>1958</v>
      </c>
      <c r="AI65" s="99">
        <v>5477</v>
      </c>
      <c r="AJ65" s="100">
        <v>55.646996999999999</v>
      </c>
      <c r="AK65" s="100">
        <v>89.995930999999999</v>
      </c>
      <c r="AL65" s="100" t="s">
        <v>24</v>
      </c>
      <c r="AM65" s="100">
        <v>107.02606</v>
      </c>
      <c r="AN65" s="100">
        <v>58.803316000000002</v>
      </c>
      <c r="AO65" s="100">
        <v>51.404805000000003</v>
      </c>
      <c r="AP65" s="100">
        <v>61.773707000000002</v>
      </c>
      <c r="AQ65" s="100" t="s">
        <v>24</v>
      </c>
      <c r="AR65" s="100">
        <v>100</v>
      </c>
      <c r="AS65" s="100">
        <v>6.5418105000000004</v>
      </c>
      <c r="AT65" s="99">
        <v>88732.5</v>
      </c>
      <c r="AU65" s="99">
        <v>9.2634255000000003</v>
      </c>
      <c r="AV65" s="99">
        <v>7.4161910000000004</v>
      </c>
      <c r="AW65" s="100">
        <v>1.9886950000000001</v>
      </c>
      <c r="AY65" s="120">
        <v>1958</v>
      </c>
    </row>
    <row r="66" spans="2:51">
      <c r="B66" s="120">
        <v>1959</v>
      </c>
      <c r="C66" s="99">
        <v>4531</v>
      </c>
      <c r="D66" s="100">
        <v>89.189402000000001</v>
      </c>
      <c r="E66" s="100">
        <v>166.74494999999999</v>
      </c>
      <c r="F66" s="100" t="s">
        <v>24</v>
      </c>
      <c r="G66" s="100">
        <v>198.47434999999999</v>
      </c>
      <c r="H66" s="100">
        <v>107.17384</v>
      </c>
      <c r="I66" s="100">
        <v>91.347810999999993</v>
      </c>
      <c r="J66" s="100">
        <v>63.462471999999998</v>
      </c>
      <c r="K66" s="100" t="s">
        <v>24</v>
      </c>
      <c r="L66" s="100">
        <v>100</v>
      </c>
      <c r="M66" s="100">
        <v>9.0092061000000001</v>
      </c>
      <c r="N66" s="99">
        <v>63872.5</v>
      </c>
      <c r="O66" s="99">
        <v>12.850058000000001</v>
      </c>
      <c r="P66" s="99">
        <v>8.1998203000000007</v>
      </c>
      <c r="R66" s="120">
        <v>1959</v>
      </c>
      <c r="S66" s="99">
        <v>2662</v>
      </c>
      <c r="T66" s="100">
        <v>53.494633999999998</v>
      </c>
      <c r="U66" s="100">
        <v>81.712554999999995</v>
      </c>
      <c r="V66" s="100" t="s">
        <v>24</v>
      </c>
      <c r="W66" s="100">
        <v>97.903555999999995</v>
      </c>
      <c r="X66" s="100">
        <v>52.008727</v>
      </c>
      <c r="Y66" s="100">
        <v>44.930861</v>
      </c>
      <c r="Z66" s="100">
        <v>63.187452999999998</v>
      </c>
      <c r="AA66" s="100" t="s">
        <v>24</v>
      </c>
      <c r="AB66" s="100">
        <v>100</v>
      </c>
      <c r="AC66" s="100">
        <v>6.8398469000000004</v>
      </c>
      <c r="AD66" s="99">
        <v>42382.5</v>
      </c>
      <c r="AE66" s="99">
        <v>8.8038263000000008</v>
      </c>
      <c r="AF66" s="99">
        <v>8.9087058999999993</v>
      </c>
      <c r="AH66" s="120">
        <v>1959</v>
      </c>
      <c r="AI66" s="99">
        <v>7193</v>
      </c>
      <c r="AJ66" s="100">
        <v>71.526589999999999</v>
      </c>
      <c r="AK66" s="100">
        <v>117.9611</v>
      </c>
      <c r="AL66" s="100" t="s">
        <v>24</v>
      </c>
      <c r="AM66" s="100">
        <v>140.53982999999999</v>
      </c>
      <c r="AN66" s="100">
        <v>76.067393999999993</v>
      </c>
      <c r="AO66" s="100">
        <v>65.497523000000001</v>
      </c>
      <c r="AP66" s="100">
        <v>63.360678999999998</v>
      </c>
      <c r="AQ66" s="100" t="s">
        <v>24</v>
      </c>
      <c r="AR66" s="100">
        <v>100</v>
      </c>
      <c r="AS66" s="100">
        <v>8.0628167000000008</v>
      </c>
      <c r="AT66" s="99">
        <v>106255</v>
      </c>
      <c r="AU66" s="99">
        <v>10.859301</v>
      </c>
      <c r="AV66" s="99">
        <v>8.4686088000000002</v>
      </c>
      <c r="AW66" s="100">
        <v>2.0406282999999998</v>
      </c>
      <c r="AY66" s="120">
        <v>1959</v>
      </c>
    </row>
    <row r="67" spans="2:51">
      <c r="B67" s="120">
        <v>1960</v>
      </c>
      <c r="C67" s="99">
        <v>3788</v>
      </c>
      <c r="D67" s="100">
        <v>72.954182000000003</v>
      </c>
      <c r="E67" s="100">
        <v>136.88075000000001</v>
      </c>
      <c r="F67" s="100" t="s">
        <v>24</v>
      </c>
      <c r="G67" s="100">
        <v>162.73772</v>
      </c>
      <c r="H67" s="100">
        <v>87.590140000000005</v>
      </c>
      <c r="I67" s="100">
        <v>74.443072000000001</v>
      </c>
      <c r="J67" s="100">
        <v>64.033790999999994</v>
      </c>
      <c r="K67" s="100" t="s">
        <v>24</v>
      </c>
      <c r="L67" s="100">
        <v>100</v>
      </c>
      <c r="M67" s="100">
        <v>7.6326340999999998</v>
      </c>
      <c r="N67" s="99">
        <v>51405</v>
      </c>
      <c r="O67" s="99">
        <v>10.121684999999999</v>
      </c>
      <c r="P67" s="99">
        <v>6.7807453000000004</v>
      </c>
      <c r="R67" s="120">
        <v>1960</v>
      </c>
      <c r="S67" s="99">
        <v>2116</v>
      </c>
      <c r="T67" s="100">
        <v>41.631416000000002</v>
      </c>
      <c r="U67" s="100">
        <v>62.810949000000001</v>
      </c>
      <c r="V67" s="100" t="s">
        <v>24</v>
      </c>
      <c r="W67" s="100">
        <v>75.376645999999994</v>
      </c>
      <c r="X67" s="100">
        <v>39.800057000000002</v>
      </c>
      <c r="Y67" s="100">
        <v>34.548633000000002</v>
      </c>
      <c r="Z67" s="100">
        <v>63.008515000000003</v>
      </c>
      <c r="AA67" s="100" t="s">
        <v>24</v>
      </c>
      <c r="AB67" s="100">
        <v>100</v>
      </c>
      <c r="AC67" s="100">
        <v>5.4486932000000001</v>
      </c>
      <c r="AD67" s="99">
        <v>34285</v>
      </c>
      <c r="AE67" s="99">
        <v>6.9782826</v>
      </c>
      <c r="AF67" s="99">
        <v>7.2302242000000003</v>
      </c>
      <c r="AH67" s="120">
        <v>1960</v>
      </c>
      <c r="AI67" s="99">
        <v>5904</v>
      </c>
      <c r="AJ67" s="100">
        <v>57.459854</v>
      </c>
      <c r="AK67" s="100">
        <v>94.277446999999995</v>
      </c>
      <c r="AL67" s="100" t="s">
        <v>24</v>
      </c>
      <c r="AM67" s="100">
        <v>112.25973</v>
      </c>
      <c r="AN67" s="100">
        <v>60.576555999999997</v>
      </c>
      <c r="AO67" s="100">
        <v>52.142266999999997</v>
      </c>
      <c r="AP67" s="100">
        <v>63.666553999999998</v>
      </c>
      <c r="AQ67" s="100" t="s">
        <v>24</v>
      </c>
      <c r="AR67" s="100">
        <v>100</v>
      </c>
      <c r="AS67" s="100">
        <v>6.6739012000000004</v>
      </c>
      <c r="AT67" s="99">
        <v>85690</v>
      </c>
      <c r="AU67" s="99">
        <v>8.5760322999999996</v>
      </c>
      <c r="AV67" s="99">
        <v>6.9537062000000001</v>
      </c>
      <c r="AW67" s="100">
        <v>2.1792498999999999</v>
      </c>
      <c r="AY67" s="120">
        <v>1960</v>
      </c>
    </row>
    <row r="68" spans="2:51">
      <c r="B68" s="120">
        <v>1961</v>
      </c>
      <c r="C68" s="99">
        <v>3732</v>
      </c>
      <c r="D68" s="100">
        <v>70.252056999999994</v>
      </c>
      <c r="E68" s="100">
        <v>131.00761</v>
      </c>
      <c r="F68" s="100" t="s">
        <v>24</v>
      </c>
      <c r="G68" s="100">
        <v>156.06177</v>
      </c>
      <c r="H68" s="100">
        <v>84.163421</v>
      </c>
      <c r="I68" s="100">
        <v>71.718818999999996</v>
      </c>
      <c r="J68" s="100">
        <v>64.079582000000002</v>
      </c>
      <c r="K68" s="100" t="s">
        <v>24</v>
      </c>
      <c r="L68" s="100">
        <v>100</v>
      </c>
      <c r="M68" s="100">
        <v>7.4271612999999999</v>
      </c>
      <c r="N68" s="99">
        <v>50555</v>
      </c>
      <c r="O68" s="99">
        <v>9.7329714000000003</v>
      </c>
      <c r="P68" s="99">
        <v>6.5689329000000001</v>
      </c>
      <c r="R68" s="120">
        <v>1961</v>
      </c>
      <c r="S68" s="99">
        <v>1944</v>
      </c>
      <c r="T68" s="100">
        <v>37.414115000000002</v>
      </c>
      <c r="U68" s="100">
        <v>55.829450000000001</v>
      </c>
      <c r="V68" s="100" t="s">
        <v>24</v>
      </c>
      <c r="W68" s="100">
        <v>67.039126999999993</v>
      </c>
      <c r="X68" s="100">
        <v>35.569664000000003</v>
      </c>
      <c r="Y68" s="100">
        <v>31.091256000000001</v>
      </c>
      <c r="Z68" s="100">
        <v>62.803497999999998</v>
      </c>
      <c r="AA68" s="100" t="s">
        <v>24</v>
      </c>
      <c r="AB68" s="100">
        <v>100</v>
      </c>
      <c r="AC68" s="100">
        <v>5.0215690000000004</v>
      </c>
      <c r="AD68" s="99">
        <v>31967.5</v>
      </c>
      <c r="AE68" s="99">
        <v>6.3695504999999999</v>
      </c>
      <c r="AF68" s="99">
        <v>6.9538783000000004</v>
      </c>
      <c r="AH68" s="120">
        <v>1961</v>
      </c>
      <c r="AI68" s="99">
        <v>5676</v>
      </c>
      <c r="AJ68" s="100">
        <v>54.014960000000002</v>
      </c>
      <c r="AK68" s="100">
        <v>87.575039000000004</v>
      </c>
      <c r="AL68" s="100" t="s">
        <v>24</v>
      </c>
      <c r="AM68" s="100">
        <v>104.40907</v>
      </c>
      <c r="AN68" s="100">
        <v>56.588338999999998</v>
      </c>
      <c r="AO68" s="100">
        <v>48.946947999999999</v>
      </c>
      <c r="AP68" s="100">
        <v>63.642530000000001</v>
      </c>
      <c r="AQ68" s="100" t="s">
        <v>24</v>
      </c>
      <c r="AR68" s="100">
        <v>100</v>
      </c>
      <c r="AS68" s="100">
        <v>6.3803239999999999</v>
      </c>
      <c r="AT68" s="99">
        <v>82522.5</v>
      </c>
      <c r="AU68" s="99">
        <v>8.0801429999999996</v>
      </c>
      <c r="AV68" s="99">
        <v>6.7128848000000003</v>
      </c>
      <c r="AW68" s="100">
        <v>2.3465680999999998</v>
      </c>
      <c r="AY68" s="120">
        <v>1961</v>
      </c>
    </row>
    <row r="69" spans="2:51">
      <c r="B69" s="120">
        <v>1962</v>
      </c>
      <c r="C69" s="99">
        <v>4055</v>
      </c>
      <c r="D69" s="100">
        <v>75.103718999999998</v>
      </c>
      <c r="E69" s="100">
        <v>141.28151</v>
      </c>
      <c r="F69" s="100" t="s">
        <v>24</v>
      </c>
      <c r="G69" s="100">
        <v>168.84147999999999</v>
      </c>
      <c r="H69" s="100">
        <v>89.982778999999994</v>
      </c>
      <c r="I69" s="100">
        <v>76.569280000000006</v>
      </c>
      <c r="J69" s="100">
        <v>64.878545000000003</v>
      </c>
      <c r="K69" s="100" t="s">
        <v>24</v>
      </c>
      <c r="L69" s="100">
        <v>100</v>
      </c>
      <c r="M69" s="100">
        <v>7.7417999999999996</v>
      </c>
      <c r="N69" s="99">
        <v>52127.5</v>
      </c>
      <c r="O69" s="99">
        <v>9.8774964999999995</v>
      </c>
      <c r="P69" s="99">
        <v>6.5852680000000001</v>
      </c>
      <c r="R69" s="120">
        <v>1962</v>
      </c>
      <c r="S69" s="99">
        <v>2271</v>
      </c>
      <c r="T69" s="100">
        <v>42.838549</v>
      </c>
      <c r="U69" s="100">
        <v>62.968564999999998</v>
      </c>
      <c r="V69" s="100" t="s">
        <v>24</v>
      </c>
      <c r="W69" s="100">
        <v>75.573497000000003</v>
      </c>
      <c r="X69" s="100">
        <v>40.204832000000003</v>
      </c>
      <c r="Y69" s="100">
        <v>34.865858000000003</v>
      </c>
      <c r="Z69" s="100">
        <v>63.393878999999998</v>
      </c>
      <c r="AA69" s="100" t="s">
        <v>24</v>
      </c>
      <c r="AB69" s="100">
        <v>100</v>
      </c>
      <c r="AC69" s="100">
        <v>5.5682235999999996</v>
      </c>
      <c r="AD69" s="99">
        <v>36187.5</v>
      </c>
      <c r="AE69" s="99">
        <v>7.0729823999999999</v>
      </c>
      <c r="AF69" s="99">
        <v>7.6537490999999997</v>
      </c>
      <c r="AH69" s="120">
        <v>1962</v>
      </c>
      <c r="AI69" s="99">
        <v>6326</v>
      </c>
      <c r="AJ69" s="100">
        <v>59.118732999999999</v>
      </c>
      <c r="AK69" s="100">
        <v>95.595322999999993</v>
      </c>
      <c r="AL69" s="100" t="s">
        <v>24</v>
      </c>
      <c r="AM69" s="100">
        <v>114.21227</v>
      </c>
      <c r="AN69" s="100">
        <v>61.441304000000002</v>
      </c>
      <c r="AO69" s="100">
        <v>52.941532000000002</v>
      </c>
      <c r="AP69" s="100">
        <v>64.345557999999997</v>
      </c>
      <c r="AQ69" s="100" t="s">
        <v>24</v>
      </c>
      <c r="AR69" s="100">
        <v>100</v>
      </c>
      <c r="AS69" s="100">
        <v>6.7902493000000002</v>
      </c>
      <c r="AT69" s="99">
        <v>88315</v>
      </c>
      <c r="AU69" s="99">
        <v>8.4969740999999992</v>
      </c>
      <c r="AV69" s="99">
        <v>6.9848186999999999</v>
      </c>
      <c r="AW69" s="100">
        <v>2.2436832</v>
      </c>
      <c r="AY69" s="120">
        <v>1962</v>
      </c>
    </row>
    <row r="70" spans="2:51">
      <c r="B70" s="120">
        <v>1963</v>
      </c>
      <c r="C70" s="99">
        <v>4192</v>
      </c>
      <c r="D70" s="100">
        <v>76.219567999999995</v>
      </c>
      <c r="E70" s="100">
        <v>139.85372000000001</v>
      </c>
      <c r="F70" s="100" t="s">
        <v>24</v>
      </c>
      <c r="G70" s="100">
        <v>166.26347999999999</v>
      </c>
      <c r="H70" s="100">
        <v>90.156187000000003</v>
      </c>
      <c r="I70" s="100">
        <v>77.066203000000002</v>
      </c>
      <c r="J70" s="100">
        <v>64.982108999999994</v>
      </c>
      <c r="K70" s="100" t="s">
        <v>24</v>
      </c>
      <c r="L70" s="100">
        <v>100</v>
      </c>
      <c r="M70" s="100">
        <v>7.8779222999999998</v>
      </c>
      <c r="N70" s="99">
        <v>52617.5</v>
      </c>
      <c r="O70" s="99">
        <v>9.7900308999999996</v>
      </c>
      <c r="P70" s="99">
        <v>6.6635638999999998</v>
      </c>
      <c r="R70" s="120">
        <v>1963</v>
      </c>
      <c r="S70" s="99">
        <v>2225</v>
      </c>
      <c r="T70" s="100">
        <v>41.150360999999997</v>
      </c>
      <c r="U70" s="100">
        <v>59.570833</v>
      </c>
      <c r="V70" s="100" t="s">
        <v>24</v>
      </c>
      <c r="W70" s="100">
        <v>71.387283999999994</v>
      </c>
      <c r="X70" s="100">
        <v>37.899360999999999</v>
      </c>
      <c r="Y70" s="100">
        <v>32.681773999999997</v>
      </c>
      <c r="Z70" s="100">
        <v>64.228089999999995</v>
      </c>
      <c r="AA70" s="100" t="s">
        <v>24</v>
      </c>
      <c r="AB70" s="100">
        <v>100</v>
      </c>
      <c r="AC70" s="100">
        <v>5.3380356000000004</v>
      </c>
      <c r="AD70" s="99">
        <v>33632.5</v>
      </c>
      <c r="AE70" s="99">
        <v>6.4512881000000002</v>
      </c>
      <c r="AF70" s="99">
        <v>7.0219484999999997</v>
      </c>
      <c r="AH70" s="120">
        <v>1963</v>
      </c>
      <c r="AI70" s="99">
        <v>6417</v>
      </c>
      <c r="AJ70" s="100">
        <v>58.834316000000001</v>
      </c>
      <c r="AK70" s="100">
        <v>93.200299999999999</v>
      </c>
      <c r="AL70" s="100" t="s">
        <v>24</v>
      </c>
      <c r="AM70" s="100">
        <v>110.92751</v>
      </c>
      <c r="AN70" s="100">
        <v>60.343041999999997</v>
      </c>
      <c r="AO70" s="100">
        <v>52.065936999999998</v>
      </c>
      <c r="AP70" s="100">
        <v>64.720663999999999</v>
      </c>
      <c r="AQ70" s="100" t="s">
        <v>24</v>
      </c>
      <c r="AR70" s="100">
        <v>100</v>
      </c>
      <c r="AS70" s="100">
        <v>6.7622821000000002</v>
      </c>
      <c r="AT70" s="99">
        <v>86250</v>
      </c>
      <c r="AU70" s="99">
        <v>8.1460913000000001</v>
      </c>
      <c r="AV70" s="99">
        <v>6.7988736000000003</v>
      </c>
      <c r="AW70" s="100">
        <v>2.3476878999999999</v>
      </c>
      <c r="AY70" s="120">
        <v>1963</v>
      </c>
    </row>
    <row r="71" spans="2:51">
      <c r="B71" s="120">
        <v>1964</v>
      </c>
      <c r="C71" s="99">
        <v>5096</v>
      </c>
      <c r="D71" s="100">
        <v>90.915577999999996</v>
      </c>
      <c r="E71" s="100">
        <v>172.97095999999999</v>
      </c>
      <c r="F71" s="100" t="s">
        <v>24</v>
      </c>
      <c r="G71" s="100">
        <v>206.68145999999999</v>
      </c>
      <c r="H71" s="100">
        <v>109.6575</v>
      </c>
      <c r="I71" s="100">
        <v>92.390154999999993</v>
      </c>
      <c r="J71" s="100">
        <v>65.536212000000006</v>
      </c>
      <c r="K71" s="100">
        <v>72</v>
      </c>
      <c r="L71" s="100">
        <v>100</v>
      </c>
      <c r="M71" s="100">
        <v>9.0601997999999995</v>
      </c>
      <c r="N71" s="99">
        <v>62306</v>
      </c>
      <c r="O71" s="99">
        <v>11.378221</v>
      </c>
      <c r="P71" s="99">
        <v>7.4704835999999997</v>
      </c>
      <c r="R71" s="120">
        <v>1964</v>
      </c>
      <c r="S71" s="99">
        <v>2667</v>
      </c>
      <c r="T71" s="100">
        <v>48.346747999999998</v>
      </c>
      <c r="U71" s="100">
        <v>69.604769000000005</v>
      </c>
      <c r="V71" s="100" t="s">
        <v>24</v>
      </c>
      <c r="W71" s="100">
        <v>83.180610999999999</v>
      </c>
      <c r="X71" s="100">
        <v>44.067993000000001</v>
      </c>
      <c r="Y71" s="100">
        <v>37.401378999999999</v>
      </c>
      <c r="Z71" s="100">
        <v>65.589050999999998</v>
      </c>
      <c r="AA71" s="100">
        <v>76</v>
      </c>
      <c r="AB71" s="100">
        <v>100</v>
      </c>
      <c r="AC71" s="100">
        <v>6.0137999000000004</v>
      </c>
      <c r="AD71" s="99">
        <v>37665</v>
      </c>
      <c r="AE71" s="99">
        <v>7.0866807999999999</v>
      </c>
      <c r="AF71" s="99">
        <v>7.5403443000000001</v>
      </c>
      <c r="AH71" s="120">
        <v>1964</v>
      </c>
      <c r="AI71" s="99">
        <v>7763</v>
      </c>
      <c r="AJ71" s="100">
        <v>69.801107999999999</v>
      </c>
      <c r="AK71" s="100">
        <v>111.90477</v>
      </c>
      <c r="AL71" s="100" t="s">
        <v>24</v>
      </c>
      <c r="AM71" s="100">
        <v>133.38274000000001</v>
      </c>
      <c r="AN71" s="100">
        <v>71.727444000000006</v>
      </c>
      <c r="AO71" s="100">
        <v>61.009622</v>
      </c>
      <c r="AP71" s="100">
        <v>65.554366999999999</v>
      </c>
      <c r="AQ71" s="100">
        <v>73</v>
      </c>
      <c r="AR71" s="100">
        <v>100</v>
      </c>
      <c r="AS71" s="100">
        <v>7.7171601000000001</v>
      </c>
      <c r="AT71" s="99">
        <v>99971</v>
      </c>
      <c r="AU71" s="99">
        <v>9.2644660000000005</v>
      </c>
      <c r="AV71" s="99">
        <v>7.4966518000000004</v>
      </c>
      <c r="AW71" s="100">
        <v>2.4850447</v>
      </c>
      <c r="AY71" s="120">
        <v>1964</v>
      </c>
    </row>
    <row r="72" spans="2:51">
      <c r="B72" s="120">
        <v>1965</v>
      </c>
      <c r="C72" s="99">
        <v>4749</v>
      </c>
      <c r="D72" s="100">
        <v>83.104383999999996</v>
      </c>
      <c r="E72" s="100">
        <v>156.95688999999999</v>
      </c>
      <c r="F72" s="100" t="s">
        <v>24</v>
      </c>
      <c r="G72" s="100">
        <v>187.18294</v>
      </c>
      <c r="H72" s="100">
        <v>99.909195999999994</v>
      </c>
      <c r="I72" s="100">
        <v>84.27825</v>
      </c>
      <c r="J72" s="100">
        <v>65.219881999999998</v>
      </c>
      <c r="K72" s="100">
        <v>71</v>
      </c>
      <c r="L72" s="100">
        <v>100</v>
      </c>
      <c r="M72" s="100">
        <v>8.5153307999999992</v>
      </c>
      <c r="N72" s="99">
        <v>59426</v>
      </c>
      <c r="O72" s="99">
        <v>10.646196</v>
      </c>
      <c r="P72" s="99">
        <v>7.1843503000000002</v>
      </c>
      <c r="R72" s="120">
        <v>1965</v>
      </c>
      <c r="S72" s="99">
        <v>2434</v>
      </c>
      <c r="T72" s="100">
        <v>43.260344000000003</v>
      </c>
      <c r="U72" s="100">
        <v>61.247630000000001</v>
      </c>
      <c r="V72" s="100" t="s">
        <v>24</v>
      </c>
      <c r="W72" s="100">
        <v>73.107445999999996</v>
      </c>
      <c r="X72" s="100">
        <v>39.393512000000001</v>
      </c>
      <c r="Y72" s="100">
        <v>34.043452000000002</v>
      </c>
      <c r="Z72" s="100">
        <v>64.656531999999999</v>
      </c>
      <c r="AA72" s="100">
        <v>75</v>
      </c>
      <c r="AB72" s="100">
        <v>100</v>
      </c>
      <c r="AC72" s="100">
        <v>5.5387415999999998</v>
      </c>
      <c r="AD72" s="99">
        <v>36718</v>
      </c>
      <c r="AE72" s="99">
        <v>6.7779151999999998</v>
      </c>
      <c r="AF72" s="99">
        <v>7.4812399000000003</v>
      </c>
      <c r="AH72" s="120">
        <v>1965</v>
      </c>
      <c r="AI72" s="99">
        <v>7183</v>
      </c>
      <c r="AJ72" s="100">
        <v>63.337125</v>
      </c>
      <c r="AK72" s="100">
        <v>100.18512</v>
      </c>
      <c r="AL72" s="100" t="s">
        <v>24</v>
      </c>
      <c r="AM72" s="100">
        <v>119.21697</v>
      </c>
      <c r="AN72" s="100">
        <v>64.772694999999999</v>
      </c>
      <c r="AO72" s="100">
        <v>55.531137999999999</v>
      </c>
      <c r="AP72" s="100">
        <v>65.028960999999995</v>
      </c>
      <c r="AQ72" s="100">
        <v>72</v>
      </c>
      <c r="AR72" s="100">
        <v>100</v>
      </c>
      <c r="AS72" s="100">
        <v>7.2035301</v>
      </c>
      <c r="AT72" s="99">
        <v>96144</v>
      </c>
      <c r="AU72" s="99">
        <v>8.7409993000000004</v>
      </c>
      <c r="AV72" s="99">
        <v>7.2949102999999997</v>
      </c>
      <c r="AW72" s="100">
        <v>2.5626606000000001</v>
      </c>
      <c r="AY72" s="120">
        <v>1965</v>
      </c>
    </row>
    <row r="73" spans="2:51">
      <c r="B73" s="120">
        <v>1966</v>
      </c>
      <c r="C73" s="99">
        <v>5415</v>
      </c>
      <c r="D73" s="100">
        <v>92.697396999999995</v>
      </c>
      <c r="E73" s="100">
        <v>177.99392</v>
      </c>
      <c r="F73" s="100" t="s">
        <v>24</v>
      </c>
      <c r="G73" s="100">
        <v>212.46343999999999</v>
      </c>
      <c r="H73" s="100">
        <v>112.34766</v>
      </c>
      <c r="I73" s="100">
        <v>94.101274000000004</v>
      </c>
      <c r="J73" s="100">
        <v>66.516533999999993</v>
      </c>
      <c r="K73" s="100">
        <v>72</v>
      </c>
      <c r="L73" s="100">
        <v>100</v>
      </c>
      <c r="M73" s="100">
        <v>9.3693226000000003</v>
      </c>
      <c r="N73" s="99">
        <v>61259</v>
      </c>
      <c r="O73" s="99">
        <v>10.736063</v>
      </c>
      <c r="P73" s="99">
        <v>7.2958214000000003</v>
      </c>
      <c r="R73" s="120">
        <v>1966</v>
      </c>
      <c r="S73" s="99">
        <v>2826</v>
      </c>
      <c r="T73" s="100">
        <v>49.080309</v>
      </c>
      <c r="U73" s="100">
        <v>69.545574000000002</v>
      </c>
      <c r="V73" s="100" t="s">
        <v>24</v>
      </c>
      <c r="W73" s="100">
        <v>83.209729999999993</v>
      </c>
      <c r="X73" s="100">
        <v>43.714360999999997</v>
      </c>
      <c r="Y73" s="100">
        <v>36.777583999999997</v>
      </c>
      <c r="Z73" s="100">
        <v>67.408640000000005</v>
      </c>
      <c r="AA73" s="100">
        <v>77</v>
      </c>
      <c r="AB73" s="100">
        <v>100</v>
      </c>
      <c r="AC73" s="100">
        <v>6.1256339999999998</v>
      </c>
      <c r="AD73" s="99">
        <v>35120</v>
      </c>
      <c r="AE73" s="99">
        <v>6.3386477000000001</v>
      </c>
      <c r="AF73" s="99">
        <v>7.1070529999999996</v>
      </c>
      <c r="AH73" s="120">
        <v>1966</v>
      </c>
      <c r="AI73" s="99">
        <v>8241</v>
      </c>
      <c r="AJ73" s="100">
        <v>71.046177999999998</v>
      </c>
      <c r="AK73" s="100">
        <v>113.34316</v>
      </c>
      <c r="AL73" s="100" t="s">
        <v>24</v>
      </c>
      <c r="AM73" s="100">
        <v>135.04160999999999</v>
      </c>
      <c r="AN73" s="100">
        <v>72.362396000000004</v>
      </c>
      <c r="AO73" s="100">
        <v>61.173036000000003</v>
      </c>
      <c r="AP73" s="100">
        <v>66.822387000000006</v>
      </c>
      <c r="AQ73" s="100">
        <v>73</v>
      </c>
      <c r="AR73" s="100">
        <v>100</v>
      </c>
      <c r="AS73" s="100">
        <v>7.9294517999999998</v>
      </c>
      <c r="AT73" s="99">
        <v>96379</v>
      </c>
      <c r="AU73" s="99">
        <v>8.5696708000000008</v>
      </c>
      <c r="AV73" s="99">
        <v>7.2258851000000002</v>
      </c>
      <c r="AW73" s="100">
        <v>2.5593854</v>
      </c>
      <c r="AY73" s="120">
        <v>1966</v>
      </c>
    </row>
    <row r="74" spans="2:51">
      <c r="B74" s="120">
        <v>1967</v>
      </c>
      <c r="C74" s="99">
        <v>4805</v>
      </c>
      <c r="D74" s="100">
        <v>80.901504000000003</v>
      </c>
      <c r="E74" s="100">
        <v>154.21704</v>
      </c>
      <c r="F74" s="100" t="s">
        <v>24</v>
      </c>
      <c r="G74" s="100">
        <v>183.77203</v>
      </c>
      <c r="H74" s="100">
        <v>97.902023999999997</v>
      </c>
      <c r="I74" s="100">
        <v>82.364714000000006</v>
      </c>
      <c r="J74" s="100">
        <v>65.944629000000006</v>
      </c>
      <c r="K74" s="100">
        <v>72</v>
      </c>
      <c r="L74" s="100">
        <v>100</v>
      </c>
      <c r="M74" s="100">
        <v>8.3553592999999999</v>
      </c>
      <c r="N74" s="99">
        <v>56941</v>
      </c>
      <c r="O74" s="99">
        <v>9.8145083999999994</v>
      </c>
      <c r="P74" s="99">
        <v>6.6734251000000002</v>
      </c>
      <c r="R74" s="120">
        <v>1967</v>
      </c>
      <c r="S74" s="99">
        <v>2479</v>
      </c>
      <c r="T74" s="100">
        <v>42.305509000000001</v>
      </c>
      <c r="U74" s="100">
        <v>59.974418999999997</v>
      </c>
      <c r="V74" s="100" t="s">
        <v>24</v>
      </c>
      <c r="W74" s="100">
        <v>71.979198999999994</v>
      </c>
      <c r="X74" s="100">
        <v>37.738557</v>
      </c>
      <c r="Y74" s="100">
        <v>32.170707999999998</v>
      </c>
      <c r="Z74" s="100">
        <v>67.306015000000002</v>
      </c>
      <c r="AA74" s="100">
        <v>77</v>
      </c>
      <c r="AB74" s="100">
        <v>100</v>
      </c>
      <c r="AC74" s="100">
        <v>5.4851200000000002</v>
      </c>
      <c r="AD74" s="99">
        <v>31698</v>
      </c>
      <c r="AE74" s="99">
        <v>5.6248513000000004</v>
      </c>
      <c r="AF74" s="99">
        <v>6.3886392000000001</v>
      </c>
      <c r="AH74" s="120">
        <v>1967</v>
      </c>
      <c r="AI74" s="99">
        <v>7284</v>
      </c>
      <c r="AJ74" s="100">
        <v>61.733637000000002</v>
      </c>
      <c r="AK74" s="100">
        <v>98.059270999999995</v>
      </c>
      <c r="AL74" s="100" t="s">
        <v>24</v>
      </c>
      <c r="AM74" s="100">
        <v>116.85126</v>
      </c>
      <c r="AN74" s="100">
        <v>62.873992999999999</v>
      </c>
      <c r="AO74" s="100">
        <v>53.586004000000003</v>
      </c>
      <c r="AP74" s="100">
        <v>66.407774000000003</v>
      </c>
      <c r="AQ74" s="100">
        <v>73</v>
      </c>
      <c r="AR74" s="100">
        <v>100</v>
      </c>
      <c r="AS74" s="100">
        <v>7.0922953</v>
      </c>
      <c r="AT74" s="99">
        <v>88639</v>
      </c>
      <c r="AU74" s="99">
        <v>7.7501519999999999</v>
      </c>
      <c r="AV74" s="99">
        <v>6.5687129000000004</v>
      </c>
      <c r="AW74" s="100">
        <v>2.5713803</v>
      </c>
      <c r="AY74" s="120">
        <v>1967</v>
      </c>
    </row>
    <row r="75" spans="2:51">
      <c r="B75" s="121">
        <v>1968</v>
      </c>
      <c r="C75" s="99">
        <v>5078</v>
      </c>
      <c r="D75" s="100">
        <v>84.027843000000004</v>
      </c>
      <c r="E75" s="100">
        <v>161.48522</v>
      </c>
      <c r="F75" s="100" t="s">
        <v>24</v>
      </c>
      <c r="G75" s="100">
        <v>192.58329000000001</v>
      </c>
      <c r="H75" s="100">
        <v>102.23281</v>
      </c>
      <c r="I75" s="100">
        <v>85.952828999999994</v>
      </c>
      <c r="J75" s="100">
        <v>65.956282000000002</v>
      </c>
      <c r="K75" s="100">
        <v>72</v>
      </c>
      <c r="L75" s="100">
        <v>100</v>
      </c>
      <c r="M75" s="100">
        <v>8.3162739000000006</v>
      </c>
      <c r="N75" s="99">
        <v>60335</v>
      </c>
      <c r="O75" s="99">
        <v>10.218678000000001</v>
      </c>
      <c r="P75" s="99">
        <v>6.8314858999999997</v>
      </c>
      <c r="R75" s="121">
        <v>1968</v>
      </c>
      <c r="S75" s="99">
        <v>2596</v>
      </c>
      <c r="T75" s="100">
        <v>43.517617999999999</v>
      </c>
      <c r="U75" s="100">
        <v>61.262025999999999</v>
      </c>
      <c r="V75" s="100" t="s">
        <v>24</v>
      </c>
      <c r="W75" s="100">
        <v>73.669135999999995</v>
      </c>
      <c r="X75" s="100">
        <v>39.072145999999996</v>
      </c>
      <c r="Y75" s="100">
        <v>33.955567000000002</v>
      </c>
      <c r="Z75" s="100">
        <v>66.380585999999994</v>
      </c>
      <c r="AA75" s="100">
        <v>76</v>
      </c>
      <c r="AB75" s="100">
        <v>100</v>
      </c>
      <c r="AC75" s="100">
        <v>5.3541227999999998</v>
      </c>
      <c r="AD75" s="99">
        <v>36048</v>
      </c>
      <c r="AE75" s="99">
        <v>6.2861178000000004</v>
      </c>
      <c r="AF75" s="99">
        <v>7.0363372000000002</v>
      </c>
      <c r="AH75" s="121">
        <v>1968</v>
      </c>
      <c r="AI75" s="99">
        <v>7674</v>
      </c>
      <c r="AJ75" s="100">
        <v>63.904015999999999</v>
      </c>
      <c r="AK75" s="100">
        <v>101.34601000000001</v>
      </c>
      <c r="AL75" s="100" t="s">
        <v>24</v>
      </c>
      <c r="AM75" s="100">
        <v>120.89888999999999</v>
      </c>
      <c r="AN75" s="100">
        <v>65.185507000000001</v>
      </c>
      <c r="AO75" s="100">
        <v>55.942357000000001</v>
      </c>
      <c r="AP75" s="100">
        <v>66.099817999999999</v>
      </c>
      <c r="AQ75" s="100">
        <v>73</v>
      </c>
      <c r="AR75" s="100">
        <v>100</v>
      </c>
      <c r="AS75" s="100">
        <v>7.0052123999999996</v>
      </c>
      <c r="AT75" s="99">
        <v>96383</v>
      </c>
      <c r="AU75" s="99">
        <v>8.2810912999999999</v>
      </c>
      <c r="AV75" s="99">
        <v>6.9066901999999999</v>
      </c>
      <c r="AW75" s="100">
        <v>2.6359759</v>
      </c>
      <c r="AY75" s="121">
        <v>1968</v>
      </c>
    </row>
    <row r="76" spans="2:51">
      <c r="B76" s="121">
        <v>1969</v>
      </c>
      <c r="C76" s="99">
        <v>5076</v>
      </c>
      <c r="D76" s="100">
        <v>82.266497000000001</v>
      </c>
      <c r="E76" s="100">
        <v>153.63300000000001</v>
      </c>
      <c r="F76" s="100" t="s">
        <v>24</v>
      </c>
      <c r="G76" s="100">
        <v>182.03151</v>
      </c>
      <c r="H76" s="100">
        <v>99.241316999999995</v>
      </c>
      <c r="I76" s="100">
        <v>84.750607000000002</v>
      </c>
      <c r="J76" s="100">
        <v>64.841804999999994</v>
      </c>
      <c r="K76" s="100">
        <v>70</v>
      </c>
      <c r="L76" s="100">
        <v>100</v>
      </c>
      <c r="M76" s="100">
        <v>8.5045069000000009</v>
      </c>
      <c r="N76" s="99">
        <v>64540</v>
      </c>
      <c r="O76" s="99">
        <v>10.700376</v>
      </c>
      <c r="P76" s="99">
        <v>7.2119951000000002</v>
      </c>
      <c r="R76" s="121">
        <v>1969</v>
      </c>
      <c r="S76" s="99">
        <v>2290</v>
      </c>
      <c r="T76" s="100">
        <v>37.585205000000002</v>
      </c>
      <c r="U76" s="100">
        <v>50.401169000000003</v>
      </c>
      <c r="V76" s="100" t="s">
        <v>24</v>
      </c>
      <c r="W76" s="100">
        <v>59.655904999999997</v>
      </c>
      <c r="X76" s="100">
        <v>33.839474000000003</v>
      </c>
      <c r="Y76" s="100">
        <v>30.476388</v>
      </c>
      <c r="Z76" s="100">
        <v>62.427948000000001</v>
      </c>
      <c r="AA76" s="100">
        <v>73</v>
      </c>
      <c r="AB76" s="100">
        <v>100</v>
      </c>
      <c r="AC76" s="100">
        <v>4.8921171000000001</v>
      </c>
      <c r="AD76" s="99">
        <v>38824</v>
      </c>
      <c r="AE76" s="99">
        <v>6.6285803999999997</v>
      </c>
      <c r="AF76" s="99">
        <v>7.5725777000000001</v>
      </c>
      <c r="AH76" s="121">
        <v>1969</v>
      </c>
      <c r="AI76" s="99">
        <v>7366</v>
      </c>
      <c r="AJ76" s="100">
        <v>60.066799000000003</v>
      </c>
      <c r="AK76" s="100">
        <v>91.601806999999994</v>
      </c>
      <c r="AL76" s="100" t="s">
        <v>24</v>
      </c>
      <c r="AM76" s="100">
        <v>108.14306999999999</v>
      </c>
      <c r="AN76" s="100">
        <v>60.868332000000002</v>
      </c>
      <c r="AO76" s="100">
        <v>53.413345</v>
      </c>
      <c r="AP76" s="100">
        <v>64.091365999999994</v>
      </c>
      <c r="AQ76" s="100">
        <v>71</v>
      </c>
      <c r="AR76" s="100">
        <v>100</v>
      </c>
      <c r="AS76" s="100">
        <v>6.9166917000000003</v>
      </c>
      <c r="AT76" s="99">
        <v>103364</v>
      </c>
      <c r="AU76" s="99">
        <v>8.6943611999999995</v>
      </c>
      <c r="AV76" s="99">
        <v>7.3433314999999997</v>
      </c>
      <c r="AW76" s="100">
        <v>3.0482032000000001</v>
      </c>
      <c r="AY76" s="121">
        <v>1969</v>
      </c>
    </row>
    <row r="77" spans="2:51">
      <c r="B77" s="121">
        <v>1970</v>
      </c>
      <c r="C77" s="99">
        <v>6133</v>
      </c>
      <c r="D77" s="100">
        <v>97.473337999999998</v>
      </c>
      <c r="E77" s="100">
        <v>181.67635999999999</v>
      </c>
      <c r="F77" s="100" t="s">
        <v>24</v>
      </c>
      <c r="G77" s="100">
        <v>214.55891</v>
      </c>
      <c r="H77" s="100">
        <v>117.32803</v>
      </c>
      <c r="I77" s="100">
        <v>99.335498000000001</v>
      </c>
      <c r="J77" s="100">
        <v>65.490375</v>
      </c>
      <c r="K77" s="100">
        <v>71</v>
      </c>
      <c r="L77" s="100">
        <v>100</v>
      </c>
      <c r="M77" s="100">
        <v>9.7615713</v>
      </c>
      <c r="N77" s="99">
        <v>73629</v>
      </c>
      <c r="O77" s="99">
        <v>11.966803000000001</v>
      </c>
      <c r="P77" s="99">
        <v>7.8770002999999997</v>
      </c>
      <c r="R77" s="121">
        <v>1970</v>
      </c>
      <c r="S77" s="99">
        <v>2947</v>
      </c>
      <c r="T77" s="100">
        <v>47.414700000000003</v>
      </c>
      <c r="U77" s="100">
        <v>63.762714000000003</v>
      </c>
      <c r="V77" s="100" t="s">
        <v>24</v>
      </c>
      <c r="W77" s="100">
        <v>75.377700000000004</v>
      </c>
      <c r="X77" s="100">
        <v>41.991295000000001</v>
      </c>
      <c r="Y77" s="100">
        <v>36.676828999999998</v>
      </c>
      <c r="Z77" s="100">
        <v>65.382082999999994</v>
      </c>
      <c r="AA77" s="100">
        <v>74</v>
      </c>
      <c r="AB77" s="100">
        <v>100</v>
      </c>
      <c r="AC77" s="100">
        <v>5.8681799999999997</v>
      </c>
      <c r="AD77" s="99">
        <v>41183</v>
      </c>
      <c r="AE77" s="99">
        <v>6.8932675999999997</v>
      </c>
      <c r="AF77" s="99">
        <v>7.7051309000000003</v>
      </c>
      <c r="AH77" s="121">
        <v>1970</v>
      </c>
      <c r="AI77" s="99">
        <v>9080</v>
      </c>
      <c r="AJ77" s="100">
        <v>72.597318999999999</v>
      </c>
      <c r="AK77" s="100">
        <v>110.93098999999999</v>
      </c>
      <c r="AL77" s="100" t="s">
        <v>24</v>
      </c>
      <c r="AM77" s="100">
        <v>130.66945999999999</v>
      </c>
      <c r="AN77" s="100">
        <v>73.212497999999997</v>
      </c>
      <c r="AO77" s="100">
        <v>63.279482999999999</v>
      </c>
      <c r="AP77" s="100">
        <v>65.455215999999993</v>
      </c>
      <c r="AQ77" s="100">
        <v>72</v>
      </c>
      <c r="AR77" s="100">
        <v>100</v>
      </c>
      <c r="AS77" s="100">
        <v>8.0319863999999992</v>
      </c>
      <c r="AT77" s="99">
        <v>114812</v>
      </c>
      <c r="AU77" s="99">
        <v>9.4673514000000001</v>
      </c>
      <c r="AV77" s="99">
        <v>7.814476</v>
      </c>
      <c r="AW77" s="100">
        <v>2.8492570000000002</v>
      </c>
      <c r="AY77" s="121">
        <v>1970</v>
      </c>
    </row>
    <row r="78" spans="2:51">
      <c r="B78" s="121">
        <v>1971</v>
      </c>
      <c r="C78" s="99">
        <v>5164</v>
      </c>
      <c r="D78" s="100">
        <v>78.624396000000004</v>
      </c>
      <c r="E78" s="100">
        <v>148.47791000000001</v>
      </c>
      <c r="F78" s="100" t="s">
        <v>24</v>
      </c>
      <c r="G78" s="100">
        <v>175.89304999999999</v>
      </c>
      <c r="H78" s="100">
        <v>95.294723000000005</v>
      </c>
      <c r="I78" s="100">
        <v>80.546732000000006</v>
      </c>
      <c r="J78" s="100">
        <v>64.986445000000003</v>
      </c>
      <c r="K78" s="100">
        <v>71</v>
      </c>
      <c r="L78" s="100">
        <v>100</v>
      </c>
      <c r="M78" s="100">
        <v>8.4553165000000003</v>
      </c>
      <c r="N78" s="99">
        <v>65329</v>
      </c>
      <c r="O78" s="99">
        <v>10.167566000000001</v>
      </c>
      <c r="P78" s="99">
        <v>7.0642442000000001</v>
      </c>
      <c r="R78" s="121">
        <v>1971</v>
      </c>
      <c r="S78" s="99">
        <v>2510</v>
      </c>
      <c r="T78" s="100">
        <v>38.619371000000001</v>
      </c>
      <c r="U78" s="100">
        <v>52.359597999999998</v>
      </c>
      <c r="V78" s="100" t="s">
        <v>24</v>
      </c>
      <c r="W78" s="100">
        <v>62.483984999999997</v>
      </c>
      <c r="X78" s="100">
        <v>34.273310000000002</v>
      </c>
      <c r="Y78" s="100">
        <v>30.341450999999999</v>
      </c>
      <c r="Z78" s="100">
        <v>64.672510000000003</v>
      </c>
      <c r="AA78" s="100">
        <v>75</v>
      </c>
      <c r="AB78" s="100">
        <v>100</v>
      </c>
      <c r="AC78" s="100">
        <v>5.0629337000000003</v>
      </c>
      <c r="AD78" s="99">
        <v>38410</v>
      </c>
      <c r="AE78" s="99">
        <v>6.1459206000000002</v>
      </c>
      <c r="AF78" s="99">
        <v>7.0448754999999998</v>
      </c>
      <c r="AH78" s="121">
        <v>1971</v>
      </c>
      <c r="AI78" s="99">
        <v>7674</v>
      </c>
      <c r="AJ78" s="100">
        <v>58.726903</v>
      </c>
      <c r="AK78" s="100">
        <v>90.615273000000002</v>
      </c>
      <c r="AL78" s="100" t="s">
        <v>24</v>
      </c>
      <c r="AM78" s="100">
        <v>107.31367</v>
      </c>
      <c r="AN78" s="100">
        <v>59.424256999999997</v>
      </c>
      <c r="AO78" s="100">
        <v>51.569426</v>
      </c>
      <c r="AP78" s="100">
        <v>64.883763000000002</v>
      </c>
      <c r="AQ78" s="100">
        <v>72</v>
      </c>
      <c r="AR78" s="100">
        <v>100</v>
      </c>
      <c r="AS78" s="100">
        <v>6.9353818</v>
      </c>
      <c r="AT78" s="99">
        <v>103739</v>
      </c>
      <c r="AU78" s="99">
        <v>8.1845952999999998</v>
      </c>
      <c r="AV78" s="99">
        <v>7.0570604000000001</v>
      </c>
      <c r="AW78" s="100">
        <v>2.8357342999999999</v>
      </c>
      <c r="AY78" s="121">
        <v>1971</v>
      </c>
    </row>
    <row r="79" spans="2:51">
      <c r="B79" s="121">
        <v>1972</v>
      </c>
      <c r="C79" s="99">
        <v>5306</v>
      </c>
      <c r="D79" s="100">
        <v>79.369911000000002</v>
      </c>
      <c r="E79" s="100">
        <v>151.42689999999999</v>
      </c>
      <c r="F79" s="100" t="s">
        <v>24</v>
      </c>
      <c r="G79" s="100">
        <v>179.37573</v>
      </c>
      <c r="H79" s="100">
        <v>96.422636999999995</v>
      </c>
      <c r="I79" s="100">
        <v>80.895701000000003</v>
      </c>
      <c r="J79" s="100">
        <v>66.055031999999997</v>
      </c>
      <c r="K79" s="100">
        <v>72</v>
      </c>
      <c r="L79" s="100">
        <v>100</v>
      </c>
      <c r="M79" s="100">
        <v>8.6818509000000006</v>
      </c>
      <c r="N79" s="99">
        <v>61611</v>
      </c>
      <c r="O79" s="99">
        <v>9.4185511000000002</v>
      </c>
      <c r="P79" s="99">
        <v>6.8044017999999999</v>
      </c>
      <c r="R79" s="121">
        <v>1972</v>
      </c>
      <c r="S79" s="99">
        <v>2395</v>
      </c>
      <c r="T79" s="100">
        <v>36.186387000000003</v>
      </c>
      <c r="U79" s="100">
        <v>48.233936999999997</v>
      </c>
      <c r="V79" s="100" t="s">
        <v>24</v>
      </c>
      <c r="W79" s="100">
        <v>57.403495999999997</v>
      </c>
      <c r="X79" s="100">
        <v>31.672238</v>
      </c>
      <c r="Y79" s="100">
        <v>27.671429</v>
      </c>
      <c r="Z79" s="100">
        <v>65.470980999999995</v>
      </c>
      <c r="AA79" s="100">
        <v>75</v>
      </c>
      <c r="AB79" s="100">
        <v>100</v>
      </c>
      <c r="AC79" s="100">
        <v>4.9235259999999998</v>
      </c>
      <c r="AD79" s="99">
        <v>34014</v>
      </c>
      <c r="AE79" s="99">
        <v>5.3461125999999997</v>
      </c>
      <c r="AF79" s="99">
        <v>6.5810706000000003</v>
      </c>
      <c r="AH79" s="121">
        <v>1972</v>
      </c>
      <c r="AI79" s="99">
        <v>7701</v>
      </c>
      <c r="AJ79" s="100">
        <v>57.886308999999997</v>
      </c>
      <c r="AK79" s="100">
        <v>88.771563999999998</v>
      </c>
      <c r="AL79" s="100" t="s">
        <v>24</v>
      </c>
      <c r="AM79" s="100">
        <v>104.94379000000001</v>
      </c>
      <c r="AN79" s="100">
        <v>58.053348999999997</v>
      </c>
      <c r="AO79" s="100">
        <v>49.925750999999998</v>
      </c>
      <c r="AP79" s="100">
        <v>65.873392999999993</v>
      </c>
      <c r="AQ79" s="100">
        <v>72</v>
      </c>
      <c r="AR79" s="100">
        <v>100</v>
      </c>
      <c r="AS79" s="100">
        <v>7.0162171999999998</v>
      </c>
      <c r="AT79" s="99">
        <v>95625</v>
      </c>
      <c r="AU79" s="99">
        <v>7.4105894000000001</v>
      </c>
      <c r="AV79" s="99">
        <v>6.7232462000000002</v>
      </c>
      <c r="AW79" s="100">
        <v>3.1394264000000001</v>
      </c>
      <c r="AY79" s="121">
        <v>1972</v>
      </c>
    </row>
    <row r="80" spans="2:51">
      <c r="B80" s="121">
        <v>1973</v>
      </c>
      <c r="C80" s="99">
        <v>5227</v>
      </c>
      <c r="D80" s="100">
        <v>77.062025000000006</v>
      </c>
      <c r="E80" s="100">
        <v>147.90813</v>
      </c>
      <c r="F80" s="100" t="s">
        <v>24</v>
      </c>
      <c r="G80" s="100">
        <v>175.43262999999999</v>
      </c>
      <c r="H80" s="100">
        <v>93.462388000000004</v>
      </c>
      <c r="I80" s="100">
        <v>77.533446999999995</v>
      </c>
      <c r="J80" s="100">
        <v>67.220819000000006</v>
      </c>
      <c r="K80" s="100">
        <v>72</v>
      </c>
      <c r="L80" s="100">
        <v>100</v>
      </c>
      <c r="M80" s="100">
        <v>8.4870429000000005</v>
      </c>
      <c r="N80" s="99">
        <v>55141</v>
      </c>
      <c r="O80" s="99">
        <v>8.3069758999999994</v>
      </c>
      <c r="P80" s="99">
        <v>6.1245389000000001</v>
      </c>
      <c r="R80" s="121">
        <v>1973</v>
      </c>
      <c r="S80" s="99">
        <v>2410</v>
      </c>
      <c r="T80" s="100">
        <v>35.854078000000001</v>
      </c>
      <c r="U80" s="100">
        <v>48.218832999999997</v>
      </c>
      <c r="V80" s="100" t="s">
        <v>24</v>
      </c>
      <c r="W80" s="100">
        <v>57.539538999999998</v>
      </c>
      <c r="X80" s="100">
        <v>31.056414</v>
      </c>
      <c r="Y80" s="100">
        <v>26.852367000000001</v>
      </c>
      <c r="Z80" s="100">
        <v>67.578423000000001</v>
      </c>
      <c r="AA80" s="100">
        <v>75</v>
      </c>
      <c r="AB80" s="100">
        <v>100</v>
      </c>
      <c r="AC80" s="100">
        <v>4.8949913</v>
      </c>
      <c r="AD80" s="99">
        <v>30233</v>
      </c>
      <c r="AE80" s="99">
        <v>4.6803157000000004</v>
      </c>
      <c r="AF80" s="99">
        <v>6.0029585000000001</v>
      </c>
      <c r="AH80" s="121">
        <v>1973</v>
      </c>
      <c r="AI80" s="99">
        <v>7637</v>
      </c>
      <c r="AJ80" s="100">
        <v>56.551361</v>
      </c>
      <c r="AK80" s="100">
        <v>87.253725000000003</v>
      </c>
      <c r="AL80" s="100" t="s">
        <v>24</v>
      </c>
      <c r="AM80" s="100">
        <v>103.34936999999999</v>
      </c>
      <c r="AN80" s="100">
        <v>56.389077</v>
      </c>
      <c r="AO80" s="100">
        <v>48.002372000000001</v>
      </c>
      <c r="AP80" s="100">
        <v>67.333682999999994</v>
      </c>
      <c r="AQ80" s="100">
        <v>73</v>
      </c>
      <c r="AR80" s="100">
        <v>100</v>
      </c>
      <c r="AS80" s="100">
        <v>6.8912310000000003</v>
      </c>
      <c r="AT80" s="99">
        <v>85374</v>
      </c>
      <c r="AU80" s="99">
        <v>6.5183321999999997</v>
      </c>
      <c r="AV80" s="99">
        <v>6.0809252000000003</v>
      </c>
      <c r="AW80" s="100">
        <v>3.0674348</v>
      </c>
      <c r="AY80" s="121">
        <v>1973</v>
      </c>
    </row>
    <row r="81" spans="2:51">
      <c r="B81" s="121">
        <v>1974</v>
      </c>
      <c r="C81" s="99">
        <v>5921</v>
      </c>
      <c r="D81" s="100">
        <v>85.940280000000001</v>
      </c>
      <c r="E81" s="100">
        <v>165.89206999999999</v>
      </c>
      <c r="F81" s="100" t="s">
        <v>24</v>
      </c>
      <c r="G81" s="100">
        <v>197.44373999999999</v>
      </c>
      <c r="H81" s="100">
        <v>104.16405</v>
      </c>
      <c r="I81" s="100">
        <v>86.039243999999997</v>
      </c>
      <c r="J81" s="100">
        <v>68.129391999999996</v>
      </c>
      <c r="K81" s="100">
        <v>72</v>
      </c>
      <c r="L81" s="100">
        <v>100</v>
      </c>
      <c r="M81" s="100">
        <v>9.2085413000000003</v>
      </c>
      <c r="N81" s="99">
        <v>57589</v>
      </c>
      <c r="O81" s="99">
        <v>8.5408126000000006</v>
      </c>
      <c r="P81" s="99">
        <v>6.2352683000000004</v>
      </c>
      <c r="R81" s="121">
        <v>1974</v>
      </c>
      <c r="S81" s="99">
        <v>2878</v>
      </c>
      <c r="T81" s="100">
        <v>42.119726</v>
      </c>
      <c r="U81" s="100">
        <v>56.326554999999999</v>
      </c>
      <c r="V81" s="100" t="s">
        <v>24</v>
      </c>
      <c r="W81" s="100">
        <v>67.336170999999993</v>
      </c>
      <c r="X81" s="100">
        <v>35.957096</v>
      </c>
      <c r="Y81" s="100">
        <v>30.658715000000001</v>
      </c>
      <c r="Z81" s="100">
        <v>69.452744999999993</v>
      </c>
      <c r="AA81" s="100">
        <v>76</v>
      </c>
      <c r="AB81" s="100">
        <v>100</v>
      </c>
      <c r="AC81" s="100">
        <v>5.5846625999999997</v>
      </c>
      <c r="AD81" s="99">
        <v>30763</v>
      </c>
      <c r="AE81" s="99">
        <v>4.6860086000000001</v>
      </c>
      <c r="AF81" s="99">
        <v>6.0401802</v>
      </c>
      <c r="AH81" s="121">
        <v>1974</v>
      </c>
      <c r="AI81" s="99">
        <v>8799</v>
      </c>
      <c r="AJ81" s="100">
        <v>64.120637000000002</v>
      </c>
      <c r="AK81" s="100">
        <v>98.906840000000003</v>
      </c>
      <c r="AL81" s="100" t="s">
        <v>24</v>
      </c>
      <c r="AM81" s="100">
        <v>117.43134999999999</v>
      </c>
      <c r="AN81" s="100">
        <v>63.488052000000003</v>
      </c>
      <c r="AO81" s="100">
        <v>53.638430999999997</v>
      </c>
      <c r="AP81" s="100">
        <v>68.562286999999998</v>
      </c>
      <c r="AQ81" s="100">
        <v>73</v>
      </c>
      <c r="AR81" s="100">
        <v>100</v>
      </c>
      <c r="AS81" s="100">
        <v>7.5962809</v>
      </c>
      <c r="AT81" s="99">
        <v>88352</v>
      </c>
      <c r="AU81" s="99">
        <v>6.6391822999999999</v>
      </c>
      <c r="AV81" s="99">
        <v>6.1659269999999999</v>
      </c>
      <c r="AW81" s="100">
        <v>2.9451839999999998</v>
      </c>
      <c r="AY81" s="121">
        <v>1974</v>
      </c>
    </row>
    <row r="82" spans="2:51">
      <c r="B82" s="121">
        <v>1975</v>
      </c>
      <c r="C82" s="99">
        <v>4776</v>
      </c>
      <c r="D82" s="100">
        <v>68.530291000000005</v>
      </c>
      <c r="E82" s="100">
        <v>133.11927</v>
      </c>
      <c r="F82" s="100" t="s">
        <v>24</v>
      </c>
      <c r="G82" s="100">
        <v>158.71833000000001</v>
      </c>
      <c r="H82" s="100">
        <v>82.881153999999995</v>
      </c>
      <c r="I82" s="100">
        <v>68.263987999999998</v>
      </c>
      <c r="J82" s="100">
        <v>68.649423999999996</v>
      </c>
      <c r="K82" s="100">
        <v>73</v>
      </c>
      <c r="L82" s="100">
        <v>100</v>
      </c>
      <c r="M82" s="100">
        <v>7.8632815999999996</v>
      </c>
      <c r="N82" s="99">
        <v>44658</v>
      </c>
      <c r="O82" s="99">
        <v>6.5505507999999999</v>
      </c>
      <c r="P82" s="99">
        <v>5.1312927999999998</v>
      </c>
      <c r="R82" s="121">
        <v>1975</v>
      </c>
      <c r="S82" s="99">
        <v>2258</v>
      </c>
      <c r="T82" s="100">
        <v>32.612082999999998</v>
      </c>
      <c r="U82" s="100">
        <v>43.026744000000001</v>
      </c>
      <c r="V82" s="100" t="s">
        <v>24</v>
      </c>
      <c r="W82" s="100">
        <v>51.503689999999999</v>
      </c>
      <c r="X82" s="100">
        <v>27.390908</v>
      </c>
      <c r="Y82" s="100">
        <v>23.415714999999999</v>
      </c>
      <c r="Z82" s="100">
        <v>70.007088999999993</v>
      </c>
      <c r="AA82" s="100">
        <v>76</v>
      </c>
      <c r="AB82" s="100">
        <v>100</v>
      </c>
      <c r="AC82" s="100">
        <v>4.6765942000000003</v>
      </c>
      <c r="AD82" s="99">
        <v>23081</v>
      </c>
      <c r="AE82" s="99">
        <v>3.473204</v>
      </c>
      <c r="AF82" s="99">
        <v>4.9097333000000001</v>
      </c>
      <c r="AH82" s="121">
        <v>1975</v>
      </c>
      <c r="AI82" s="99">
        <v>7034</v>
      </c>
      <c r="AJ82" s="100">
        <v>50.629832</v>
      </c>
      <c r="AK82" s="100">
        <v>77.643431000000007</v>
      </c>
      <c r="AL82" s="100" t="s">
        <v>24</v>
      </c>
      <c r="AM82" s="100">
        <v>92.279419000000004</v>
      </c>
      <c r="AN82" s="100">
        <v>49.571995999999999</v>
      </c>
      <c r="AO82" s="100">
        <v>41.852198999999999</v>
      </c>
      <c r="AP82" s="100">
        <v>69.085182000000003</v>
      </c>
      <c r="AQ82" s="100">
        <v>73</v>
      </c>
      <c r="AR82" s="100">
        <v>100</v>
      </c>
      <c r="AS82" s="100">
        <v>6.4519679999999999</v>
      </c>
      <c r="AT82" s="99">
        <v>67739</v>
      </c>
      <c r="AU82" s="99">
        <v>5.0315345000000002</v>
      </c>
      <c r="AV82" s="99">
        <v>5.0535879000000001</v>
      </c>
      <c r="AW82" s="100">
        <v>3.0938728000000002</v>
      </c>
      <c r="AY82" s="121">
        <v>1975</v>
      </c>
    </row>
    <row r="83" spans="2:51">
      <c r="B83" s="121">
        <v>1976</v>
      </c>
      <c r="C83" s="99">
        <v>5676</v>
      </c>
      <c r="D83" s="100">
        <v>80.716333000000006</v>
      </c>
      <c r="E83" s="100">
        <v>157.77239</v>
      </c>
      <c r="F83" s="100" t="s">
        <v>24</v>
      </c>
      <c r="G83" s="100">
        <v>188.73877999999999</v>
      </c>
      <c r="H83" s="100">
        <v>96.892348999999996</v>
      </c>
      <c r="I83" s="100">
        <v>78.658869999999993</v>
      </c>
      <c r="J83" s="100">
        <v>70.161586</v>
      </c>
      <c r="K83" s="100">
        <v>73</v>
      </c>
      <c r="L83" s="100">
        <v>100</v>
      </c>
      <c r="M83" s="100">
        <v>9.0776783999999999</v>
      </c>
      <c r="N83" s="99">
        <v>45309</v>
      </c>
      <c r="O83" s="99">
        <v>6.5910096999999999</v>
      </c>
      <c r="P83" s="99">
        <v>5.3400198000000003</v>
      </c>
      <c r="R83" s="121">
        <v>1976</v>
      </c>
      <c r="S83" s="99">
        <v>3113</v>
      </c>
      <c r="T83" s="100">
        <v>44.464765</v>
      </c>
      <c r="U83" s="100">
        <v>57.979458999999999</v>
      </c>
      <c r="V83" s="100" t="s">
        <v>24</v>
      </c>
      <c r="W83" s="100">
        <v>69.785901999999993</v>
      </c>
      <c r="X83" s="100">
        <v>36.165745999999999</v>
      </c>
      <c r="Y83" s="100">
        <v>30.407382999999999</v>
      </c>
      <c r="Z83" s="100">
        <v>72.185030999999995</v>
      </c>
      <c r="AA83" s="100">
        <v>77</v>
      </c>
      <c r="AB83" s="100">
        <v>100</v>
      </c>
      <c r="AC83" s="100">
        <v>6.2092350999999999</v>
      </c>
      <c r="AD83" s="99">
        <v>26419</v>
      </c>
      <c r="AE83" s="99">
        <v>3.9369790999999998</v>
      </c>
      <c r="AF83" s="99">
        <v>5.7083284000000001</v>
      </c>
      <c r="AH83" s="121">
        <v>1976</v>
      </c>
      <c r="AI83" s="99">
        <v>8789</v>
      </c>
      <c r="AJ83" s="100">
        <v>62.630571000000003</v>
      </c>
      <c r="AK83" s="100">
        <v>95.876904999999994</v>
      </c>
      <c r="AL83" s="100" t="s">
        <v>24</v>
      </c>
      <c r="AM83" s="100">
        <v>114.49147000000001</v>
      </c>
      <c r="AN83" s="100">
        <v>60.117156999999999</v>
      </c>
      <c r="AO83" s="100">
        <v>49.985275000000001</v>
      </c>
      <c r="AP83" s="100">
        <v>70.878356999999994</v>
      </c>
      <c r="AQ83" s="100">
        <v>74</v>
      </c>
      <c r="AR83" s="100">
        <v>100</v>
      </c>
      <c r="AS83" s="100">
        <v>7.8012107000000004</v>
      </c>
      <c r="AT83" s="99">
        <v>71728</v>
      </c>
      <c r="AU83" s="99">
        <v>5.2800037</v>
      </c>
      <c r="AV83" s="99">
        <v>5.4700125000000002</v>
      </c>
      <c r="AW83" s="100">
        <v>2.7211774000000002</v>
      </c>
      <c r="AY83" s="121">
        <v>1976</v>
      </c>
    </row>
    <row r="84" spans="2:51">
      <c r="B84" s="121">
        <v>1977</v>
      </c>
      <c r="C84" s="99">
        <v>4873</v>
      </c>
      <c r="D84" s="100">
        <v>68.588380000000001</v>
      </c>
      <c r="E84" s="100">
        <v>133.4023</v>
      </c>
      <c r="F84" s="100" t="s">
        <v>24</v>
      </c>
      <c r="G84" s="100">
        <v>159.8039</v>
      </c>
      <c r="H84" s="100">
        <v>81.708257000000003</v>
      </c>
      <c r="I84" s="100">
        <v>66.306493000000003</v>
      </c>
      <c r="J84" s="100">
        <v>70.523291999999998</v>
      </c>
      <c r="K84" s="100">
        <v>73</v>
      </c>
      <c r="L84" s="100">
        <v>100</v>
      </c>
      <c r="M84" s="100">
        <v>8.0785809000000004</v>
      </c>
      <c r="N84" s="99">
        <v>37570</v>
      </c>
      <c r="O84" s="99">
        <v>5.4108688999999996</v>
      </c>
      <c r="P84" s="99">
        <v>4.5054444</v>
      </c>
      <c r="R84" s="121">
        <v>1977</v>
      </c>
      <c r="S84" s="99">
        <v>2424</v>
      </c>
      <c r="T84" s="100">
        <v>34.200904000000001</v>
      </c>
      <c r="U84" s="100">
        <v>43.927019000000001</v>
      </c>
      <c r="V84" s="100" t="s">
        <v>24</v>
      </c>
      <c r="W84" s="100">
        <v>52.806885000000001</v>
      </c>
      <c r="X84" s="100">
        <v>27.594363999999999</v>
      </c>
      <c r="Y84" s="100">
        <v>23.317864</v>
      </c>
      <c r="Z84" s="100">
        <v>71.911304000000001</v>
      </c>
      <c r="AA84" s="100">
        <v>77</v>
      </c>
      <c r="AB84" s="100">
        <v>100</v>
      </c>
      <c r="AC84" s="100">
        <v>5.0010316000000001</v>
      </c>
      <c r="AD84" s="99">
        <v>21185</v>
      </c>
      <c r="AE84" s="99">
        <v>3.1194050999999998</v>
      </c>
      <c r="AF84" s="99">
        <v>4.7236491999999997</v>
      </c>
      <c r="AH84" s="121">
        <v>1977</v>
      </c>
      <c r="AI84" s="99">
        <v>7297</v>
      </c>
      <c r="AJ84" s="100">
        <v>51.415443000000003</v>
      </c>
      <c r="AK84" s="100">
        <v>77.742649</v>
      </c>
      <c r="AL84" s="100" t="s">
        <v>24</v>
      </c>
      <c r="AM84" s="100">
        <v>92.762709000000001</v>
      </c>
      <c r="AN84" s="100">
        <v>48.865371000000003</v>
      </c>
      <c r="AO84" s="100">
        <v>40.689450999999998</v>
      </c>
      <c r="AP84" s="100">
        <v>70.984376999999995</v>
      </c>
      <c r="AQ84" s="100">
        <v>74</v>
      </c>
      <c r="AR84" s="100">
        <v>100</v>
      </c>
      <c r="AS84" s="100">
        <v>6.7074179999999997</v>
      </c>
      <c r="AT84" s="99">
        <v>58755</v>
      </c>
      <c r="AU84" s="99">
        <v>4.2778226000000004</v>
      </c>
      <c r="AV84" s="99">
        <v>4.5817581000000001</v>
      </c>
      <c r="AW84" s="100">
        <v>3.0369077</v>
      </c>
      <c r="AY84" s="121">
        <v>1977</v>
      </c>
    </row>
    <row r="85" spans="2:51">
      <c r="B85" s="121">
        <v>1978</v>
      </c>
      <c r="C85" s="99">
        <v>4981</v>
      </c>
      <c r="D85" s="100">
        <v>69.360767999999993</v>
      </c>
      <c r="E85" s="100">
        <v>134.66314</v>
      </c>
      <c r="F85" s="100" t="s">
        <v>24</v>
      </c>
      <c r="G85" s="100">
        <v>161.61183</v>
      </c>
      <c r="H85" s="100">
        <v>81.891868000000002</v>
      </c>
      <c r="I85" s="100">
        <v>65.997784999999993</v>
      </c>
      <c r="J85" s="100">
        <v>71.219880000000003</v>
      </c>
      <c r="K85" s="100">
        <v>74</v>
      </c>
      <c r="L85" s="100">
        <v>100</v>
      </c>
      <c r="M85" s="100">
        <v>8.2629684000000001</v>
      </c>
      <c r="N85" s="99">
        <v>35486</v>
      </c>
      <c r="O85" s="99">
        <v>5.0587020000000003</v>
      </c>
      <c r="P85" s="99">
        <v>4.3612972000000001</v>
      </c>
      <c r="R85" s="121">
        <v>1978</v>
      </c>
      <c r="S85" s="99">
        <v>2510</v>
      </c>
      <c r="T85" s="100">
        <v>34.968142999999998</v>
      </c>
      <c r="U85" s="100">
        <v>44.543191999999998</v>
      </c>
      <c r="V85" s="100" t="s">
        <v>24</v>
      </c>
      <c r="W85" s="100">
        <v>53.861694999999997</v>
      </c>
      <c r="X85" s="100">
        <v>27.484235000000002</v>
      </c>
      <c r="Y85" s="100">
        <v>22.898441999999999</v>
      </c>
      <c r="Z85" s="100">
        <v>73.398804999999996</v>
      </c>
      <c r="AA85" s="100">
        <v>78</v>
      </c>
      <c r="AB85" s="100">
        <v>100</v>
      </c>
      <c r="AC85" s="100">
        <v>5.2135261000000002</v>
      </c>
      <c r="AD85" s="99">
        <v>19023</v>
      </c>
      <c r="AE85" s="99">
        <v>2.7670344999999998</v>
      </c>
      <c r="AF85" s="99">
        <v>4.3731236000000004</v>
      </c>
      <c r="AH85" s="121">
        <v>1978</v>
      </c>
      <c r="AI85" s="99">
        <v>7491</v>
      </c>
      <c r="AJ85" s="100">
        <v>52.168444999999998</v>
      </c>
      <c r="AK85" s="100">
        <v>78.527248999999998</v>
      </c>
      <c r="AL85" s="100" t="s">
        <v>24</v>
      </c>
      <c r="AM85" s="100">
        <v>93.988664999999997</v>
      </c>
      <c r="AN85" s="100">
        <v>48.837159999999997</v>
      </c>
      <c r="AO85" s="100">
        <v>40.262450999999999</v>
      </c>
      <c r="AP85" s="100">
        <v>71.950067000000004</v>
      </c>
      <c r="AQ85" s="100">
        <v>75</v>
      </c>
      <c r="AR85" s="100">
        <v>100</v>
      </c>
      <c r="AS85" s="100">
        <v>6.9089232000000003</v>
      </c>
      <c r="AT85" s="99">
        <v>54509</v>
      </c>
      <c r="AU85" s="99">
        <v>3.9244154</v>
      </c>
      <c r="AV85" s="99">
        <v>4.3654172000000004</v>
      </c>
      <c r="AW85" s="100">
        <v>3.0232036999999998</v>
      </c>
      <c r="AY85" s="121">
        <v>1978</v>
      </c>
    </row>
    <row r="86" spans="2:51">
      <c r="B86" s="122">
        <v>1979</v>
      </c>
      <c r="C86" s="99">
        <v>4771</v>
      </c>
      <c r="D86" s="100">
        <v>65.772767000000002</v>
      </c>
      <c r="E86" s="100">
        <v>126.38061</v>
      </c>
      <c r="F86" s="100">
        <v>115.00636</v>
      </c>
      <c r="G86" s="100">
        <v>151.88113000000001</v>
      </c>
      <c r="H86" s="100">
        <v>76.756760999999997</v>
      </c>
      <c r="I86" s="100">
        <v>62.028115999999997</v>
      </c>
      <c r="J86" s="100">
        <v>71.176272999999995</v>
      </c>
      <c r="K86" s="100">
        <v>74</v>
      </c>
      <c r="L86" s="100">
        <v>100</v>
      </c>
      <c r="M86" s="100">
        <v>8.0513694999999998</v>
      </c>
      <c r="N86" s="99">
        <v>34309</v>
      </c>
      <c r="O86" s="99">
        <v>4.8447317999999999</v>
      </c>
      <c r="P86" s="99">
        <v>4.3723055000000004</v>
      </c>
      <c r="R86" s="122">
        <v>1979</v>
      </c>
      <c r="S86" s="99">
        <v>2403</v>
      </c>
      <c r="T86" s="100">
        <v>33.090207999999997</v>
      </c>
      <c r="U86" s="100">
        <v>41.518982000000001</v>
      </c>
      <c r="V86" s="100">
        <v>37.782274000000001</v>
      </c>
      <c r="W86" s="100">
        <v>50.045786</v>
      </c>
      <c r="X86" s="100">
        <v>25.735809</v>
      </c>
      <c r="Y86" s="100">
        <v>21.451409000000002</v>
      </c>
      <c r="Z86" s="100">
        <v>73.618234999999999</v>
      </c>
      <c r="AA86" s="100">
        <v>78</v>
      </c>
      <c r="AB86" s="100">
        <v>100</v>
      </c>
      <c r="AC86" s="100">
        <v>5.0791570999999998</v>
      </c>
      <c r="AD86" s="99">
        <v>17522</v>
      </c>
      <c r="AE86" s="99">
        <v>2.5207953000000001</v>
      </c>
      <c r="AF86" s="99">
        <v>4.2090547000000003</v>
      </c>
      <c r="AH86" s="122">
        <v>1979</v>
      </c>
      <c r="AI86" s="99">
        <v>7174</v>
      </c>
      <c r="AJ86" s="100">
        <v>49.422251000000003</v>
      </c>
      <c r="AK86" s="100">
        <v>73.263765000000006</v>
      </c>
      <c r="AL86" s="100">
        <v>66.670027000000005</v>
      </c>
      <c r="AM86" s="100">
        <v>87.620579000000006</v>
      </c>
      <c r="AN86" s="100">
        <v>45.641444999999997</v>
      </c>
      <c r="AO86" s="100">
        <v>37.699672</v>
      </c>
      <c r="AP86" s="100">
        <v>71.994005000000001</v>
      </c>
      <c r="AQ86" s="100">
        <v>75</v>
      </c>
      <c r="AR86" s="100">
        <v>100</v>
      </c>
      <c r="AS86" s="100">
        <v>6.7318519999999999</v>
      </c>
      <c r="AT86" s="99">
        <v>51831</v>
      </c>
      <c r="AU86" s="99">
        <v>3.6935886999999998</v>
      </c>
      <c r="AV86" s="99">
        <v>4.3157183000000003</v>
      </c>
      <c r="AW86" s="100">
        <v>3.0439237000000001</v>
      </c>
      <c r="AY86" s="122">
        <v>1979</v>
      </c>
    </row>
    <row r="87" spans="2:51">
      <c r="B87" s="122">
        <v>1980</v>
      </c>
      <c r="C87" s="99">
        <v>4898</v>
      </c>
      <c r="D87" s="100">
        <v>66.747887000000006</v>
      </c>
      <c r="E87" s="100">
        <v>125.30895</v>
      </c>
      <c r="F87" s="100">
        <v>114.03113999999999</v>
      </c>
      <c r="G87" s="100">
        <v>149.98702</v>
      </c>
      <c r="H87" s="100">
        <v>76.021349000000001</v>
      </c>
      <c r="I87" s="100">
        <v>61.057876999999998</v>
      </c>
      <c r="J87" s="100">
        <v>71.810661999999994</v>
      </c>
      <c r="K87" s="100">
        <v>74</v>
      </c>
      <c r="L87" s="100">
        <v>100</v>
      </c>
      <c r="M87" s="100">
        <v>8.0934597999999998</v>
      </c>
      <c r="N87" s="99">
        <v>31856</v>
      </c>
      <c r="O87" s="99">
        <v>4.4496604</v>
      </c>
      <c r="P87" s="99">
        <v>4.0911413999999997</v>
      </c>
      <c r="R87" s="122">
        <v>1980</v>
      </c>
      <c r="S87" s="99">
        <v>2531</v>
      </c>
      <c r="T87" s="100">
        <v>34.401226000000001</v>
      </c>
      <c r="U87" s="100">
        <v>42.110187000000003</v>
      </c>
      <c r="V87" s="100">
        <v>38.320270000000001</v>
      </c>
      <c r="W87" s="100">
        <v>50.677900999999999</v>
      </c>
      <c r="X87" s="100">
        <v>26.316291</v>
      </c>
      <c r="Y87" s="100">
        <v>22.193966</v>
      </c>
      <c r="Z87" s="100">
        <v>73.612405999999993</v>
      </c>
      <c r="AA87" s="100">
        <v>78</v>
      </c>
      <c r="AB87" s="100">
        <v>100</v>
      </c>
      <c r="AC87" s="100">
        <v>5.2535442000000003</v>
      </c>
      <c r="AD87" s="99">
        <v>18214</v>
      </c>
      <c r="AE87" s="99">
        <v>2.5884773999999999</v>
      </c>
      <c r="AF87" s="99">
        <v>4.4970952000000004</v>
      </c>
      <c r="AH87" s="122">
        <v>1980</v>
      </c>
      <c r="AI87" s="99">
        <v>7429</v>
      </c>
      <c r="AJ87" s="100">
        <v>50.553386000000003</v>
      </c>
      <c r="AK87" s="100">
        <v>73.408466000000004</v>
      </c>
      <c r="AL87" s="100">
        <v>66.801704000000001</v>
      </c>
      <c r="AM87" s="100">
        <v>87.542824999999993</v>
      </c>
      <c r="AN87" s="100">
        <v>45.729531000000001</v>
      </c>
      <c r="AO87" s="100">
        <v>37.735270999999997</v>
      </c>
      <c r="AP87" s="100">
        <v>72.424666999999999</v>
      </c>
      <c r="AQ87" s="100">
        <v>75</v>
      </c>
      <c r="AR87" s="100">
        <v>100</v>
      </c>
      <c r="AS87" s="100">
        <v>6.834721</v>
      </c>
      <c r="AT87" s="99">
        <v>50070</v>
      </c>
      <c r="AU87" s="99">
        <v>3.5271078</v>
      </c>
      <c r="AV87" s="99">
        <v>4.2300462999999997</v>
      </c>
      <c r="AW87" s="100">
        <v>2.9757395</v>
      </c>
      <c r="AY87" s="122">
        <v>1980</v>
      </c>
    </row>
    <row r="88" spans="2:51">
      <c r="B88" s="122">
        <v>1981</v>
      </c>
      <c r="C88" s="99">
        <v>4836</v>
      </c>
      <c r="D88" s="100">
        <v>64.927854999999994</v>
      </c>
      <c r="E88" s="100">
        <v>120.55034999999999</v>
      </c>
      <c r="F88" s="100">
        <v>109.70081</v>
      </c>
      <c r="G88" s="100">
        <v>144.49200999999999</v>
      </c>
      <c r="H88" s="100">
        <v>73.075507000000002</v>
      </c>
      <c r="I88" s="100">
        <v>58.823506000000002</v>
      </c>
      <c r="J88" s="100">
        <v>71.808312999999998</v>
      </c>
      <c r="K88" s="100">
        <v>74</v>
      </c>
      <c r="L88" s="100">
        <v>100</v>
      </c>
      <c r="M88" s="100">
        <v>7.9675760999999996</v>
      </c>
      <c r="N88" s="99">
        <v>31867</v>
      </c>
      <c r="O88" s="99">
        <v>4.3880425000000001</v>
      </c>
      <c r="P88" s="99">
        <v>4.1838439000000003</v>
      </c>
      <c r="R88" s="122">
        <v>1981</v>
      </c>
      <c r="S88" s="99">
        <v>2499</v>
      </c>
      <c r="T88" s="100">
        <v>33.431469</v>
      </c>
      <c r="U88" s="100">
        <v>40.032693000000002</v>
      </c>
      <c r="V88" s="100">
        <v>36.429751000000003</v>
      </c>
      <c r="W88" s="100">
        <v>48.307074</v>
      </c>
      <c r="X88" s="100">
        <v>25.105436000000001</v>
      </c>
      <c r="Y88" s="100">
        <v>21.239369</v>
      </c>
      <c r="Z88" s="100">
        <v>73.606084999999993</v>
      </c>
      <c r="AA88" s="100">
        <v>77</v>
      </c>
      <c r="AB88" s="100">
        <v>100</v>
      </c>
      <c r="AC88" s="100">
        <v>5.1731632999999997</v>
      </c>
      <c r="AD88" s="99">
        <v>18343</v>
      </c>
      <c r="AE88" s="99">
        <v>2.5677165999999998</v>
      </c>
      <c r="AF88" s="99">
        <v>4.6486932999999997</v>
      </c>
      <c r="AH88" s="122">
        <v>1981</v>
      </c>
      <c r="AI88" s="99">
        <v>7335</v>
      </c>
      <c r="AJ88" s="100">
        <v>49.151459000000003</v>
      </c>
      <c r="AK88" s="100">
        <v>70.235062999999997</v>
      </c>
      <c r="AL88" s="100">
        <v>63.913907000000002</v>
      </c>
      <c r="AM88" s="100">
        <v>83.870823999999999</v>
      </c>
      <c r="AN88" s="100">
        <v>43.820278999999999</v>
      </c>
      <c r="AO88" s="100">
        <v>36.234479999999998</v>
      </c>
      <c r="AP88" s="100">
        <v>72.420643999999996</v>
      </c>
      <c r="AQ88" s="100">
        <v>75</v>
      </c>
      <c r="AR88" s="100">
        <v>100</v>
      </c>
      <c r="AS88" s="100">
        <v>6.7291726000000001</v>
      </c>
      <c r="AT88" s="99">
        <v>50210</v>
      </c>
      <c r="AU88" s="99">
        <v>3.4853686000000001</v>
      </c>
      <c r="AV88" s="99">
        <v>4.342479</v>
      </c>
      <c r="AW88" s="100">
        <v>3.0112974000000001</v>
      </c>
      <c r="AY88" s="122">
        <v>1981</v>
      </c>
    </row>
    <row r="89" spans="2:51">
      <c r="B89" s="122">
        <v>1982</v>
      </c>
      <c r="C89" s="99">
        <v>5832</v>
      </c>
      <c r="D89" s="100">
        <v>76.930037999999996</v>
      </c>
      <c r="E89" s="100">
        <v>144.69332</v>
      </c>
      <c r="F89" s="100">
        <v>131.67092</v>
      </c>
      <c r="G89" s="100">
        <v>174.76725999999999</v>
      </c>
      <c r="H89" s="100">
        <v>86.413443999999998</v>
      </c>
      <c r="I89" s="100">
        <v>69.089948000000007</v>
      </c>
      <c r="J89" s="100">
        <v>72.733835999999997</v>
      </c>
      <c r="K89" s="100">
        <v>75</v>
      </c>
      <c r="L89" s="100">
        <v>100</v>
      </c>
      <c r="M89" s="100">
        <v>9.2139979000000007</v>
      </c>
      <c r="N89" s="99">
        <v>35052</v>
      </c>
      <c r="O89" s="99">
        <v>4.7452386000000004</v>
      </c>
      <c r="P89" s="99">
        <v>4.4679662999999996</v>
      </c>
      <c r="R89" s="122">
        <v>1982</v>
      </c>
      <c r="S89" s="99">
        <v>3078</v>
      </c>
      <c r="T89" s="100">
        <v>40.482246000000004</v>
      </c>
      <c r="U89" s="100">
        <v>48.241405</v>
      </c>
      <c r="V89" s="100">
        <v>43.899678000000002</v>
      </c>
      <c r="W89" s="100">
        <v>58.569471</v>
      </c>
      <c r="X89" s="100">
        <v>29.531786</v>
      </c>
      <c r="Y89" s="100">
        <v>24.560172999999999</v>
      </c>
      <c r="Z89" s="100">
        <v>75.556529999999995</v>
      </c>
      <c r="AA89" s="100">
        <v>79</v>
      </c>
      <c r="AB89" s="100">
        <v>100</v>
      </c>
      <c r="AC89" s="100">
        <v>5.9794856000000003</v>
      </c>
      <c r="AD89" s="99">
        <v>18217</v>
      </c>
      <c r="AE89" s="99">
        <v>2.5093700000000001</v>
      </c>
      <c r="AF89" s="99">
        <v>4.4497911999999999</v>
      </c>
      <c r="AH89" s="122">
        <v>1982</v>
      </c>
      <c r="AI89" s="99">
        <v>8910</v>
      </c>
      <c r="AJ89" s="100">
        <v>58.679234999999998</v>
      </c>
      <c r="AK89" s="100">
        <v>83.837661999999995</v>
      </c>
      <c r="AL89" s="100">
        <v>76.292271999999997</v>
      </c>
      <c r="AM89" s="100">
        <v>100.81151</v>
      </c>
      <c r="AN89" s="100">
        <v>51.420828</v>
      </c>
      <c r="AO89" s="100">
        <v>42.086677000000002</v>
      </c>
      <c r="AP89" s="100">
        <v>73.709057999999999</v>
      </c>
      <c r="AQ89" s="100">
        <v>76</v>
      </c>
      <c r="AR89" s="100">
        <v>100</v>
      </c>
      <c r="AS89" s="100">
        <v>7.7632852000000003</v>
      </c>
      <c r="AT89" s="99">
        <v>53269</v>
      </c>
      <c r="AU89" s="99">
        <v>3.6370119000000001</v>
      </c>
      <c r="AV89" s="99">
        <v>4.4617341000000001</v>
      </c>
      <c r="AW89" s="100">
        <v>2.9993596</v>
      </c>
      <c r="AY89" s="122">
        <v>1982</v>
      </c>
    </row>
    <row r="90" spans="2:51">
      <c r="B90" s="122">
        <v>1983</v>
      </c>
      <c r="C90" s="99">
        <v>5011</v>
      </c>
      <c r="D90" s="100">
        <v>65.193526000000006</v>
      </c>
      <c r="E90" s="100">
        <v>119.3357</v>
      </c>
      <c r="F90" s="100">
        <v>108.59549</v>
      </c>
      <c r="G90" s="100">
        <v>143.49105</v>
      </c>
      <c r="H90" s="100">
        <v>71.691186999999999</v>
      </c>
      <c r="I90" s="100">
        <v>57.501902999999999</v>
      </c>
      <c r="J90" s="100">
        <v>72.439121999999998</v>
      </c>
      <c r="K90" s="100">
        <v>75</v>
      </c>
      <c r="L90" s="100">
        <v>100</v>
      </c>
      <c r="M90" s="100">
        <v>8.2894954999999992</v>
      </c>
      <c r="N90" s="99">
        <v>31048</v>
      </c>
      <c r="O90" s="99">
        <v>4.1485266000000003</v>
      </c>
      <c r="P90" s="99">
        <v>4.2236200999999998</v>
      </c>
      <c r="R90" s="122">
        <v>1983</v>
      </c>
      <c r="S90" s="99">
        <v>2765</v>
      </c>
      <c r="T90" s="100">
        <v>35.875889000000001</v>
      </c>
      <c r="U90" s="100">
        <v>41.855010999999998</v>
      </c>
      <c r="V90" s="100">
        <v>38.088059999999999</v>
      </c>
      <c r="W90" s="100">
        <v>50.376170000000002</v>
      </c>
      <c r="X90" s="100">
        <v>26.084932999999999</v>
      </c>
      <c r="Y90" s="100">
        <v>21.854451999999998</v>
      </c>
      <c r="Z90" s="100">
        <v>74.769620000000003</v>
      </c>
      <c r="AA90" s="100">
        <v>77</v>
      </c>
      <c r="AB90" s="100">
        <v>100</v>
      </c>
      <c r="AC90" s="100">
        <v>5.5707781000000001</v>
      </c>
      <c r="AD90" s="99">
        <v>16788</v>
      </c>
      <c r="AE90" s="99">
        <v>2.2842015999999998</v>
      </c>
      <c r="AF90" s="99">
        <v>4.2206568000000004</v>
      </c>
      <c r="AH90" s="122">
        <v>1983</v>
      </c>
      <c r="AI90" s="99">
        <v>7776</v>
      </c>
      <c r="AJ90" s="100">
        <v>50.514919999999996</v>
      </c>
      <c r="AK90" s="100">
        <v>70.413162999999997</v>
      </c>
      <c r="AL90" s="100">
        <v>64.075978000000006</v>
      </c>
      <c r="AM90" s="100">
        <v>84.159735999999995</v>
      </c>
      <c r="AN90" s="100">
        <v>43.621924999999997</v>
      </c>
      <c r="AO90" s="100">
        <v>35.862088</v>
      </c>
      <c r="AP90" s="100">
        <v>73.267910000000001</v>
      </c>
      <c r="AQ90" s="100">
        <v>75</v>
      </c>
      <c r="AR90" s="100">
        <v>100</v>
      </c>
      <c r="AS90" s="100">
        <v>7.0636967999999998</v>
      </c>
      <c r="AT90" s="99">
        <v>47836</v>
      </c>
      <c r="AU90" s="99">
        <v>3.2248155000000001</v>
      </c>
      <c r="AV90" s="99">
        <v>4.2225796000000004</v>
      </c>
      <c r="AW90" s="100">
        <v>2.8511687000000001</v>
      </c>
      <c r="AY90" s="122">
        <v>1983</v>
      </c>
    </row>
    <row r="91" spans="2:51">
      <c r="B91" s="122">
        <v>1984</v>
      </c>
      <c r="C91" s="99">
        <v>5010</v>
      </c>
      <c r="D91" s="100">
        <v>64.410690000000002</v>
      </c>
      <c r="E91" s="100">
        <v>114.79677</v>
      </c>
      <c r="F91" s="100">
        <v>104.46505999999999</v>
      </c>
      <c r="G91" s="100">
        <v>138.01186000000001</v>
      </c>
      <c r="H91" s="100">
        <v>68.924431999999996</v>
      </c>
      <c r="I91" s="100">
        <v>54.946894999999998</v>
      </c>
      <c r="J91" s="100">
        <v>72.866812999999993</v>
      </c>
      <c r="K91" s="100">
        <v>75</v>
      </c>
      <c r="L91" s="100">
        <v>100</v>
      </c>
      <c r="M91" s="100">
        <v>8.3518095999999993</v>
      </c>
      <c r="N91" s="99">
        <v>28785</v>
      </c>
      <c r="O91" s="99">
        <v>3.8043391999999998</v>
      </c>
      <c r="P91" s="99">
        <v>4.0767334999999996</v>
      </c>
      <c r="R91" s="122">
        <v>1984</v>
      </c>
      <c r="S91" s="99">
        <v>2792</v>
      </c>
      <c r="T91" s="100">
        <v>35.789462</v>
      </c>
      <c r="U91" s="100">
        <v>40.913808000000003</v>
      </c>
      <c r="V91" s="100">
        <v>37.231565000000003</v>
      </c>
      <c r="W91" s="100">
        <v>49.142747</v>
      </c>
      <c r="X91" s="100">
        <v>25.684705000000001</v>
      </c>
      <c r="Y91" s="100">
        <v>21.571238000000001</v>
      </c>
      <c r="Z91" s="100">
        <v>74.25009</v>
      </c>
      <c r="AA91" s="100">
        <v>77</v>
      </c>
      <c r="AB91" s="100">
        <v>100</v>
      </c>
      <c r="AC91" s="100">
        <v>5.5921646000000003</v>
      </c>
      <c r="AD91" s="99">
        <v>18563</v>
      </c>
      <c r="AE91" s="99">
        <v>2.4987851000000001</v>
      </c>
      <c r="AF91" s="99">
        <v>4.8673238999999997</v>
      </c>
      <c r="AH91" s="122">
        <v>1984</v>
      </c>
      <c r="AI91" s="99">
        <v>7802</v>
      </c>
      <c r="AJ91" s="100">
        <v>50.078978999999997</v>
      </c>
      <c r="AK91" s="100">
        <v>68.292839000000001</v>
      </c>
      <c r="AL91" s="100">
        <v>62.146484000000001</v>
      </c>
      <c r="AM91" s="100">
        <v>81.621251999999998</v>
      </c>
      <c r="AN91" s="100">
        <v>42.320537999999999</v>
      </c>
      <c r="AO91" s="100">
        <v>34.668962000000001</v>
      </c>
      <c r="AP91" s="100">
        <v>73.361840999999998</v>
      </c>
      <c r="AQ91" s="100">
        <v>75</v>
      </c>
      <c r="AR91" s="100">
        <v>100</v>
      </c>
      <c r="AS91" s="100">
        <v>7.0982767999999998</v>
      </c>
      <c r="AT91" s="99">
        <v>47348</v>
      </c>
      <c r="AU91" s="99">
        <v>3.1575500999999999</v>
      </c>
      <c r="AV91" s="99">
        <v>4.3539991999999996</v>
      </c>
      <c r="AW91" s="100">
        <v>2.8058198000000001</v>
      </c>
      <c r="AY91" s="122">
        <v>1984</v>
      </c>
    </row>
    <row r="92" spans="2:51">
      <c r="B92" s="122">
        <v>1985</v>
      </c>
      <c r="C92" s="99">
        <v>5742</v>
      </c>
      <c r="D92" s="100">
        <v>72.842803000000004</v>
      </c>
      <c r="E92" s="100">
        <v>126.81313</v>
      </c>
      <c r="F92" s="100">
        <v>115.39994</v>
      </c>
      <c r="G92" s="100">
        <v>152.82156000000001</v>
      </c>
      <c r="H92" s="100">
        <v>76.291844999999995</v>
      </c>
      <c r="I92" s="100">
        <v>61.149777999999998</v>
      </c>
      <c r="J92" s="100">
        <v>72.898100999999997</v>
      </c>
      <c r="K92" s="100">
        <v>75</v>
      </c>
      <c r="L92" s="100">
        <v>100</v>
      </c>
      <c r="M92" s="100">
        <v>8.9500592000000001</v>
      </c>
      <c r="N92" s="99">
        <v>33425</v>
      </c>
      <c r="O92" s="99">
        <v>4.3632489000000003</v>
      </c>
      <c r="P92" s="99">
        <v>4.4495829000000002</v>
      </c>
      <c r="R92" s="122">
        <v>1985</v>
      </c>
      <c r="S92" s="99">
        <v>3422</v>
      </c>
      <c r="T92" s="100">
        <v>43.28586</v>
      </c>
      <c r="U92" s="100">
        <v>48.521704999999997</v>
      </c>
      <c r="V92" s="100">
        <v>44.154752000000002</v>
      </c>
      <c r="W92" s="100">
        <v>58.4056</v>
      </c>
      <c r="X92" s="100">
        <v>30.185956000000001</v>
      </c>
      <c r="Y92" s="100">
        <v>25.207614</v>
      </c>
      <c r="Z92" s="100">
        <v>74.978960000000001</v>
      </c>
      <c r="AA92" s="100">
        <v>78</v>
      </c>
      <c r="AB92" s="100">
        <v>100</v>
      </c>
      <c r="AC92" s="100">
        <v>6.2614359999999998</v>
      </c>
      <c r="AD92" s="99">
        <v>20592</v>
      </c>
      <c r="AE92" s="99">
        <v>2.7392504</v>
      </c>
      <c r="AF92" s="99">
        <v>5.0559314999999998</v>
      </c>
      <c r="AH92" s="122">
        <v>1985</v>
      </c>
      <c r="AI92" s="99">
        <v>9164</v>
      </c>
      <c r="AJ92" s="100">
        <v>58.042937000000002</v>
      </c>
      <c r="AK92" s="100">
        <v>77.652268000000007</v>
      </c>
      <c r="AL92" s="100">
        <v>70.663563999999994</v>
      </c>
      <c r="AM92" s="100">
        <v>93.054895999999999</v>
      </c>
      <c r="AN92" s="100">
        <v>48.042237999999998</v>
      </c>
      <c r="AO92" s="100">
        <v>39.423172000000001</v>
      </c>
      <c r="AP92" s="100">
        <v>73.675216000000006</v>
      </c>
      <c r="AQ92" s="100">
        <v>76</v>
      </c>
      <c r="AR92" s="100">
        <v>100</v>
      </c>
      <c r="AS92" s="100">
        <v>7.7132852999999999</v>
      </c>
      <c r="AT92" s="99">
        <v>54017</v>
      </c>
      <c r="AU92" s="99">
        <v>3.5589102000000001</v>
      </c>
      <c r="AV92" s="99">
        <v>4.6627558000000002</v>
      </c>
      <c r="AW92" s="100">
        <v>2.613534</v>
      </c>
      <c r="AY92" s="122">
        <v>1985</v>
      </c>
    </row>
    <row r="93" spans="2:51">
      <c r="B93" s="122">
        <v>1986</v>
      </c>
      <c r="C93" s="99">
        <v>5033</v>
      </c>
      <c r="D93" s="100">
        <v>62.911028999999999</v>
      </c>
      <c r="E93" s="100">
        <v>105.56067</v>
      </c>
      <c r="F93" s="100">
        <v>96.060205999999994</v>
      </c>
      <c r="G93" s="100">
        <v>126.84708999999999</v>
      </c>
      <c r="H93" s="100">
        <v>63.860959000000001</v>
      </c>
      <c r="I93" s="100">
        <v>51.412367000000003</v>
      </c>
      <c r="J93" s="100">
        <v>72.784649000000002</v>
      </c>
      <c r="K93" s="100">
        <v>75</v>
      </c>
      <c r="L93" s="100">
        <v>100</v>
      </c>
      <c r="M93" s="100">
        <v>8.0903392000000007</v>
      </c>
      <c r="N93" s="99">
        <v>29430</v>
      </c>
      <c r="O93" s="99">
        <v>3.7894019999999999</v>
      </c>
      <c r="P93" s="99">
        <v>4.0668663</v>
      </c>
      <c r="R93" s="122">
        <v>1986</v>
      </c>
      <c r="S93" s="99">
        <v>2887</v>
      </c>
      <c r="T93" s="100">
        <v>36.005752999999999</v>
      </c>
      <c r="U93" s="100">
        <v>39.116042</v>
      </c>
      <c r="V93" s="100">
        <v>35.595598000000003</v>
      </c>
      <c r="W93" s="100">
        <v>46.696683</v>
      </c>
      <c r="X93" s="100">
        <v>24.773371999999998</v>
      </c>
      <c r="Y93" s="100">
        <v>20.785018000000001</v>
      </c>
      <c r="Z93" s="100">
        <v>74.389330999999999</v>
      </c>
      <c r="AA93" s="100">
        <v>77</v>
      </c>
      <c r="AB93" s="100">
        <v>100</v>
      </c>
      <c r="AC93" s="100">
        <v>5.4708078000000002</v>
      </c>
      <c r="AD93" s="99">
        <v>17865</v>
      </c>
      <c r="AE93" s="99">
        <v>2.3465853000000001</v>
      </c>
      <c r="AF93" s="99">
        <v>4.5794423999999996</v>
      </c>
      <c r="AH93" s="122">
        <v>1986</v>
      </c>
      <c r="AI93" s="99">
        <v>7920</v>
      </c>
      <c r="AJ93" s="100">
        <v>49.443294999999999</v>
      </c>
      <c r="AK93" s="100">
        <v>63.905658000000003</v>
      </c>
      <c r="AL93" s="100">
        <v>58.154148999999997</v>
      </c>
      <c r="AM93" s="100">
        <v>76.167631999999998</v>
      </c>
      <c r="AN93" s="100">
        <v>39.971103999999997</v>
      </c>
      <c r="AO93" s="100">
        <v>32.931443999999999</v>
      </c>
      <c r="AP93" s="100">
        <v>73.369883999999999</v>
      </c>
      <c r="AQ93" s="100">
        <v>75</v>
      </c>
      <c r="AR93" s="100">
        <v>100</v>
      </c>
      <c r="AS93" s="100">
        <v>6.8880945999999996</v>
      </c>
      <c r="AT93" s="99">
        <v>47295</v>
      </c>
      <c r="AU93" s="99">
        <v>3.0751800999999999</v>
      </c>
      <c r="AV93" s="99">
        <v>4.2464035999999998</v>
      </c>
      <c r="AW93" s="100">
        <v>2.6986541000000002</v>
      </c>
      <c r="AY93" s="122">
        <v>1986</v>
      </c>
    </row>
    <row r="94" spans="2:51">
      <c r="B94" s="122">
        <v>1987</v>
      </c>
      <c r="C94" s="99">
        <v>5316</v>
      </c>
      <c r="D94" s="100">
        <v>65.482051999999996</v>
      </c>
      <c r="E94" s="100">
        <v>108.13224</v>
      </c>
      <c r="F94" s="100">
        <v>98.400343000000007</v>
      </c>
      <c r="G94" s="100">
        <v>130.04477</v>
      </c>
      <c r="H94" s="100">
        <v>65.284605999999997</v>
      </c>
      <c r="I94" s="100">
        <v>52.372380999999997</v>
      </c>
      <c r="J94" s="100">
        <v>73.064334000000002</v>
      </c>
      <c r="K94" s="100">
        <v>75</v>
      </c>
      <c r="L94" s="100">
        <v>100</v>
      </c>
      <c r="M94" s="100">
        <v>8.3573079000000003</v>
      </c>
      <c r="N94" s="99">
        <v>30055</v>
      </c>
      <c r="O94" s="99">
        <v>3.8170101000000001</v>
      </c>
      <c r="P94" s="99">
        <v>4.1722194000000004</v>
      </c>
      <c r="R94" s="122">
        <v>1987</v>
      </c>
      <c r="S94" s="99">
        <v>3175</v>
      </c>
      <c r="T94" s="100">
        <v>38.978008000000003</v>
      </c>
      <c r="U94" s="100">
        <v>42.049480000000003</v>
      </c>
      <c r="V94" s="100">
        <v>38.265027000000003</v>
      </c>
      <c r="W94" s="100">
        <v>50.268537999999999</v>
      </c>
      <c r="X94" s="100">
        <v>26.510332999999999</v>
      </c>
      <c r="Y94" s="100">
        <v>22.140771000000001</v>
      </c>
      <c r="Z94" s="100">
        <v>74.805608000000007</v>
      </c>
      <c r="AA94" s="100">
        <v>77</v>
      </c>
      <c r="AB94" s="100">
        <v>100</v>
      </c>
      <c r="AC94" s="100">
        <v>5.9113759000000003</v>
      </c>
      <c r="AD94" s="99">
        <v>18574</v>
      </c>
      <c r="AE94" s="99">
        <v>2.4041610000000002</v>
      </c>
      <c r="AF94" s="99">
        <v>4.8986071999999998</v>
      </c>
      <c r="AH94" s="122">
        <v>1987</v>
      </c>
      <c r="AI94" s="99">
        <v>8491</v>
      </c>
      <c r="AJ94" s="100">
        <v>52.207734000000002</v>
      </c>
      <c r="AK94" s="100">
        <v>66.785773000000006</v>
      </c>
      <c r="AL94" s="100">
        <v>60.775053</v>
      </c>
      <c r="AM94" s="100">
        <v>79.733438000000007</v>
      </c>
      <c r="AN94" s="100">
        <v>41.610080000000004</v>
      </c>
      <c r="AO94" s="100">
        <v>34.154921999999999</v>
      </c>
      <c r="AP94" s="100">
        <v>73.715311999999997</v>
      </c>
      <c r="AQ94" s="100">
        <v>76</v>
      </c>
      <c r="AR94" s="100">
        <v>100</v>
      </c>
      <c r="AS94" s="100">
        <v>7.2375318999999996</v>
      </c>
      <c r="AT94" s="99">
        <v>48629</v>
      </c>
      <c r="AU94" s="99">
        <v>3.1172963</v>
      </c>
      <c r="AV94" s="99">
        <v>4.4227119000000004</v>
      </c>
      <c r="AW94" s="100">
        <v>2.5715477</v>
      </c>
      <c r="AY94" s="122">
        <v>1987</v>
      </c>
    </row>
    <row r="95" spans="2:51">
      <c r="B95" s="122">
        <v>1988</v>
      </c>
      <c r="C95" s="99">
        <v>5614</v>
      </c>
      <c r="D95" s="100">
        <v>68.057187999999996</v>
      </c>
      <c r="E95" s="100">
        <v>111.00543</v>
      </c>
      <c r="F95" s="100">
        <v>101.01494</v>
      </c>
      <c r="G95" s="100">
        <v>133.54871</v>
      </c>
      <c r="H95" s="100">
        <v>66.875455000000002</v>
      </c>
      <c r="I95" s="100">
        <v>53.40578</v>
      </c>
      <c r="J95" s="100">
        <v>73.310050000000004</v>
      </c>
      <c r="K95" s="100">
        <v>75</v>
      </c>
      <c r="L95" s="100">
        <v>100</v>
      </c>
      <c r="M95" s="100">
        <v>8.6263061000000008</v>
      </c>
      <c r="N95" s="99">
        <v>30724</v>
      </c>
      <c r="O95" s="99">
        <v>3.8433369000000002</v>
      </c>
      <c r="P95" s="99">
        <v>4.1522285999999999</v>
      </c>
      <c r="R95" s="122">
        <v>1988</v>
      </c>
      <c r="S95" s="99">
        <v>3422</v>
      </c>
      <c r="T95" s="100">
        <v>41.312441</v>
      </c>
      <c r="U95" s="100">
        <v>44.216290000000001</v>
      </c>
      <c r="V95" s="100">
        <v>40.236823999999999</v>
      </c>
      <c r="W95" s="100">
        <v>52.759070999999999</v>
      </c>
      <c r="X95" s="100">
        <v>27.943707</v>
      </c>
      <c r="Y95" s="100">
        <v>23.277728</v>
      </c>
      <c r="Z95" s="100">
        <v>74.708358000000004</v>
      </c>
      <c r="AA95" s="100">
        <v>77</v>
      </c>
      <c r="AB95" s="100">
        <v>100</v>
      </c>
      <c r="AC95" s="100">
        <v>6.2463493000000003</v>
      </c>
      <c r="AD95" s="99">
        <v>20219</v>
      </c>
      <c r="AE95" s="99">
        <v>2.5761655999999999</v>
      </c>
      <c r="AF95" s="99">
        <v>5.1630053</v>
      </c>
      <c r="AH95" s="122">
        <v>1988</v>
      </c>
      <c r="AI95" s="99">
        <v>9036</v>
      </c>
      <c r="AJ95" s="100">
        <v>54.657091000000001</v>
      </c>
      <c r="AK95" s="100">
        <v>69.257718999999994</v>
      </c>
      <c r="AL95" s="100">
        <v>63.024524</v>
      </c>
      <c r="AM95" s="100">
        <v>82.672900999999996</v>
      </c>
      <c r="AN95" s="100">
        <v>43.098210999999999</v>
      </c>
      <c r="AO95" s="100">
        <v>35.237645000000001</v>
      </c>
      <c r="AP95" s="100">
        <v>73.839716999999993</v>
      </c>
      <c r="AQ95" s="100">
        <v>76</v>
      </c>
      <c r="AR95" s="100">
        <v>100</v>
      </c>
      <c r="AS95" s="100">
        <v>7.5385437</v>
      </c>
      <c r="AT95" s="99">
        <v>50943</v>
      </c>
      <c r="AU95" s="99">
        <v>3.2155744999999998</v>
      </c>
      <c r="AV95" s="99">
        <v>4.5020427999999999</v>
      </c>
      <c r="AW95" s="100">
        <v>2.5105097999999999</v>
      </c>
      <c r="AY95" s="122">
        <v>1988</v>
      </c>
    </row>
    <row r="96" spans="2:51">
      <c r="B96" s="122">
        <v>1989</v>
      </c>
      <c r="C96" s="99">
        <v>6366</v>
      </c>
      <c r="D96" s="100">
        <v>75.897852999999998</v>
      </c>
      <c r="E96" s="100">
        <v>124.04152000000001</v>
      </c>
      <c r="F96" s="100">
        <v>112.87778</v>
      </c>
      <c r="G96" s="100">
        <v>149.62331</v>
      </c>
      <c r="H96" s="100">
        <v>73.890176999999994</v>
      </c>
      <c r="I96" s="100">
        <v>58.888396999999998</v>
      </c>
      <c r="J96" s="100">
        <v>74.122996999999998</v>
      </c>
      <c r="K96" s="100">
        <v>76</v>
      </c>
      <c r="L96" s="100">
        <v>100</v>
      </c>
      <c r="M96" s="100">
        <v>9.5119983000000001</v>
      </c>
      <c r="N96" s="99">
        <v>31507</v>
      </c>
      <c r="O96" s="99">
        <v>3.8798159999999999</v>
      </c>
      <c r="P96" s="99">
        <v>4.3706848999999997</v>
      </c>
      <c r="R96" s="122">
        <v>1989</v>
      </c>
      <c r="S96" s="99">
        <v>4245</v>
      </c>
      <c r="T96" s="100">
        <v>50.374833000000002</v>
      </c>
      <c r="U96" s="100">
        <v>53.388624</v>
      </c>
      <c r="V96" s="100">
        <v>48.583647999999997</v>
      </c>
      <c r="W96" s="100">
        <v>64.243262999999999</v>
      </c>
      <c r="X96" s="100">
        <v>33.059924000000002</v>
      </c>
      <c r="Y96" s="100">
        <v>27.408059999999999</v>
      </c>
      <c r="Z96" s="100">
        <v>76.092343999999997</v>
      </c>
      <c r="AA96" s="100">
        <v>78</v>
      </c>
      <c r="AB96" s="100">
        <v>100</v>
      </c>
      <c r="AC96" s="100">
        <v>7.4076012999999996</v>
      </c>
      <c r="AD96" s="99">
        <v>21682</v>
      </c>
      <c r="AE96" s="99">
        <v>2.7187361999999999</v>
      </c>
      <c r="AF96" s="99">
        <v>5.6342933000000004</v>
      </c>
      <c r="AH96" s="122">
        <v>1989</v>
      </c>
      <c r="AI96" s="99">
        <v>10611</v>
      </c>
      <c r="AJ96" s="100">
        <v>63.106563000000001</v>
      </c>
      <c r="AK96" s="100">
        <v>79.868274</v>
      </c>
      <c r="AL96" s="100">
        <v>72.680128999999994</v>
      </c>
      <c r="AM96" s="100">
        <v>95.817740999999998</v>
      </c>
      <c r="AN96" s="100">
        <v>48.930301</v>
      </c>
      <c r="AO96" s="100">
        <v>39.855885000000001</v>
      </c>
      <c r="AP96" s="100">
        <v>74.910847000000004</v>
      </c>
      <c r="AQ96" s="100">
        <v>77</v>
      </c>
      <c r="AR96" s="100">
        <v>100</v>
      </c>
      <c r="AS96" s="100">
        <v>8.5412776000000008</v>
      </c>
      <c r="AT96" s="99">
        <v>53189</v>
      </c>
      <c r="AU96" s="99">
        <v>3.3045317999999999</v>
      </c>
      <c r="AV96" s="99">
        <v>4.8104673</v>
      </c>
      <c r="AW96" s="100">
        <v>2.3233698</v>
      </c>
      <c r="AY96" s="122">
        <v>1989</v>
      </c>
    </row>
    <row r="97" spans="2:51">
      <c r="B97" s="122">
        <v>1990</v>
      </c>
      <c r="C97" s="99">
        <v>5466</v>
      </c>
      <c r="D97" s="100">
        <v>64.220741000000004</v>
      </c>
      <c r="E97" s="100">
        <v>101.98331</v>
      </c>
      <c r="F97" s="100">
        <v>92.804813999999993</v>
      </c>
      <c r="G97" s="100">
        <v>122.89790000000001</v>
      </c>
      <c r="H97" s="100">
        <v>61.284227000000001</v>
      </c>
      <c r="I97" s="100">
        <v>49.068125999999999</v>
      </c>
      <c r="J97" s="100">
        <v>73.758235999999997</v>
      </c>
      <c r="K97" s="100">
        <v>76</v>
      </c>
      <c r="L97" s="100">
        <v>100</v>
      </c>
      <c r="M97" s="100">
        <v>8.4537102999999991</v>
      </c>
      <c r="N97" s="99">
        <v>28527</v>
      </c>
      <c r="O97" s="99">
        <v>3.4643731999999998</v>
      </c>
      <c r="P97" s="99">
        <v>3.9975057000000001</v>
      </c>
      <c r="R97" s="122">
        <v>1990</v>
      </c>
      <c r="S97" s="99">
        <v>3535</v>
      </c>
      <c r="T97" s="100">
        <v>41.326377000000001</v>
      </c>
      <c r="U97" s="100">
        <v>43.398415</v>
      </c>
      <c r="V97" s="100">
        <v>39.492558000000002</v>
      </c>
      <c r="W97" s="100">
        <v>52.106133999999997</v>
      </c>
      <c r="X97" s="100">
        <v>26.936250999999999</v>
      </c>
      <c r="Y97" s="100">
        <v>22.382467999999999</v>
      </c>
      <c r="Z97" s="100">
        <v>76.058273999999997</v>
      </c>
      <c r="AA97" s="100">
        <v>78</v>
      </c>
      <c r="AB97" s="100">
        <v>100</v>
      </c>
      <c r="AC97" s="100">
        <v>6.3806361000000003</v>
      </c>
      <c r="AD97" s="99">
        <v>17888</v>
      </c>
      <c r="AE97" s="99">
        <v>2.2116075999999998</v>
      </c>
      <c r="AF97" s="99">
        <v>4.7378150999999997</v>
      </c>
      <c r="AH97" s="122">
        <v>1990</v>
      </c>
      <c r="AI97" s="99">
        <v>9001</v>
      </c>
      <c r="AJ97" s="100">
        <v>52.744990000000001</v>
      </c>
      <c r="AK97" s="100">
        <v>65.661941999999996</v>
      </c>
      <c r="AL97" s="100">
        <v>59.752367999999997</v>
      </c>
      <c r="AM97" s="100">
        <v>78.671701999999996</v>
      </c>
      <c r="AN97" s="100">
        <v>40.489331</v>
      </c>
      <c r="AO97" s="100">
        <v>33.127004999999997</v>
      </c>
      <c r="AP97" s="100">
        <v>74.661739999999995</v>
      </c>
      <c r="AQ97" s="100">
        <v>77</v>
      </c>
      <c r="AR97" s="100">
        <v>100</v>
      </c>
      <c r="AS97" s="100">
        <v>7.4970847999999997</v>
      </c>
      <c r="AT97" s="99">
        <v>46415</v>
      </c>
      <c r="AU97" s="99">
        <v>2.8435991999999999</v>
      </c>
      <c r="AV97" s="99">
        <v>4.2536598000000003</v>
      </c>
      <c r="AW97" s="100">
        <v>2.3499317</v>
      </c>
      <c r="AY97" s="122">
        <v>1990</v>
      </c>
    </row>
    <row r="98" spans="2:51">
      <c r="B98" s="122">
        <v>1991</v>
      </c>
      <c r="C98" s="99">
        <v>5372</v>
      </c>
      <c r="D98" s="100">
        <v>62.353394999999999</v>
      </c>
      <c r="E98" s="100">
        <v>96.613386000000006</v>
      </c>
      <c r="F98" s="100">
        <v>87.918181000000004</v>
      </c>
      <c r="G98" s="100">
        <v>116.34309</v>
      </c>
      <c r="H98" s="100">
        <v>58.091811</v>
      </c>
      <c r="I98" s="100">
        <v>46.784416999999998</v>
      </c>
      <c r="J98" s="100">
        <v>73.858126999999996</v>
      </c>
      <c r="K98" s="100">
        <v>76</v>
      </c>
      <c r="L98" s="100">
        <v>100</v>
      </c>
      <c r="M98" s="100">
        <v>8.3849719999999994</v>
      </c>
      <c r="N98" s="99">
        <v>27803</v>
      </c>
      <c r="O98" s="99">
        <v>3.3385836000000002</v>
      </c>
      <c r="P98" s="99">
        <v>4.1015480999999996</v>
      </c>
      <c r="R98" s="122">
        <v>1991</v>
      </c>
      <c r="S98" s="99">
        <v>3534</v>
      </c>
      <c r="T98" s="100">
        <v>40.767702</v>
      </c>
      <c r="U98" s="100">
        <v>42.025081999999998</v>
      </c>
      <c r="V98" s="100">
        <v>38.242825000000003</v>
      </c>
      <c r="W98" s="100">
        <v>50.565198000000002</v>
      </c>
      <c r="X98" s="100">
        <v>26.068299</v>
      </c>
      <c r="Y98" s="100">
        <v>21.578364000000001</v>
      </c>
      <c r="Z98" s="100">
        <v>76.150255000000001</v>
      </c>
      <c r="AA98" s="100">
        <v>79</v>
      </c>
      <c r="AB98" s="100">
        <v>100</v>
      </c>
      <c r="AC98" s="100">
        <v>6.4162385000000004</v>
      </c>
      <c r="AD98" s="99">
        <v>17434</v>
      </c>
      <c r="AE98" s="99">
        <v>2.1292958999999998</v>
      </c>
      <c r="AF98" s="99">
        <v>4.748856</v>
      </c>
      <c r="AH98" s="122">
        <v>1991</v>
      </c>
      <c r="AI98" s="99">
        <v>8906</v>
      </c>
      <c r="AJ98" s="100">
        <v>51.527316999999996</v>
      </c>
      <c r="AK98" s="100">
        <v>62.871395</v>
      </c>
      <c r="AL98" s="100">
        <v>57.212969000000001</v>
      </c>
      <c r="AM98" s="100">
        <v>75.356444999999994</v>
      </c>
      <c r="AN98" s="100">
        <v>38.770226000000001</v>
      </c>
      <c r="AO98" s="100">
        <v>31.774315999999999</v>
      </c>
      <c r="AP98" s="100">
        <v>74.767770999999996</v>
      </c>
      <c r="AQ98" s="100">
        <v>77</v>
      </c>
      <c r="AR98" s="100">
        <v>100</v>
      </c>
      <c r="AS98" s="100">
        <v>7.4748628000000004</v>
      </c>
      <c r="AT98" s="99">
        <v>45237</v>
      </c>
      <c r="AU98" s="99">
        <v>2.7390688999999999</v>
      </c>
      <c r="AV98" s="99">
        <v>4.3289574999999996</v>
      </c>
      <c r="AW98" s="100">
        <v>2.2989457999999998</v>
      </c>
      <c r="AY98" s="122">
        <v>1991</v>
      </c>
    </row>
    <row r="99" spans="2:51">
      <c r="B99" s="122">
        <v>1992</v>
      </c>
      <c r="C99" s="99">
        <v>5972</v>
      </c>
      <c r="D99" s="100">
        <v>68.578598999999997</v>
      </c>
      <c r="E99" s="100">
        <v>105.39685</v>
      </c>
      <c r="F99" s="100">
        <v>95.91113</v>
      </c>
      <c r="G99" s="100">
        <v>127.29324</v>
      </c>
      <c r="H99" s="100">
        <v>62.482056</v>
      </c>
      <c r="I99" s="100">
        <v>49.590535000000003</v>
      </c>
      <c r="J99" s="100">
        <v>74.969189999999998</v>
      </c>
      <c r="K99" s="100">
        <v>77</v>
      </c>
      <c r="L99" s="100">
        <v>100</v>
      </c>
      <c r="M99" s="100">
        <v>9.0327459999999995</v>
      </c>
      <c r="N99" s="99">
        <v>26095</v>
      </c>
      <c r="O99" s="99">
        <v>3.1025950999999998</v>
      </c>
      <c r="P99" s="99">
        <v>3.8616581000000001</v>
      </c>
      <c r="R99" s="122">
        <v>1992</v>
      </c>
      <c r="S99" s="99">
        <v>4096</v>
      </c>
      <c r="T99" s="100">
        <v>46.702657000000002</v>
      </c>
      <c r="U99" s="100">
        <v>47.374464000000003</v>
      </c>
      <c r="V99" s="100">
        <v>43.110762000000001</v>
      </c>
      <c r="W99" s="100">
        <v>56.857607999999999</v>
      </c>
      <c r="X99" s="100">
        <v>29.118677999999999</v>
      </c>
      <c r="Y99" s="100">
        <v>23.990203000000001</v>
      </c>
      <c r="Z99" s="100">
        <v>76.925781000000001</v>
      </c>
      <c r="AA99" s="100">
        <v>78</v>
      </c>
      <c r="AB99" s="100">
        <v>100</v>
      </c>
      <c r="AC99" s="100">
        <v>7.1179076999999999</v>
      </c>
      <c r="AD99" s="99">
        <v>17364</v>
      </c>
      <c r="AE99" s="99">
        <v>2.0984387999999998</v>
      </c>
      <c r="AF99" s="99">
        <v>4.7600249999999997</v>
      </c>
      <c r="AH99" s="122">
        <v>1992</v>
      </c>
      <c r="AI99" s="99">
        <v>10068</v>
      </c>
      <c r="AJ99" s="100">
        <v>57.601751999999998</v>
      </c>
      <c r="AK99" s="100">
        <v>69.326560999999998</v>
      </c>
      <c r="AL99" s="100">
        <v>63.087170999999998</v>
      </c>
      <c r="AM99" s="100">
        <v>83.186351000000002</v>
      </c>
      <c r="AN99" s="100">
        <v>42.193613999999997</v>
      </c>
      <c r="AO99" s="100">
        <v>34.21125</v>
      </c>
      <c r="AP99" s="100">
        <v>75.765197000000001</v>
      </c>
      <c r="AQ99" s="100">
        <v>77</v>
      </c>
      <c r="AR99" s="100">
        <v>100</v>
      </c>
      <c r="AS99" s="100">
        <v>8.1416787999999993</v>
      </c>
      <c r="AT99" s="99">
        <v>43459</v>
      </c>
      <c r="AU99" s="99">
        <v>2.6046087</v>
      </c>
      <c r="AV99" s="99">
        <v>4.1766055</v>
      </c>
      <c r="AW99" s="100">
        <v>2.2247607</v>
      </c>
      <c r="AY99" s="122">
        <v>1992</v>
      </c>
    </row>
    <row r="100" spans="2:51">
      <c r="B100" s="122">
        <v>1993</v>
      </c>
      <c r="C100" s="99">
        <v>5468</v>
      </c>
      <c r="D100" s="100">
        <v>62.263863000000001</v>
      </c>
      <c r="E100" s="100">
        <v>92.516327000000004</v>
      </c>
      <c r="F100" s="100">
        <v>84.189857000000003</v>
      </c>
      <c r="G100" s="100">
        <v>111.51962</v>
      </c>
      <c r="H100" s="100">
        <v>55.482044999999999</v>
      </c>
      <c r="I100" s="100">
        <v>44.427602999999998</v>
      </c>
      <c r="J100" s="100">
        <v>74.470372999999995</v>
      </c>
      <c r="K100" s="100">
        <v>76</v>
      </c>
      <c r="L100" s="100">
        <v>100</v>
      </c>
      <c r="M100" s="100">
        <v>8.4008050999999995</v>
      </c>
      <c r="N100" s="99">
        <v>26201</v>
      </c>
      <c r="O100" s="99">
        <v>3.0913442</v>
      </c>
      <c r="P100" s="99">
        <v>4.0128652000000002</v>
      </c>
      <c r="R100" s="122">
        <v>1993</v>
      </c>
      <c r="S100" s="99">
        <v>3777</v>
      </c>
      <c r="T100" s="100">
        <v>42.664332999999999</v>
      </c>
      <c r="U100" s="100">
        <v>42.331349000000003</v>
      </c>
      <c r="V100" s="100">
        <v>38.521528000000004</v>
      </c>
      <c r="W100" s="100">
        <v>50.636049999999997</v>
      </c>
      <c r="X100" s="100">
        <v>26.294056999999999</v>
      </c>
      <c r="Y100" s="100">
        <v>21.763456999999999</v>
      </c>
      <c r="Z100" s="100">
        <v>76.555203000000006</v>
      </c>
      <c r="AA100" s="100">
        <v>78</v>
      </c>
      <c r="AB100" s="100">
        <v>100</v>
      </c>
      <c r="AC100" s="100">
        <v>6.6837727999999998</v>
      </c>
      <c r="AD100" s="99">
        <v>17185</v>
      </c>
      <c r="AE100" s="99">
        <v>2.0596568</v>
      </c>
      <c r="AF100" s="99">
        <v>4.9261436999999999</v>
      </c>
      <c r="AH100" s="122">
        <v>1993</v>
      </c>
      <c r="AI100" s="99">
        <v>9245</v>
      </c>
      <c r="AJ100" s="100">
        <v>52.424726999999997</v>
      </c>
      <c r="AK100" s="100">
        <v>61.515985000000001</v>
      </c>
      <c r="AL100" s="100">
        <v>55.979545999999999</v>
      </c>
      <c r="AM100" s="100">
        <v>73.621263999999996</v>
      </c>
      <c r="AN100" s="100">
        <v>37.883741999999998</v>
      </c>
      <c r="AO100" s="100">
        <v>30.939627999999999</v>
      </c>
      <c r="AP100" s="100">
        <v>75.322119999999998</v>
      </c>
      <c r="AQ100" s="100">
        <v>77</v>
      </c>
      <c r="AR100" s="100">
        <v>100</v>
      </c>
      <c r="AS100" s="100">
        <v>7.6028586000000002</v>
      </c>
      <c r="AT100" s="99">
        <v>43386</v>
      </c>
      <c r="AU100" s="99">
        <v>2.5795482999999999</v>
      </c>
      <c r="AV100" s="99">
        <v>4.3308996999999998</v>
      </c>
      <c r="AW100" s="100">
        <v>2.1855275000000001</v>
      </c>
      <c r="AY100" s="122">
        <v>1993</v>
      </c>
    </row>
    <row r="101" spans="2:51">
      <c r="B101" s="122">
        <v>1994</v>
      </c>
      <c r="C101" s="99">
        <v>5791</v>
      </c>
      <c r="D101" s="100">
        <v>65.334058999999996</v>
      </c>
      <c r="E101" s="100">
        <v>96.021996000000001</v>
      </c>
      <c r="F101" s="100">
        <v>87.380015999999998</v>
      </c>
      <c r="G101" s="100">
        <v>116.12065</v>
      </c>
      <c r="H101" s="100">
        <v>56.954552999999997</v>
      </c>
      <c r="I101" s="100">
        <v>45.440162999999998</v>
      </c>
      <c r="J101" s="100">
        <v>75.300173000000001</v>
      </c>
      <c r="K101" s="100">
        <v>77</v>
      </c>
      <c r="L101" s="100">
        <v>100</v>
      </c>
      <c r="M101" s="100">
        <v>8.5838373000000008</v>
      </c>
      <c r="N101" s="99">
        <v>24542</v>
      </c>
      <c r="O101" s="99">
        <v>2.8706330000000002</v>
      </c>
      <c r="P101" s="99">
        <v>3.7918455999999998</v>
      </c>
      <c r="R101" s="122">
        <v>1994</v>
      </c>
      <c r="S101" s="99">
        <v>4167</v>
      </c>
      <c r="T101" s="100">
        <v>46.601402</v>
      </c>
      <c r="U101" s="100">
        <v>45.421263000000003</v>
      </c>
      <c r="V101" s="100">
        <v>41.333348999999998</v>
      </c>
      <c r="W101" s="100">
        <v>54.538682000000001</v>
      </c>
      <c r="X101" s="100">
        <v>27.991790000000002</v>
      </c>
      <c r="Y101" s="100">
        <v>23.038163999999998</v>
      </c>
      <c r="Z101" s="100">
        <v>77.128870000000006</v>
      </c>
      <c r="AA101" s="100">
        <v>79</v>
      </c>
      <c r="AB101" s="100">
        <v>100</v>
      </c>
      <c r="AC101" s="100">
        <v>7.0355236999999997</v>
      </c>
      <c r="AD101" s="99">
        <v>17521</v>
      </c>
      <c r="AE101" s="99">
        <v>2.0806878000000002</v>
      </c>
      <c r="AF101" s="99">
        <v>5.0669335000000002</v>
      </c>
      <c r="AH101" s="122">
        <v>1994</v>
      </c>
      <c r="AI101" s="99">
        <v>9958</v>
      </c>
      <c r="AJ101" s="100">
        <v>55.926639999999999</v>
      </c>
      <c r="AK101" s="100">
        <v>64.632887999999994</v>
      </c>
      <c r="AL101" s="100">
        <v>58.815928</v>
      </c>
      <c r="AM101" s="100">
        <v>77.633955</v>
      </c>
      <c r="AN101" s="100">
        <v>39.387624000000002</v>
      </c>
      <c r="AO101" s="100">
        <v>32.004978999999999</v>
      </c>
      <c r="AP101" s="100">
        <v>76.065482000000003</v>
      </c>
      <c r="AQ101" s="100">
        <v>78</v>
      </c>
      <c r="AR101" s="100">
        <v>100</v>
      </c>
      <c r="AS101" s="100">
        <v>7.8600069000000001</v>
      </c>
      <c r="AT101" s="99">
        <v>42063</v>
      </c>
      <c r="AU101" s="99">
        <v>2.4786526000000002</v>
      </c>
      <c r="AV101" s="99">
        <v>4.2358577999999998</v>
      </c>
      <c r="AW101" s="100">
        <v>2.1140319000000001</v>
      </c>
      <c r="AY101" s="122">
        <v>1994</v>
      </c>
    </row>
    <row r="102" spans="2:51">
      <c r="B102" s="122">
        <v>1995</v>
      </c>
      <c r="C102" s="99">
        <v>5407</v>
      </c>
      <c r="D102" s="100">
        <v>60.343086</v>
      </c>
      <c r="E102" s="100">
        <v>85.921417000000005</v>
      </c>
      <c r="F102" s="100">
        <v>78.188489000000004</v>
      </c>
      <c r="G102" s="100">
        <v>103.54836</v>
      </c>
      <c r="H102" s="100">
        <v>51.255533</v>
      </c>
      <c r="I102" s="100">
        <v>40.813349000000002</v>
      </c>
      <c r="J102" s="100">
        <v>75.088605000000001</v>
      </c>
      <c r="K102" s="100">
        <v>77</v>
      </c>
      <c r="L102" s="100">
        <v>100</v>
      </c>
      <c r="M102" s="100">
        <v>8.1613862000000008</v>
      </c>
      <c r="N102" s="99">
        <v>23623</v>
      </c>
      <c r="O102" s="99">
        <v>2.7364518000000002</v>
      </c>
      <c r="P102" s="99">
        <v>3.6787298000000002</v>
      </c>
      <c r="R102" s="122">
        <v>1995</v>
      </c>
      <c r="S102" s="99">
        <v>4024</v>
      </c>
      <c r="T102" s="100">
        <v>44.491363</v>
      </c>
      <c r="U102" s="100">
        <v>42.548645</v>
      </c>
      <c r="V102" s="100">
        <v>38.719267000000002</v>
      </c>
      <c r="W102" s="100">
        <v>51.115496</v>
      </c>
      <c r="X102" s="100">
        <v>26.465890000000002</v>
      </c>
      <c r="Y102" s="100">
        <v>21.982424999999999</v>
      </c>
      <c r="Z102" s="100">
        <v>76.753478999999999</v>
      </c>
      <c r="AA102" s="100">
        <v>79</v>
      </c>
      <c r="AB102" s="100">
        <v>100</v>
      </c>
      <c r="AC102" s="100">
        <v>6.8340069999999997</v>
      </c>
      <c r="AD102" s="99">
        <v>18268</v>
      </c>
      <c r="AE102" s="99">
        <v>2.1475751000000001</v>
      </c>
      <c r="AF102" s="99">
        <v>5.2416682000000003</v>
      </c>
      <c r="AH102" s="122">
        <v>1995</v>
      </c>
      <c r="AI102" s="99">
        <v>9431</v>
      </c>
      <c r="AJ102" s="100">
        <v>52.380237999999999</v>
      </c>
      <c r="AK102" s="100">
        <v>59.233156000000001</v>
      </c>
      <c r="AL102" s="100">
        <v>53.902172</v>
      </c>
      <c r="AM102" s="100">
        <v>71.040334000000001</v>
      </c>
      <c r="AN102" s="100">
        <v>36.305439999999997</v>
      </c>
      <c r="AO102" s="100">
        <v>29.570757</v>
      </c>
      <c r="AP102" s="100">
        <v>75.799046000000004</v>
      </c>
      <c r="AQ102" s="100">
        <v>78</v>
      </c>
      <c r="AR102" s="100">
        <v>100</v>
      </c>
      <c r="AS102" s="100">
        <v>7.5367809000000001</v>
      </c>
      <c r="AT102" s="99">
        <v>41891</v>
      </c>
      <c r="AU102" s="99">
        <v>2.4441845</v>
      </c>
      <c r="AV102" s="99">
        <v>4.2285694999999999</v>
      </c>
      <c r="AW102" s="100">
        <v>2.0193691</v>
      </c>
      <c r="AY102" s="122">
        <v>1995</v>
      </c>
    </row>
    <row r="103" spans="2:51">
      <c r="B103" s="122">
        <v>1996</v>
      </c>
      <c r="C103" s="99">
        <v>5733</v>
      </c>
      <c r="D103" s="100">
        <v>63.240983</v>
      </c>
      <c r="E103" s="100">
        <v>89.232319000000004</v>
      </c>
      <c r="F103" s="100">
        <v>81.201409999999996</v>
      </c>
      <c r="G103" s="100">
        <v>108.08055</v>
      </c>
      <c r="H103" s="100">
        <v>52.631261000000002</v>
      </c>
      <c r="I103" s="100">
        <v>41.768993000000002</v>
      </c>
      <c r="J103" s="100">
        <v>75.832897000000003</v>
      </c>
      <c r="K103" s="100">
        <v>77</v>
      </c>
      <c r="L103" s="100">
        <v>100</v>
      </c>
      <c r="M103" s="100">
        <v>8.4054189000000008</v>
      </c>
      <c r="N103" s="99">
        <v>22739</v>
      </c>
      <c r="O103" s="99">
        <v>2.6073026000000001</v>
      </c>
      <c r="P103" s="99">
        <v>3.5199362999999999</v>
      </c>
      <c r="R103" s="122">
        <v>1996</v>
      </c>
      <c r="S103" s="99">
        <v>4561</v>
      </c>
      <c r="T103" s="100">
        <v>49.795603999999997</v>
      </c>
      <c r="U103" s="100">
        <v>46.752231999999999</v>
      </c>
      <c r="V103" s="100">
        <v>42.544530999999999</v>
      </c>
      <c r="W103" s="100">
        <v>56.318241999999998</v>
      </c>
      <c r="X103" s="100">
        <v>28.472531</v>
      </c>
      <c r="Y103" s="100">
        <v>23.280321000000001</v>
      </c>
      <c r="Z103" s="100">
        <v>77.978075000000004</v>
      </c>
      <c r="AA103" s="100">
        <v>80</v>
      </c>
      <c r="AB103" s="100">
        <v>100</v>
      </c>
      <c r="AC103" s="100">
        <v>7.5372234000000002</v>
      </c>
      <c r="AD103" s="99">
        <v>17197</v>
      </c>
      <c r="AE103" s="99">
        <v>1.9996042000000001</v>
      </c>
      <c r="AF103" s="99">
        <v>5.0404625999999997</v>
      </c>
      <c r="AH103" s="122">
        <v>1996</v>
      </c>
      <c r="AI103" s="99">
        <v>10294</v>
      </c>
      <c r="AJ103" s="100">
        <v>56.483575000000002</v>
      </c>
      <c r="AK103" s="100">
        <v>62.994981000000003</v>
      </c>
      <c r="AL103" s="100">
        <v>57.325432999999997</v>
      </c>
      <c r="AM103" s="100">
        <v>75.871583999999999</v>
      </c>
      <c r="AN103" s="100">
        <v>38.019798999999999</v>
      </c>
      <c r="AO103" s="100">
        <v>30.712046999999998</v>
      </c>
      <c r="AP103" s="100">
        <v>76.783368999999993</v>
      </c>
      <c r="AQ103" s="100">
        <v>78</v>
      </c>
      <c r="AR103" s="100">
        <v>100</v>
      </c>
      <c r="AS103" s="100">
        <v>7.9972653999999999</v>
      </c>
      <c r="AT103" s="99">
        <v>39936</v>
      </c>
      <c r="AU103" s="99">
        <v>2.3055772000000001</v>
      </c>
      <c r="AV103" s="99">
        <v>4.0454423000000004</v>
      </c>
      <c r="AW103" s="100">
        <v>1.9086216</v>
      </c>
      <c r="AY103" s="122">
        <v>1996</v>
      </c>
    </row>
    <row r="104" spans="2:51">
      <c r="B104" s="123">
        <v>1997</v>
      </c>
      <c r="C104" s="99">
        <v>5662</v>
      </c>
      <c r="D104" s="100">
        <v>61.838036000000002</v>
      </c>
      <c r="E104" s="100">
        <v>84.563299000000001</v>
      </c>
      <c r="F104" s="100">
        <v>84.563299000000001</v>
      </c>
      <c r="G104" s="100">
        <v>102.11960000000001</v>
      </c>
      <c r="H104" s="100">
        <v>50.079937000000001</v>
      </c>
      <c r="I104" s="100">
        <v>39.661332000000002</v>
      </c>
      <c r="J104" s="100">
        <v>75.806076000000004</v>
      </c>
      <c r="K104" s="100">
        <v>77</v>
      </c>
      <c r="L104" s="100">
        <v>100</v>
      </c>
      <c r="M104" s="100">
        <v>8.3569489000000008</v>
      </c>
      <c r="N104" s="99">
        <v>22401</v>
      </c>
      <c r="O104" s="99">
        <v>2.5469039000000002</v>
      </c>
      <c r="P104" s="99">
        <v>3.5272332999999998</v>
      </c>
      <c r="R104" s="123">
        <v>1997</v>
      </c>
      <c r="S104" s="99">
        <v>4687</v>
      </c>
      <c r="T104" s="100">
        <v>50.578080999999997</v>
      </c>
      <c r="U104" s="100">
        <v>46.270949000000002</v>
      </c>
      <c r="V104" s="100">
        <v>46.270949000000002</v>
      </c>
      <c r="W104" s="100">
        <v>56.035449</v>
      </c>
      <c r="X104" s="100">
        <v>27.781362000000001</v>
      </c>
      <c r="Y104" s="100">
        <v>22.486357999999999</v>
      </c>
      <c r="Z104" s="100">
        <v>78.879666999999998</v>
      </c>
      <c r="AA104" s="100">
        <v>81</v>
      </c>
      <c r="AB104" s="100">
        <v>100</v>
      </c>
      <c r="AC104" s="100">
        <v>7.6090133</v>
      </c>
      <c r="AD104" s="99">
        <v>16116</v>
      </c>
      <c r="AE104" s="99">
        <v>1.8557901000000001</v>
      </c>
      <c r="AF104" s="99">
        <v>4.6239258999999997</v>
      </c>
      <c r="AH104" s="123">
        <v>1997</v>
      </c>
      <c r="AI104" s="99">
        <v>10349</v>
      </c>
      <c r="AJ104" s="100">
        <v>56.174233999999998</v>
      </c>
      <c r="AK104" s="100">
        <v>61.349657999999998</v>
      </c>
      <c r="AL104" s="100">
        <v>61.349657999999998</v>
      </c>
      <c r="AM104" s="100">
        <v>73.966925000000003</v>
      </c>
      <c r="AN104" s="100">
        <v>36.847808999999998</v>
      </c>
      <c r="AO104" s="100">
        <v>29.595611000000002</v>
      </c>
      <c r="AP104" s="100">
        <v>77.198087000000001</v>
      </c>
      <c r="AQ104" s="100">
        <v>79</v>
      </c>
      <c r="AR104" s="100">
        <v>100</v>
      </c>
      <c r="AS104" s="100">
        <v>8.0007731</v>
      </c>
      <c r="AT104" s="99">
        <v>38517</v>
      </c>
      <c r="AU104" s="99">
        <v>2.2035455000000002</v>
      </c>
      <c r="AV104" s="99">
        <v>3.9158335000000002</v>
      </c>
      <c r="AW104" s="100">
        <v>1.8275679</v>
      </c>
      <c r="AY104" s="123">
        <v>1997</v>
      </c>
    </row>
    <row r="105" spans="2:51">
      <c r="B105" s="123">
        <v>1998</v>
      </c>
      <c r="C105" s="99">
        <v>5304</v>
      </c>
      <c r="D105" s="100">
        <v>57.383077999999998</v>
      </c>
      <c r="E105" s="100">
        <v>76.803308999999999</v>
      </c>
      <c r="F105" s="100">
        <v>76.803308999999999</v>
      </c>
      <c r="G105" s="100">
        <v>92.964485999999994</v>
      </c>
      <c r="H105" s="100">
        <v>45.388944000000002</v>
      </c>
      <c r="I105" s="100">
        <v>36.013139000000002</v>
      </c>
      <c r="J105" s="100">
        <v>76.135205999999997</v>
      </c>
      <c r="K105" s="100">
        <v>77</v>
      </c>
      <c r="L105" s="100">
        <v>100</v>
      </c>
      <c r="M105" s="100">
        <v>7.9078018999999999</v>
      </c>
      <c r="N105" s="99">
        <v>20507</v>
      </c>
      <c r="O105" s="99">
        <v>2.3131176</v>
      </c>
      <c r="P105" s="99">
        <v>3.2709408</v>
      </c>
      <c r="R105" s="123">
        <v>1998</v>
      </c>
      <c r="S105" s="99">
        <v>4310</v>
      </c>
      <c r="T105" s="100">
        <v>46.025171</v>
      </c>
      <c r="U105" s="100">
        <v>41.389603000000001</v>
      </c>
      <c r="V105" s="100">
        <v>41.389603000000001</v>
      </c>
      <c r="W105" s="100">
        <v>49.972541999999997</v>
      </c>
      <c r="X105" s="100">
        <v>24.985073</v>
      </c>
      <c r="Y105" s="100">
        <v>20.214065000000002</v>
      </c>
      <c r="Z105" s="100">
        <v>78.689559000000003</v>
      </c>
      <c r="AA105" s="100">
        <v>81</v>
      </c>
      <c r="AB105" s="100">
        <v>100</v>
      </c>
      <c r="AC105" s="100">
        <v>7.1679222999999999</v>
      </c>
      <c r="AD105" s="99">
        <v>15469</v>
      </c>
      <c r="AE105" s="99">
        <v>1.7658365</v>
      </c>
      <c r="AF105" s="99">
        <v>4.5828099</v>
      </c>
      <c r="AH105" s="123">
        <v>1998</v>
      </c>
      <c r="AI105" s="99">
        <v>9614</v>
      </c>
      <c r="AJ105" s="100">
        <v>51.667104999999999</v>
      </c>
      <c r="AK105" s="100">
        <v>55.222994</v>
      </c>
      <c r="AL105" s="100">
        <v>55.222994</v>
      </c>
      <c r="AM105" s="100">
        <v>66.567419999999998</v>
      </c>
      <c r="AN105" s="100">
        <v>33.227851000000001</v>
      </c>
      <c r="AO105" s="100">
        <v>26.709562999999999</v>
      </c>
      <c r="AP105" s="100">
        <v>77.280454000000006</v>
      </c>
      <c r="AQ105" s="100">
        <v>79</v>
      </c>
      <c r="AR105" s="100">
        <v>100</v>
      </c>
      <c r="AS105" s="100">
        <v>7.5580572999999998</v>
      </c>
      <c r="AT105" s="99">
        <v>35976</v>
      </c>
      <c r="AU105" s="99">
        <v>2.0411130000000002</v>
      </c>
      <c r="AV105" s="99">
        <v>3.7300580999999999</v>
      </c>
      <c r="AW105" s="100">
        <v>1.8556184</v>
      </c>
      <c r="AY105" s="123">
        <v>1998</v>
      </c>
    </row>
    <row r="106" spans="2:51">
      <c r="B106" s="123">
        <v>1999</v>
      </c>
      <c r="C106" s="99">
        <v>5296</v>
      </c>
      <c r="D106" s="100">
        <v>56.701694000000003</v>
      </c>
      <c r="E106" s="100">
        <v>73.919410999999997</v>
      </c>
      <c r="F106" s="100">
        <v>73.919410999999997</v>
      </c>
      <c r="G106" s="100">
        <v>89.265414000000007</v>
      </c>
      <c r="H106" s="100">
        <v>43.610908999999999</v>
      </c>
      <c r="I106" s="100">
        <v>34.421872999999998</v>
      </c>
      <c r="J106" s="100">
        <v>76.312310999999994</v>
      </c>
      <c r="K106" s="100">
        <v>78</v>
      </c>
      <c r="L106" s="100">
        <v>100</v>
      </c>
      <c r="M106" s="100">
        <v>7.8777872000000002</v>
      </c>
      <c r="N106" s="99">
        <v>19460</v>
      </c>
      <c r="O106" s="99">
        <v>2.1755510999999998</v>
      </c>
      <c r="P106" s="99">
        <v>3.1191445999999998</v>
      </c>
      <c r="R106" s="123">
        <v>1999</v>
      </c>
      <c r="S106" s="99">
        <v>4317</v>
      </c>
      <c r="T106" s="100">
        <v>45.575690000000002</v>
      </c>
      <c r="U106" s="100">
        <v>40.018329999999999</v>
      </c>
      <c r="V106" s="100">
        <v>40.018329999999999</v>
      </c>
      <c r="W106" s="100">
        <v>48.422130000000003</v>
      </c>
      <c r="X106" s="100">
        <v>23.922262</v>
      </c>
      <c r="Y106" s="100">
        <v>19.216443999999999</v>
      </c>
      <c r="Z106" s="100">
        <v>79.205466999999999</v>
      </c>
      <c r="AA106" s="100">
        <v>81</v>
      </c>
      <c r="AB106" s="100">
        <v>100</v>
      </c>
      <c r="AC106" s="100">
        <v>7.0915811</v>
      </c>
      <c r="AD106" s="99">
        <v>14081</v>
      </c>
      <c r="AE106" s="99">
        <v>1.5918302</v>
      </c>
      <c r="AF106" s="99">
        <v>4.1854671999999997</v>
      </c>
      <c r="AH106" s="123">
        <v>1999</v>
      </c>
      <c r="AI106" s="99">
        <v>9613</v>
      </c>
      <c r="AJ106" s="100">
        <v>51.099643999999998</v>
      </c>
      <c r="AK106" s="100">
        <v>53.480882000000001</v>
      </c>
      <c r="AL106" s="100">
        <v>53.480882000000001</v>
      </c>
      <c r="AM106" s="100">
        <v>64.449521000000004</v>
      </c>
      <c r="AN106" s="100">
        <v>31.994121</v>
      </c>
      <c r="AO106" s="100">
        <v>25.555880999999999</v>
      </c>
      <c r="AP106" s="100">
        <v>77.611568000000005</v>
      </c>
      <c r="AQ106" s="100">
        <v>79</v>
      </c>
      <c r="AR106" s="100">
        <v>100</v>
      </c>
      <c r="AS106" s="100">
        <v>7.5041764000000004</v>
      </c>
      <c r="AT106" s="99">
        <v>33541</v>
      </c>
      <c r="AU106" s="99">
        <v>1.8853158000000001</v>
      </c>
      <c r="AV106" s="99">
        <v>3.4927081000000002</v>
      </c>
      <c r="AW106" s="100">
        <v>1.8471388</v>
      </c>
      <c r="AY106" s="123">
        <v>1999</v>
      </c>
    </row>
    <row r="107" spans="2:51" s="91" customFormat="1">
      <c r="B107" s="124">
        <v>2000</v>
      </c>
      <c r="C107" s="99">
        <v>5923</v>
      </c>
      <c r="D107" s="100">
        <v>62.720621999999999</v>
      </c>
      <c r="E107" s="100">
        <v>81.008718999999999</v>
      </c>
      <c r="F107" s="100">
        <v>81.008718999999999</v>
      </c>
      <c r="G107" s="100">
        <v>98.554239999999993</v>
      </c>
      <c r="H107" s="100">
        <v>47.023130000000002</v>
      </c>
      <c r="I107" s="100">
        <v>36.866321999999997</v>
      </c>
      <c r="J107" s="100">
        <v>77.183245999999997</v>
      </c>
      <c r="K107" s="100">
        <v>79</v>
      </c>
      <c r="L107" s="100">
        <v>100</v>
      </c>
      <c r="M107" s="100">
        <v>8.8645104999999997</v>
      </c>
      <c r="N107" s="99">
        <v>20391</v>
      </c>
      <c r="O107" s="99">
        <v>2.2581332999999999</v>
      </c>
      <c r="P107" s="99">
        <v>3.4153661999999998</v>
      </c>
      <c r="R107" s="124">
        <v>2000</v>
      </c>
      <c r="S107" s="99">
        <v>4984</v>
      </c>
      <c r="T107" s="100">
        <v>51.996085000000001</v>
      </c>
      <c r="U107" s="100">
        <v>44.396082999999997</v>
      </c>
      <c r="V107" s="100">
        <v>44.396082999999997</v>
      </c>
      <c r="W107" s="100">
        <v>54.027262</v>
      </c>
      <c r="X107" s="100">
        <v>26.300142000000001</v>
      </c>
      <c r="Y107" s="100">
        <v>21.168828000000001</v>
      </c>
      <c r="Z107" s="100">
        <v>80.093097999999998</v>
      </c>
      <c r="AA107" s="100">
        <v>82</v>
      </c>
      <c r="AB107" s="100">
        <v>100</v>
      </c>
      <c r="AC107" s="100">
        <v>8.1074926000000005</v>
      </c>
      <c r="AD107" s="99">
        <v>14967</v>
      </c>
      <c r="AE107" s="99">
        <v>1.6748125</v>
      </c>
      <c r="AF107" s="99">
        <v>4.4973767999999996</v>
      </c>
      <c r="AH107" s="124">
        <v>2000</v>
      </c>
      <c r="AI107" s="99">
        <v>10907</v>
      </c>
      <c r="AJ107" s="100">
        <v>57.318375000000003</v>
      </c>
      <c r="AK107" s="100">
        <v>58.699657999999999</v>
      </c>
      <c r="AL107" s="100">
        <v>58.699657999999999</v>
      </c>
      <c r="AM107" s="100">
        <v>71.206424999999996</v>
      </c>
      <c r="AN107" s="100">
        <v>34.655324999999998</v>
      </c>
      <c r="AO107" s="100">
        <v>27.587951</v>
      </c>
      <c r="AP107" s="100">
        <v>78.513159000000002</v>
      </c>
      <c r="AQ107" s="100">
        <v>80</v>
      </c>
      <c r="AR107" s="100">
        <v>100</v>
      </c>
      <c r="AS107" s="100">
        <v>8.5017654999999994</v>
      </c>
      <c r="AT107" s="99">
        <v>35358</v>
      </c>
      <c r="AU107" s="99">
        <v>1.9679907000000001</v>
      </c>
      <c r="AV107" s="99">
        <v>3.8026265000000001</v>
      </c>
      <c r="AW107" s="100">
        <v>1.8246817</v>
      </c>
      <c r="AY107" s="124">
        <v>2000</v>
      </c>
    </row>
    <row r="108" spans="2:51">
      <c r="B108" s="123">
        <v>2001</v>
      </c>
      <c r="C108" s="99">
        <v>5725</v>
      </c>
      <c r="D108" s="100">
        <v>59.873500999999997</v>
      </c>
      <c r="E108" s="100">
        <v>74.684306000000007</v>
      </c>
      <c r="F108" s="100">
        <v>74.684306000000007</v>
      </c>
      <c r="G108" s="100">
        <v>90.509727999999996</v>
      </c>
      <c r="H108" s="100">
        <v>43.575454000000001</v>
      </c>
      <c r="I108" s="100">
        <v>34.138420000000004</v>
      </c>
      <c r="J108" s="100">
        <v>77.008734000000004</v>
      </c>
      <c r="K108" s="100">
        <v>79</v>
      </c>
      <c r="L108" s="100">
        <v>100</v>
      </c>
      <c r="M108" s="100">
        <v>8.5658712000000001</v>
      </c>
      <c r="N108" s="99">
        <v>20140</v>
      </c>
      <c r="O108" s="99">
        <v>2.2065779999999999</v>
      </c>
      <c r="P108" s="99">
        <v>3.4656319</v>
      </c>
      <c r="R108" s="123">
        <v>2001</v>
      </c>
      <c r="S108" s="99">
        <v>4901</v>
      </c>
      <c r="T108" s="100">
        <v>50.458798000000002</v>
      </c>
      <c r="U108" s="100">
        <v>42.464050999999998</v>
      </c>
      <c r="V108" s="100">
        <v>42.464050999999998</v>
      </c>
      <c r="W108" s="100">
        <v>51.438732000000002</v>
      </c>
      <c r="X108" s="100">
        <v>25.449124000000001</v>
      </c>
      <c r="Y108" s="100">
        <v>20.573346000000001</v>
      </c>
      <c r="Z108" s="100">
        <v>79.529892000000004</v>
      </c>
      <c r="AA108" s="100">
        <v>82</v>
      </c>
      <c r="AB108" s="100">
        <v>100</v>
      </c>
      <c r="AC108" s="100">
        <v>7.9421153999999996</v>
      </c>
      <c r="AD108" s="99">
        <v>15473</v>
      </c>
      <c r="AE108" s="99">
        <v>1.7115511999999999</v>
      </c>
      <c r="AF108" s="99">
        <v>4.8071158</v>
      </c>
      <c r="AH108" s="123">
        <v>2001</v>
      </c>
      <c r="AI108" s="99">
        <v>10626</v>
      </c>
      <c r="AJ108" s="100">
        <v>55.129260000000002</v>
      </c>
      <c r="AK108" s="100">
        <v>55.108308999999998</v>
      </c>
      <c r="AL108" s="100">
        <v>55.108308999999998</v>
      </c>
      <c r="AM108" s="100">
        <v>66.568503000000007</v>
      </c>
      <c r="AN108" s="100">
        <v>32.779707999999999</v>
      </c>
      <c r="AO108" s="100">
        <v>26.119441999999999</v>
      </c>
      <c r="AP108" s="100">
        <v>78.171559999999999</v>
      </c>
      <c r="AQ108" s="100">
        <v>80</v>
      </c>
      <c r="AR108" s="100">
        <v>100</v>
      </c>
      <c r="AS108" s="100">
        <v>8.2664302000000003</v>
      </c>
      <c r="AT108" s="99">
        <v>35613</v>
      </c>
      <c r="AU108" s="99">
        <v>1.9602488</v>
      </c>
      <c r="AV108" s="99">
        <v>3.9438013999999999</v>
      </c>
      <c r="AW108" s="100">
        <v>1.7587655</v>
      </c>
      <c r="AY108" s="123">
        <v>2001</v>
      </c>
    </row>
    <row r="109" spans="2:51">
      <c r="B109" s="124">
        <v>2002</v>
      </c>
      <c r="C109" s="99">
        <v>6169</v>
      </c>
      <c r="D109" s="100">
        <v>63.759090999999998</v>
      </c>
      <c r="E109" s="100">
        <v>78.648612999999997</v>
      </c>
      <c r="F109" s="100">
        <v>78.648612999999997</v>
      </c>
      <c r="G109" s="100">
        <v>95.829189999999997</v>
      </c>
      <c r="H109" s="100">
        <v>45.406120000000001</v>
      </c>
      <c r="I109" s="100">
        <v>35.673378</v>
      </c>
      <c r="J109" s="100">
        <v>77.723924999999994</v>
      </c>
      <c r="K109" s="100">
        <v>79</v>
      </c>
      <c r="L109" s="100">
        <v>100</v>
      </c>
      <c r="M109" s="100">
        <v>8.9555056000000004</v>
      </c>
      <c r="N109" s="99">
        <v>20258</v>
      </c>
      <c r="O109" s="99">
        <v>2.1962693999999998</v>
      </c>
      <c r="P109" s="99">
        <v>3.5538791999999999</v>
      </c>
      <c r="R109" s="124">
        <v>2002</v>
      </c>
      <c r="S109" s="99">
        <v>5499</v>
      </c>
      <c r="T109" s="100">
        <v>55.999519999999997</v>
      </c>
      <c r="U109" s="100">
        <v>46.131298000000001</v>
      </c>
      <c r="V109" s="100">
        <v>46.131298000000001</v>
      </c>
      <c r="W109" s="100">
        <v>56.022585999999997</v>
      </c>
      <c r="X109" s="100">
        <v>27.176224000000001</v>
      </c>
      <c r="Y109" s="100">
        <v>21.693660999999999</v>
      </c>
      <c r="Z109" s="100">
        <v>80.373294999999999</v>
      </c>
      <c r="AA109" s="100">
        <v>82</v>
      </c>
      <c r="AB109" s="100">
        <v>100</v>
      </c>
      <c r="AC109" s="100">
        <v>8.483231</v>
      </c>
      <c r="AD109" s="99">
        <v>14854</v>
      </c>
      <c r="AE109" s="99">
        <v>1.6268866</v>
      </c>
      <c r="AF109" s="99">
        <v>4.5261884999999999</v>
      </c>
      <c r="AH109" s="124">
        <v>2002</v>
      </c>
      <c r="AI109" s="99">
        <v>11668</v>
      </c>
      <c r="AJ109" s="100">
        <v>59.850599000000003</v>
      </c>
      <c r="AK109" s="100">
        <v>58.809654999999999</v>
      </c>
      <c r="AL109" s="100">
        <v>58.809654999999999</v>
      </c>
      <c r="AM109" s="100">
        <v>71.332685999999995</v>
      </c>
      <c r="AN109" s="100">
        <v>34.525452999999999</v>
      </c>
      <c r="AO109" s="100">
        <v>27.403556999999999</v>
      </c>
      <c r="AP109" s="100">
        <v>78.972731999999993</v>
      </c>
      <c r="AQ109" s="100">
        <v>81</v>
      </c>
      <c r="AR109" s="100">
        <v>100</v>
      </c>
      <c r="AS109" s="100">
        <v>8.7265438999999994</v>
      </c>
      <c r="AT109" s="99">
        <v>35112</v>
      </c>
      <c r="AU109" s="99">
        <v>1.9130282999999999</v>
      </c>
      <c r="AV109" s="99">
        <v>3.9091342</v>
      </c>
      <c r="AW109" s="100">
        <v>1.7048862</v>
      </c>
      <c r="AY109" s="124">
        <v>2002</v>
      </c>
    </row>
    <row r="110" spans="2:51">
      <c r="B110" s="123">
        <v>2003</v>
      </c>
      <c r="C110" s="99">
        <v>6224</v>
      </c>
      <c r="D110" s="100">
        <v>63.590685000000001</v>
      </c>
      <c r="E110" s="100">
        <v>77.214995999999999</v>
      </c>
      <c r="F110" s="100">
        <v>77.214995999999999</v>
      </c>
      <c r="G110" s="100">
        <v>94.069659999999999</v>
      </c>
      <c r="H110" s="100">
        <v>44.401347000000001</v>
      </c>
      <c r="I110" s="100">
        <v>34.690066999999999</v>
      </c>
      <c r="J110" s="100">
        <v>77.898120000000006</v>
      </c>
      <c r="K110" s="100">
        <v>80</v>
      </c>
      <c r="L110" s="100">
        <v>100</v>
      </c>
      <c r="M110" s="100">
        <v>9.1087369999999996</v>
      </c>
      <c r="N110" s="99">
        <v>20332</v>
      </c>
      <c r="O110" s="99">
        <v>2.1818035</v>
      </c>
      <c r="P110" s="99">
        <v>3.5951989000000002</v>
      </c>
      <c r="R110" s="123">
        <v>2003</v>
      </c>
      <c r="S110" s="99">
        <v>5668</v>
      </c>
      <c r="T110" s="100">
        <v>57.061512999999998</v>
      </c>
      <c r="U110" s="100">
        <v>46.060513999999998</v>
      </c>
      <c r="V110" s="100">
        <v>46.060513999999998</v>
      </c>
      <c r="W110" s="100">
        <v>56.300955999999999</v>
      </c>
      <c r="X110" s="100">
        <v>26.760686</v>
      </c>
      <c r="Y110" s="100">
        <v>21.315121999999999</v>
      </c>
      <c r="Z110" s="100">
        <v>81.181016</v>
      </c>
      <c r="AA110" s="100">
        <v>83</v>
      </c>
      <c r="AB110" s="100">
        <v>100</v>
      </c>
      <c r="AC110" s="100">
        <v>8.8615115000000007</v>
      </c>
      <c r="AD110" s="99">
        <v>14248</v>
      </c>
      <c r="AE110" s="99">
        <v>1.5441071</v>
      </c>
      <c r="AF110" s="99">
        <v>4.4333948000000003</v>
      </c>
      <c r="AH110" s="123">
        <v>2003</v>
      </c>
      <c r="AI110" s="99">
        <v>11892</v>
      </c>
      <c r="AJ110" s="100">
        <v>60.302005999999999</v>
      </c>
      <c r="AK110" s="100">
        <v>58.455911999999998</v>
      </c>
      <c r="AL110" s="100">
        <v>58.455911999999998</v>
      </c>
      <c r="AM110" s="100">
        <v>71.121399999999994</v>
      </c>
      <c r="AN110" s="100">
        <v>33.999077999999997</v>
      </c>
      <c r="AO110" s="100">
        <v>26.871981000000002</v>
      </c>
      <c r="AP110" s="100">
        <v>79.462954999999994</v>
      </c>
      <c r="AQ110" s="100">
        <v>81</v>
      </c>
      <c r="AR110" s="100">
        <v>100</v>
      </c>
      <c r="AS110" s="100">
        <v>8.9892056999999994</v>
      </c>
      <c r="AT110" s="99">
        <v>34580</v>
      </c>
      <c r="AU110" s="99">
        <v>1.8645293999999999</v>
      </c>
      <c r="AV110" s="99">
        <v>3.8989256000000001</v>
      </c>
      <c r="AW110" s="100">
        <v>1.6763816</v>
      </c>
      <c r="AY110" s="123">
        <v>2003</v>
      </c>
    </row>
    <row r="111" spans="2:51">
      <c r="B111" s="124">
        <v>2004</v>
      </c>
      <c r="C111" s="99">
        <v>6029</v>
      </c>
      <c r="D111" s="100">
        <v>60.923907</v>
      </c>
      <c r="E111" s="100">
        <v>72.737550999999996</v>
      </c>
      <c r="F111" s="100">
        <v>72.737550999999996</v>
      </c>
      <c r="G111" s="100">
        <v>88.719150999999997</v>
      </c>
      <c r="H111" s="100">
        <v>41.716287999999999</v>
      </c>
      <c r="I111" s="100">
        <v>32.511344999999999</v>
      </c>
      <c r="J111" s="100">
        <v>78.092055000000002</v>
      </c>
      <c r="K111" s="100">
        <v>80</v>
      </c>
      <c r="L111" s="100">
        <v>100</v>
      </c>
      <c r="M111" s="100">
        <v>8.8149718999999997</v>
      </c>
      <c r="N111" s="99">
        <v>19300</v>
      </c>
      <c r="O111" s="99">
        <v>2.0507971</v>
      </c>
      <c r="P111" s="99">
        <v>3.5060693000000001</v>
      </c>
      <c r="R111" s="124">
        <v>2004</v>
      </c>
      <c r="S111" s="99">
        <v>5611</v>
      </c>
      <c r="T111" s="100">
        <v>55.904434000000002</v>
      </c>
      <c r="U111" s="100">
        <v>44.817739000000003</v>
      </c>
      <c r="V111" s="100">
        <v>44.817739000000003</v>
      </c>
      <c r="W111" s="100">
        <v>54.650309999999998</v>
      </c>
      <c r="X111" s="100">
        <v>26.167242000000002</v>
      </c>
      <c r="Y111" s="100">
        <v>20.886517000000001</v>
      </c>
      <c r="Z111" s="100">
        <v>81.030298000000002</v>
      </c>
      <c r="AA111" s="100">
        <v>83</v>
      </c>
      <c r="AB111" s="100">
        <v>100</v>
      </c>
      <c r="AC111" s="100">
        <v>8.7517352000000006</v>
      </c>
      <c r="AD111" s="99">
        <v>14308</v>
      </c>
      <c r="AE111" s="99">
        <v>1.5358038000000001</v>
      </c>
      <c r="AF111" s="99">
        <v>4.5551792000000004</v>
      </c>
      <c r="AH111" s="124">
        <v>2004</v>
      </c>
      <c r="AI111" s="99">
        <v>11640</v>
      </c>
      <c r="AJ111" s="100">
        <v>58.396439999999998</v>
      </c>
      <c r="AK111" s="100">
        <v>55.841909000000001</v>
      </c>
      <c r="AL111" s="100">
        <v>55.841909000000001</v>
      </c>
      <c r="AM111" s="100">
        <v>67.921656999999996</v>
      </c>
      <c r="AN111" s="100">
        <v>32.493442000000002</v>
      </c>
      <c r="AO111" s="100">
        <v>25.660238</v>
      </c>
      <c r="AP111" s="100">
        <v>79.508419000000004</v>
      </c>
      <c r="AQ111" s="100">
        <v>81</v>
      </c>
      <c r="AR111" s="100">
        <v>100</v>
      </c>
      <c r="AS111" s="100">
        <v>8.7843753000000007</v>
      </c>
      <c r="AT111" s="99">
        <v>33608</v>
      </c>
      <c r="AU111" s="99">
        <v>1.7946023</v>
      </c>
      <c r="AV111" s="99">
        <v>3.8872143000000001</v>
      </c>
      <c r="AW111" s="100">
        <v>1.6229633999999999</v>
      </c>
      <c r="AY111" s="124">
        <v>2004</v>
      </c>
    </row>
    <row r="112" spans="2:51">
      <c r="B112" s="123">
        <v>2005</v>
      </c>
      <c r="C112" s="99">
        <v>5703</v>
      </c>
      <c r="D112" s="100">
        <v>56.918252000000003</v>
      </c>
      <c r="E112" s="100">
        <v>66.284131000000002</v>
      </c>
      <c r="F112" s="100">
        <v>66.284131000000002</v>
      </c>
      <c r="G112" s="100">
        <v>80.932147000000001</v>
      </c>
      <c r="H112" s="100">
        <v>37.989173999999998</v>
      </c>
      <c r="I112" s="100">
        <v>29.610951</v>
      </c>
      <c r="J112" s="100">
        <v>78.395651000000001</v>
      </c>
      <c r="K112" s="100">
        <v>80</v>
      </c>
      <c r="L112" s="100">
        <v>100</v>
      </c>
      <c r="M112" s="100">
        <v>8.4814325000000004</v>
      </c>
      <c r="N112" s="99">
        <v>17975</v>
      </c>
      <c r="O112" s="99">
        <v>1.8886048</v>
      </c>
      <c r="P112" s="99">
        <v>3.2584420000000001</v>
      </c>
      <c r="R112" s="123">
        <v>2005</v>
      </c>
      <c r="S112" s="99">
        <v>5113</v>
      </c>
      <c r="T112" s="100">
        <v>50.338621000000003</v>
      </c>
      <c r="U112" s="100">
        <v>39.501336000000002</v>
      </c>
      <c r="V112" s="100">
        <v>39.501336000000002</v>
      </c>
      <c r="W112" s="100">
        <v>48.286166000000001</v>
      </c>
      <c r="X112" s="100">
        <v>23.083244000000001</v>
      </c>
      <c r="Y112" s="100">
        <v>18.482717000000001</v>
      </c>
      <c r="Z112" s="100">
        <v>81.260120999999998</v>
      </c>
      <c r="AA112" s="100">
        <v>83</v>
      </c>
      <c r="AB112" s="100">
        <v>100</v>
      </c>
      <c r="AC112" s="100">
        <v>8.0553936000000004</v>
      </c>
      <c r="AD112" s="99">
        <v>13679</v>
      </c>
      <c r="AE112" s="99">
        <v>1.4519184999999999</v>
      </c>
      <c r="AF112" s="99">
        <v>4.3548853999999997</v>
      </c>
      <c r="AH112" s="123">
        <v>2005</v>
      </c>
      <c r="AI112" s="99">
        <v>10816</v>
      </c>
      <c r="AJ112" s="100">
        <v>53.606005000000003</v>
      </c>
      <c r="AK112" s="100">
        <v>50.196815999999998</v>
      </c>
      <c r="AL112" s="100">
        <v>50.196815999999998</v>
      </c>
      <c r="AM112" s="100">
        <v>61.150537999999997</v>
      </c>
      <c r="AN112" s="100">
        <v>29.203873999999999</v>
      </c>
      <c r="AO112" s="100">
        <v>23.088379</v>
      </c>
      <c r="AP112" s="100">
        <v>79.749883999999994</v>
      </c>
      <c r="AQ112" s="100">
        <v>82</v>
      </c>
      <c r="AR112" s="100">
        <v>100</v>
      </c>
      <c r="AS112" s="100">
        <v>8.2745536000000008</v>
      </c>
      <c r="AT112" s="99">
        <v>31654</v>
      </c>
      <c r="AU112" s="99">
        <v>1.6713716000000001</v>
      </c>
      <c r="AV112" s="99">
        <v>3.6562475999999999</v>
      </c>
      <c r="AW112" s="100">
        <v>1.6780225</v>
      </c>
      <c r="AY112" s="123">
        <v>2005</v>
      </c>
    </row>
    <row r="113" spans="2:51">
      <c r="B113" s="123">
        <v>2006</v>
      </c>
      <c r="C113" s="99">
        <v>5717</v>
      </c>
      <c r="D113" s="100">
        <v>56.272874999999999</v>
      </c>
      <c r="E113" s="100">
        <v>64.052212999999995</v>
      </c>
      <c r="F113" s="100">
        <v>64.052212999999995</v>
      </c>
      <c r="G113" s="100">
        <v>78.232235000000003</v>
      </c>
      <c r="H113" s="100">
        <v>36.778368</v>
      </c>
      <c r="I113" s="100">
        <v>28.780995000000001</v>
      </c>
      <c r="J113" s="100">
        <v>78.524925999999994</v>
      </c>
      <c r="K113" s="100">
        <v>81</v>
      </c>
      <c r="L113" s="100">
        <v>100</v>
      </c>
      <c r="M113" s="100">
        <v>8.3391680000000008</v>
      </c>
      <c r="N113" s="99">
        <v>18546</v>
      </c>
      <c r="O113" s="99">
        <v>1.9235087</v>
      </c>
      <c r="P113" s="99">
        <v>3.4218722000000001</v>
      </c>
      <c r="R113" s="123">
        <v>2006</v>
      </c>
      <c r="S113" s="99">
        <v>5160</v>
      </c>
      <c r="T113" s="100">
        <v>50.138258999999998</v>
      </c>
      <c r="U113" s="100">
        <v>38.700609</v>
      </c>
      <c r="V113" s="100">
        <v>38.700609</v>
      </c>
      <c r="W113" s="100">
        <v>47.347859</v>
      </c>
      <c r="X113" s="100">
        <v>22.523544000000001</v>
      </c>
      <c r="Y113" s="100">
        <v>17.991008999999998</v>
      </c>
      <c r="Z113" s="100">
        <v>81.496898999999999</v>
      </c>
      <c r="AA113" s="100">
        <v>84</v>
      </c>
      <c r="AB113" s="100">
        <v>100</v>
      </c>
      <c r="AC113" s="100">
        <v>7.9161745000000003</v>
      </c>
      <c r="AD113" s="99">
        <v>12983</v>
      </c>
      <c r="AE113" s="99">
        <v>1.3605592</v>
      </c>
      <c r="AF113" s="99">
        <v>4.1533106999999996</v>
      </c>
      <c r="AH113" s="123">
        <v>2006</v>
      </c>
      <c r="AI113" s="99">
        <v>10877</v>
      </c>
      <c r="AJ113" s="100">
        <v>53.185752000000001</v>
      </c>
      <c r="AK113" s="100">
        <v>48.918222999999998</v>
      </c>
      <c r="AL113" s="100">
        <v>48.918222999999998</v>
      </c>
      <c r="AM113" s="100">
        <v>59.628323000000002</v>
      </c>
      <c r="AN113" s="100">
        <v>28.442682999999999</v>
      </c>
      <c r="AO113" s="100">
        <v>22.510496</v>
      </c>
      <c r="AP113" s="100">
        <v>79.934816999999995</v>
      </c>
      <c r="AQ113" s="100">
        <v>82</v>
      </c>
      <c r="AR113" s="100">
        <v>100</v>
      </c>
      <c r="AS113" s="100">
        <v>8.1330053000000007</v>
      </c>
      <c r="AT113" s="99">
        <v>31529</v>
      </c>
      <c r="AU113" s="99">
        <v>1.6434917</v>
      </c>
      <c r="AV113" s="99">
        <v>3.6894233000000001</v>
      </c>
      <c r="AW113" s="100">
        <v>1.6550699</v>
      </c>
      <c r="AY113" s="123">
        <v>2006</v>
      </c>
    </row>
    <row r="114" spans="2:51">
      <c r="B114" s="123">
        <v>2007</v>
      </c>
      <c r="C114" s="99">
        <v>6071</v>
      </c>
      <c r="D114" s="100">
        <v>58.636406000000001</v>
      </c>
      <c r="E114" s="100">
        <v>65.148743999999994</v>
      </c>
      <c r="F114" s="100">
        <v>65.148743999999994</v>
      </c>
      <c r="G114" s="100">
        <v>79.371956999999995</v>
      </c>
      <c r="H114" s="100">
        <v>37.647174</v>
      </c>
      <c r="I114" s="100">
        <v>29.568365</v>
      </c>
      <c r="J114" s="100">
        <v>78.228171000000003</v>
      </c>
      <c r="K114" s="100">
        <v>81</v>
      </c>
      <c r="L114" s="100">
        <v>100</v>
      </c>
      <c r="M114" s="100">
        <v>8.6029275999999992</v>
      </c>
      <c r="N114" s="99">
        <v>20775</v>
      </c>
      <c r="O114" s="99">
        <v>2.1153303999999999</v>
      </c>
      <c r="P114" s="99">
        <v>3.7934673999999999</v>
      </c>
      <c r="R114" s="123">
        <v>2007</v>
      </c>
      <c r="S114" s="99">
        <v>5552</v>
      </c>
      <c r="T114" s="100">
        <v>53.007517999999997</v>
      </c>
      <c r="U114" s="100">
        <v>40.526933</v>
      </c>
      <c r="V114" s="100">
        <v>40.526933</v>
      </c>
      <c r="W114" s="100">
        <v>49.379038000000001</v>
      </c>
      <c r="X114" s="100">
        <v>23.805163</v>
      </c>
      <c r="Y114" s="100">
        <v>19.076059999999998</v>
      </c>
      <c r="Z114" s="100">
        <v>81.127026999999998</v>
      </c>
      <c r="AA114" s="100">
        <v>84</v>
      </c>
      <c r="AB114" s="100">
        <v>100</v>
      </c>
      <c r="AC114" s="100">
        <v>8.2514675999999998</v>
      </c>
      <c r="AD114" s="99">
        <v>15700</v>
      </c>
      <c r="AE114" s="99">
        <v>1.6167673</v>
      </c>
      <c r="AF114" s="99">
        <v>4.8675227999999997</v>
      </c>
      <c r="AH114" s="123">
        <v>2007</v>
      </c>
      <c r="AI114" s="99">
        <v>11623</v>
      </c>
      <c r="AJ114" s="100">
        <v>55.805698999999997</v>
      </c>
      <c r="AK114" s="100">
        <v>50.561847</v>
      </c>
      <c r="AL114" s="100">
        <v>50.561847</v>
      </c>
      <c r="AM114" s="100">
        <v>61.451711000000003</v>
      </c>
      <c r="AN114" s="100">
        <v>29.605284000000001</v>
      </c>
      <c r="AO114" s="100">
        <v>23.516400999999998</v>
      </c>
      <c r="AP114" s="100">
        <v>79.612736999999996</v>
      </c>
      <c r="AQ114" s="100">
        <v>82</v>
      </c>
      <c r="AR114" s="100">
        <v>100</v>
      </c>
      <c r="AS114" s="100">
        <v>8.4313839000000002</v>
      </c>
      <c r="AT114" s="99">
        <v>36475</v>
      </c>
      <c r="AU114" s="99">
        <v>1.8674580999999999</v>
      </c>
      <c r="AV114" s="99">
        <v>4.1915747999999997</v>
      </c>
      <c r="AW114" s="100">
        <v>1.6075419</v>
      </c>
      <c r="AY114" s="123">
        <v>2007</v>
      </c>
    </row>
    <row r="115" spans="2:51">
      <c r="B115" s="123">
        <v>2008</v>
      </c>
      <c r="C115" s="99">
        <v>5925</v>
      </c>
      <c r="D115" s="100">
        <v>56.044029000000002</v>
      </c>
      <c r="E115" s="100">
        <v>61.451338</v>
      </c>
      <c r="F115" s="100">
        <v>61.451338</v>
      </c>
      <c r="G115" s="100">
        <v>74.850581000000005</v>
      </c>
      <c r="H115" s="100">
        <v>35.406177</v>
      </c>
      <c r="I115" s="100">
        <v>27.709358999999999</v>
      </c>
      <c r="J115" s="100">
        <v>78.42944</v>
      </c>
      <c r="K115" s="100">
        <v>81</v>
      </c>
      <c r="L115" s="100">
        <v>100</v>
      </c>
      <c r="M115" s="100">
        <v>8.0559635000000007</v>
      </c>
      <c r="N115" s="99">
        <v>19625</v>
      </c>
      <c r="O115" s="99">
        <v>1.9571942</v>
      </c>
      <c r="P115" s="99">
        <v>3.5113428</v>
      </c>
      <c r="R115" s="123">
        <v>2008</v>
      </c>
      <c r="S115" s="99">
        <v>5350</v>
      </c>
      <c r="T115" s="100">
        <v>50.106985000000002</v>
      </c>
      <c r="U115" s="100">
        <v>38.133578999999997</v>
      </c>
      <c r="V115" s="100">
        <v>38.133578999999997</v>
      </c>
      <c r="W115" s="100">
        <v>46.440541000000003</v>
      </c>
      <c r="X115" s="100">
        <v>22.384687</v>
      </c>
      <c r="Y115" s="100">
        <v>17.872634999999999</v>
      </c>
      <c r="Z115" s="100">
        <v>81.250093000000007</v>
      </c>
      <c r="AA115" s="100">
        <v>84</v>
      </c>
      <c r="AB115" s="100">
        <v>100</v>
      </c>
      <c r="AC115" s="100">
        <v>7.5996477000000002</v>
      </c>
      <c r="AD115" s="99">
        <v>14408</v>
      </c>
      <c r="AE115" s="99">
        <v>1.4550654999999999</v>
      </c>
      <c r="AF115" s="99">
        <v>4.4997157999999997</v>
      </c>
      <c r="AH115" s="123">
        <v>2008</v>
      </c>
      <c r="AI115" s="99">
        <v>11275</v>
      </c>
      <c r="AJ115" s="100">
        <v>53.060823999999997</v>
      </c>
      <c r="AK115" s="100">
        <v>47.650244000000001</v>
      </c>
      <c r="AL115" s="100">
        <v>47.650244000000001</v>
      </c>
      <c r="AM115" s="100">
        <v>57.889046999999998</v>
      </c>
      <c r="AN115" s="100">
        <v>27.845206000000001</v>
      </c>
      <c r="AO115" s="100">
        <v>22.029990000000002</v>
      </c>
      <c r="AP115" s="100">
        <v>79.767961999999997</v>
      </c>
      <c r="AQ115" s="100">
        <v>82</v>
      </c>
      <c r="AR115" s="100">
        <v>100</v>
      </c>
      <c r="AS115" s="100">
        <v>7.8327983999999997</v>
      </c>
      <c r="AT115" s="99">
        <v>34033</v>
      </c>
      <c r="AU115" s="99">
        <v>1.7077065</v>
      </c>
      <c r="AV115" s="99">
        <v>3.8713413000000001</v>
      </c>
      <c r="AW115" s="100">
        <v>1.6114757</v>
      </c>
      <c r="AY115" s="123">
        <v>2008</v>
      </c>
    </row>
    <row r="116" spans="2:51">
      <c r="B116" s="123">
        <v>2009</v>
      </c>
      <c r="C116" s="99">
        <v>5831</v>
      </c>
      <c r="D116" s="100">
        <v>53.986756999999997</v>
      </c>
      <c r="E116" s="100">
        <v>58.316583000000001</v>
      </c>
      <c r="F116" s="100">
        <v>58.316583000000001</v>
      </c>
      <c r="G116" s="100">
        <v>71.081581</v>
      </c>
      <c r="H116" s="100">
        <v>33.710856999999997</v>
      </c>
      <c r="I116" s="100">
        <v>26.470427999999998</v>
      </c>
      <c r="J116" s="100">
        <v>78.466894999999994</v>
      </c>
      <c r="K116" s="100">
        <v>81</v>
      </c>
      <c r="L116" s="100">
        <v>100</v>
      </c>
      <c r="M116" s="100">
        <v>8.0627765</v>
      </c>
      <c r="N116" s="99">
        <v>19775</v>
      </c>
      <c r="O116" s="99">
        <v>1.9305330000000001</v>
      </c>
      <c r="P116" s="99">
        <v>3.5167122000000002</v>
      </c>
      <c r="R116" s="123">
        <v>2009</v>
      </c>
      <c r="S116" s="99">
        <v>5214</v>
      </c>
      <c r="T116" s="100">
        <v>47.875025000000001</v>
      </c>
      <c r="U116" s="100">
        <v>36.392851</v>
      </c>
      <c r="V116" s="100">
        <v>36.392851</v>
      </c>
      <c r="W116" s="100">
        <v>44.186042</v>
      </c>
      <c r="X116" s="100">
        <v>21.529664</v>
      </c>
      <c r="Y116" s="100">
        <v>17.221664000000001</v>
      </c>
      <c r="Z116" s="100">
        <v>80.757959</v>
      </c>
      <c r="AA116" s="100">
        <v>83</v>
      </c>
      <c r="AB116" s="100">
        <v>100</v>
      </c>
      <c r="AC116" s="100">
        <v>7.6183518000000001</v>
      </c>
      <c r="AD116" s="99">
        <v>15484</v>
      </c>
      <c r="AE116" s="99">
        <v>1.5324679999999999</v>
      </c>
      <c r="AF116" s="99">
        <v>4.7268564</v>
      </c>
      <c r="AH116" s="123">
        <v>2009</v>
      </c>
      <c r="AI116" s="99">
        <v>11045</v>
      </c>
      <c r="AJ116" s="100">
        <v>50.918202999999998</v>
      </c>
      <c r="AK116" s="100">
        <v>45.333195000000003</v>
      </c>
      <c r="AL116" s="100">
        <v>45.333195000000003</v>
      </c>
      <c r="AM116" s="100">
        <v>55.021214999999998</v>
      </c>
      <c r="AN116" s="100">
        <v>26.634744000000001</v>
      </c>
      <c r="AO116" s="100">
        <v>21.120740999999999</v>
      </c>
      <c r="AP116" s="100">
        <v>79.548533000000006</v>
      </c>
      <c r="AQ116" s="100">
        <v>82</v>
      </c>
      <c r="AR116" s="100">
        <v>100</v>
      </c>
      <c r="AS116" s="100">
        <v>7.8466893999999998</v>
      </c>
      <c r="AT116" s="99">
        <v>35259</v>
      </c>
      <c r="AU116" s="99">
        <v>1.7328633</v>
      </c>
      <c r="AV116" s="99">
        <v>3.9621751000000001</v>
      </c>
      <c r="AW116" s="100">
        <v>1.6024186</v>
      </c>
      <c r="AY116" s="123">
        <v>2009</v>
      </c>
    </row>
    <row r="117" spans="2:51">
      <c r="B117" s="123">
        <v>2010</v>
      </c>
      <c r="C117" s="99">
        <v>6224</v>
      </c>
      <c r="D117" s="100">
        <v>56.747774</v>
      </c>
      <c r="E117" s="100">
        <v>60.047230999999996</v>
      </c>
      <c r="F117" s="100">
        <v>60.047230999999996</v>
      </c>
      <c r="G117" s="100">
        <v>73.424028000000007</v>
      </c>
      <c r="H117" s="100">
        <v>34.520876999999999</v>
      </c>
      <c r="I117" s="100">
        <v>27.146543000000001</v>
      </c>
      <c r="J117" s="100">
        <v>78.983932999999993</v>
      </c>
      <c r="K117" s="100">
        <v>81</v>
      </c>
      <c r="L117" s="100">
        <v>100</v>
      </c>
      <c r="M117" s="100">
        <v>8.4698709999999995</v>
      </c>
      <c r="N117" s="99">
        <v>19903</v>
      </c>
      <c r="O117" s="99">
        <v>1.9144582000000001</v>
      </c>
      <c r="P117" s="99">
        <v>3.5547927000000001</v>
      </c>
      <c r="R117" s="123">
        <v>2010</v>
      </c>
      <c r="S117" s="99">
        <v>5739</v>
      </c>
      <c r="T117" s="100">
        <v>51.871313000000001</v>
      </c>
      <c r="U117" s="100">
        <v>38.536979000000002</v>
      </c>
      <c r="V117" s="100">
        <v>38.536979000000002</v>
      </c>
      <c r="W117" s="100">
        <v>46.945529999999998</v>
      </c>
      <c r="X117" s="100">
        <v>22.511244999999999</v>
      </c>
      <c r="Y117" s="100">
        <v>17.924125</v>
      </c>
      <c r="Z117" s="100">
        <v>81.457032999999996</v>
      </c>
      <c r="AA117" s="100">
        <v>84</v>
      </c>
      <c r="AB117" s="100">
        <v>100</v>
      </c>
      <c r="AC117" s="100">
        <v>8.1998599999999993</v>
      </c>
      <c r="AD117" s="99">
        <v>15305</v>
      </c>
      <c r="AE117" s="99">
        <v>1.4913940000000001</v>
      </c>
      <c r="AF117" s="99">
        <v>4.7770501999999997</v>
      </c>
      <c r="AH117" s="123">
        <v>2010</v>
      </c>
      <c r="AI117" s="99">
        <v>11963</v>
      </c>
      <c r="AJ117" s="100">
        <v>54.298909999999999</v>
      </c>
      <c r="AK117" s="100">
        <v>47.344911000000003</v>
      </c>
      <c r="AL117" s="100">
        <v>47.344911000000003</v>
      </c>
      <c r="AM117" s="100">
        <v>57.665221000000003</v>
      </c>
      <c r="AN117" s="100">
        <v>27.572531999999999</v>
      </c>
      <c r="AO117" s="100">
        <v>21.837388000000001</v>
      </c>
      <c r="AP117" s="100">
        <v>80.170135999999999</v>
      </c>
      <c r="AQ117" s="100">
        <v>83</v>
      </c>
      <c r="AR117" s="100">
        <v>100</v>
      </c>
      <c r="AS117" s="100">
        <v>8.3381542</v>
      </c>
      <c r="AT117" s="99">
        <v>35208</v>
      </c>
      <c r="AU117" s="99">
        <v>1.7042976000000001</v>
      </c>
      <c r="AV117" s="99">
        <v>3.9996456</v>
      </c>
      <c r="AW117" s="100">
        <v>1.5581716999999999</v>
      </c>
      <c r="AY117" s="123">
        <v>2010</v>
      </c>
    </row>
    <row r="118" spans="2:51">
      <c r="B118" s="123">
        <v>2011</v>
      </c>
      <c r="C118" s="99">
        <v>6553</v>
      </c>
      <c r="D118" s="100">
        <v>58.939216000000002</v>
      </c>
      <c r="E118" s="100">
        <v>61.031967000000002</v>
      </c>
      <c r="F118" s="100">
        <v>61.031967000000002</v>
      </c>
      <c r="G118" s="100">
        <v>74.747594000000007</v>
      </c>
      <c r="H118" s="100">
        <v>34.808739000000003</v>
      </c>
      <c r="I118" s="100">
        <v>27.201968000000001</v>
      </c>
      <c r="J118" s="100">
        <v>79.419808000000003</v>
      </c>
      <c r="K118" s="100">
        <v>82</v>
      </c>
      <c r="L118" s="100">
        <v>100</v>
      </c>
      <c r="M118" s="100">
        <v>8.6990575000000003</v>
      </c>
      <c r="N118" s="99">
        <v>19199</v>
      </c>
      <c r="O118" s="99">
        <v>1.8232355</v>
      </c>
      <c r="P118" s="99">
        <v>3.5311883000000002</v>
      </c>
      <c r="R118" s="123">
        <v>2011</v>
      </c>
      <c r="S118" s="99">
        <v>5965</v>
      </c>
      <c r="T118" s="100">
        <v>53.155512999999999</v>
      </c>
      <c r="U118" s="100">
        <v>38.785831999999999</v>
      </c>
      <c r="V118" s="100">
        <v>38.785831999999999</v>
      </c>
      <c r="W118" s="100">
        <v>47.355511</v>
      </c>
      <c r="X118" s="100">
        <v>22.523887999999999</v>
      </c>
      <c r="Y118" s="100">
        <v>17.890405999999999</v>
      </c>
      <c r="Z118" s="100">
        <v>81.870243000000002</v>
      </c>
      <c r="AA118" s="100">
        <v>84</v>
      </c>
      <c r="AB118" s="100">
        <v>100</v>
      </c>
      <c r="AC118" s="100">
        <v>8.3307728999999995</v>
      </c>
      <c r="AD118" s="99">
        <v>14644</v>
      </c>
      <c r="AE118" s="99">
        <v>1.4075541</v>
      </c>
      <c r="AF118" s="99">
        <v>4.4786435999999998</v>
      </c>
      <c r="AH118" s="123">
        <v>2011</v>
      </c>
      <c r="AI118" s="99">
        <v>12518</v>
      </c>
      <c r="AJ118" s="100">
        <v>56.033959000000003</v>
      </c>
      <c r="AK118" s="100">
        <v>47.934241</v>
      </c>
      <c r="AL118" s="100">
        <v>47.934241</v>
      </c>
      <c r="AM118" s="100">
        <v>58.497145000000003</v>
      </c>
      <c r="AN118" s="100">
        <v>27.707678000000001</v>
      </c>
      <c r="AO118" s="100">
        <v>21.844211999999999</v>
      </c>
      <c r="AP118" s="100">
        <v>80.587474</v>
      </c>
      <c r="AQ118" s="100">
        <v>83</v>
      </c>
      <c r="AR118" s="100">
        <v>100</v>
      </c>
      <c r="AS118" s="100">
        <v>8.5195872999999995</v>
      </c>
      <c r="AT118" s="99">
        <v>33843</v>
      </c>
      <c r="AU118" s="99">
        <v>1.6166488999999999</v>
      </c>
      <c r="AV118" s="99">
        <v>3.8869975999999999</v>
      </c>
      <c r="AW118" s="100">
        <v>1.5735634000000001</v>
      </c>
      <c r="AY118" s="123">
        <v>2011</v>
      </c>
    </row>
    <row r="119" spans="2:51">
      <c r="B119" s="123">
        <v>2012</v>
      </c>
      <c r="C119" s="99">
        <v>6822</v>
      </c>
      <c r="D119" s="100">
        <v>60.284322000000003</v>
      </c>
      <c r="E119" s="100">
        <v>61.271349999999998</v>
      </c>
      <c r="F119" s="100">
        <v>61.271349999999998</v>
      </c>
      <c r="G119" s="100">
        <v>75.194106000000005</v>
      </c>
      <c r="H119" s="100">
        <v>34.808024000000003</v>
      </c>
      <c r="I119" s="100">
        <v>27.217030000000001</v>
      </c>
      <c r="J119" s="100">
        <v>79.820874000000003</v>
      </c>
      <c r="K119" s="100">
        <v>82</v>
      </c>
      <c r="L119" s="100">
        <v>100</v>
      </c>
      <c r="M119" s="100">
        <v>9.1210524999999993</v>
      </c>
      <c r="N119" s="99">
        <v>19092</v>
      </c>
      <c r="O119" s="99">
        <v>1.7826261000000001</v>
      </c>
      <c r="P119" s="99">
        <v>3.6101451999999998</v>
      </c>
      <c r="R119" s="123">
        <v>2012</v>
      </c>
      <c r="S119" s="99">
        <v>6438</v>
      </c>
      <c r="T119" s="100">
        <v>56.344684999999998</v>
      </c>
      <c r="U119" s="100">
        <v>40.614018000000002</v>
      </c>
      <c r="V119" s="100">
        <v>40.614018000000002</v>
      </c>
      <c r="W119" s="100">
        <v>49.677124999999997</v>
      </c>
      <c r="X119" s="100">
        <v>23.465613999999999</v>
      </c>
      <c r="Y119" s="100">
        <v>18.595068000000001</v>
      </c>
      <c r="Z119" s="100">
        <v>82.188102000000001</v>
      </c>
      <c r="AA119" s="100">
        <v>85</v>
      </c>
      <c r="AB119" s="100">
        <v>100</v>
      </c>
      <c r="AC119" s="100">
        <v>8.9040716999999994</v>
      </c>
      <c r="AD119" s="99">
        <v>15423</v>
      </c>
      <c r="AE119" s="99">
        <v>1.4556964999999999</v>
      </c>
      <c r="AF119" s="99">
        <v>4.8269580999999997</v>
      </c>
      <c r="AH119" s="123">
        <v>2012</v>
      </c>
      <c r="AI119" s="99">
        <v>13260</v>
      </c>
      <c r="AJ119" s="100">
        <v>58.305</v>
      </c>
      <c r="AK119" s="100">
        <v>49.142054999999999</v>
      </c>
      <c r="AL119" s="100">
        <v>49.142054999999999</v>
      </c>
      <c r="AM119" s="100">
        <v>60.099125000000001</v>
      </c>
      <c r="AN119" s="100">
        <v>28.265594</v>
      </c>
      <c r="AO119" s="100">
        <v>22.259104000000001</v>
      </c>
      <c r="AP119" s="100">
        <v>80.970211000000006</v>
      </c>
      <c r="AQ119" s="100">
        <v>83</v>
      </c>
      <c r="AR119" s="100">
        <v>100</v>
      </c>
      <c r="AS119" s="100">
        <v>9.0143985999999998</v>
      </c>
      <c r="AT119" s="99">
        <v>34515</v>
      </c>
      <c r="AU119" s="99">
        <v>1.6200445000000001</v>
      </c>
      <c r="AV119" s="99">
        <v>4.0684331</v>
      </c>
      <c r="AW119" s="100">
        <v>1.5086257000000001</v>
      </c>
      <c r="AY119" s="123">
        <v>2012</v>
      </c>
    </row>
    <row r="120" spans="2:51">
      <c r="B120" s="123">
        <v>2013</v>
      </c>
      <c r="C120" s="99">
        <v>6558</v>
      </c>
      <c r="D120" s="100">
        <v>56.963180000000001</v>
      </c>
      <c r="E120" s="100">
        <v>56.645932000000002</v>
      </c>
      <c r="F120" s="100">
        <v>56.645932000000002</v>
      </c>
      <c r="G120" s="100">
        <v>69.112864999999999</v>
      </c>
      <c r="H120" s="100">
        <v>32.71987</v>
      </c>
      <c r="I120" s="100">
        <v>25.796389000000001</v>
      </c>
      <c r="J120" s="100">
        <v>79.064654000000004</v>
      </c>
      <c r="K120" s="100">
        <v>82</v>
      </c>
      <c r="L120" s="100">
        <v>100</v>
      </c>
      <c r="M120" s="100">
        <v>8.6537699999999997</v>
      </c>
      <c r="N120" s="99">
        <v>20721</v>
      </c>
      <c r="O120" s="99">
        <v>1.9032983999999999</v>
      </c>
      <c r="P120" s="99">
        <v>3.8701688000000001</v>
      </c>
      <c r="R120" s="123">
        <v>2013</v>
      </c>
      <c r="S120" s="99">
        <v>5917</v>
      </c>
      <c r="T120" s="100">
        <v>50.863042999999998</v>
      </c>
      <c r="U120" s="100">
        <v>36.836697999999998</v>
      </c>
      <c r="V120" s="100">
        <v>36.836697999999998</v>
      </c>
      <c r="W120" s="100">
        <v>44.880403000000001</v>
      </c>
      <c r="X120" s="100">
        <v>21.464590000000001</v>
      </c>
      <c r="Y120" s="100">
        <v>16.989522999999998</v>
      </c>
      <c r="Z120" s="100">
        <v>81.683401000000003</v>
      </c>
      <c r="AA120" s="100">
        <v>84</v>
      </c>
      <c r="AB120" s="100">
        <v>100</v>
      </c>
      <c r="AC120" s="100">
        <v>8.2299433000000004</v>
      </c>
      <c r="AD120" s="99">
        <v>15098</v>
      </c>
      <c r="AE120" s="99">
        <v>1.3996149</v>
      </c>
      <c r="AF120" s="99">
        <v>4.6367216000000004</v>
      </c>
      <c r="AH120" s="123">
        <v>2013</v>
      </c>
      <c r="AI120" s="99">
        <v>12475</v>
      </c>
      <c r="AJ120" s="100">
        <v>53.897232000000002</v>
      </c>
      <c r="AK120" s="100">
        <v>45.211253999999997</v>
      </c>
      <c r="AL120" s="100">
        <v>45.211253999999997</v>
      </c>
      <c r="AM120" s="100">
        <v>55.014274999999998</v>
      </c>
      <c r="AN120" s="100">
        <v>26.349796999999999</v>
      </c>
      <c r="AO120" s="100">
        <v>20.841930000000001</v>
      </c>
      <c r="AP120" s="100">
        <v>80.306638000000007</v>
      </c>
      <c r="AQ120" s="100">
        <v>83</v>
      </c>
      <c r="AR120" s="100">
        <v>100</v>
      </c>
      <c r="AS120" s="100">
        <v>8.4474329000000008</v>
      </c>
      <c r="AT120" s="99">
        <v>35819</v>
      </c>
      <c r="AU120" s="99">
        <v>1.6526144</v>
      </c>
      <c r="AV120" s="99">
        <v>4.1600611000000001</v>
      </c>
      <c r="AW120" s="100">
        <v>1.5377581</v>
      </c>
      <c r="AY120" s="123">
        <v>2013</v>
      </c>
    </row>
    <row r="121" spans="2:51">
      <c r="B121" s="123">
        <v>2014</v>
      </c>
      <c r="C121" s="99">
        <v>7179</v>
      </c>
      <c r="D121" s="100">
        <v>61.467241000000001</v>
      </c>
      <c r="E121" s="100">
        <v>59.777693999999997</v>
      </c>
      <c r="F121" s="100">
        <v>59.777693999999997</v>
      </c>
      <c r="G121" s="100">
        <v>72.986450000000005</v>
      </c>
      <c r="H121" s="100">
        <v>34.539152000000001</v>
      </c>
      <c r="I121" s="100">
        <v>27.213819999999998</v>
      </c>
      <c r="J121" s="100">
        <v>79.193899000000002</v>
      </c>
      <c r="K121" s="100">
        <v>82</v>
      </c>
      <c r="L121" s="100">
        <v>100</v>
      </c>
      <c r="M121" s="100">
        <v>9.1637839999999997</v>
      </c>
      <c r="N121" s="99">
        <v>22366</v>
      </c>
      <c r="O121" s="99">
        <v>2.0272882000000001</v>
      </c>
      <c r="P121" s="99">
        <v>4.0871446999999996</v>
      </c>
      <c r="R121" s="123">
        <v>2014</v>
      </c>
      <c r="S121" s="99">
        <v>6609</v>
      </c>
      <c r="T121" s="100">
        <v>55.891264</v>
      </c>
      <c r="U121" s="100">
        <v>40.013491999999999</v>
      </c>
      <c r="V121" s="100">
        <v>40.013491999999999</v>
      </c>
      <c r="W121" s="100">
        <v>48.805824999999999</v>
      </c>
      <c r="X121" s="100">
        <v>23.330711999999998</v>
      </c>
      <c r="Y121" s="100">
        <v>18.579357000000002</v>
      </c>
      <c r="Z121" s="100">
        <v>81.800424000000007</v>
      </c>
      <c r="AA121" s="100">
        <v>84</v>
      </c>
      <c r="AB121" s="100">
        <v>100</v>
      </c>
      <c r="AC121" s="100">
        <v>8.7840083</v>
      </c>
      <c r="AD121" s="99">
        <v>16568</v>
      </c>
      <c r="AE121" s="99">
        <v>1.5115129</v>
      </c>
      <c r="AF121" s="99">
        <v>4.9722546999999997</v>
      </c>
      <c r="AH121" s="123">
        <v>2014</v>
      </c>
      <c r="AI121" s="99">
        <v>13788</v>
      </c>
      <c r="AJ121" s="100">
        <v>58.662011</v>
      </c>
      <c r="AK121" s="100">
        <v>48.435636000000002</v>
      </c>
      <c r="AL121" s="100">
        <v>48.435636000000002</v>
      </c>
      <c r="AM121" s="100">
        <v>59.006895</v>
      </c>
      <c r="AN121" s="100">
        <v>28.223365999999999</v>
      </c>
      <c r="AO121" s="100">
        <v>22.372852000000002</v>
      </c>
      <c r="AP121" s="100">
        <v>80.443284000000006</v>
      </c>
      <c r="AQ121" s="100">
        <v>83</v>
      </c>
      <c r="AR121" s="100">
        <v>100</v>
      </c>
      <c r="AS121" s="100">
        <v>8.9777315000000009</v>
      </c>
      <c r="AT121" s="99">
        <v>38934</v>
      </c>
      <c r="AU121" s="99">
        <v>1.7702362</v>
      </c>
      <c r="AV121" s="99">
        <v>4.4221221999999996</v>
      </c>
      <c r="AW121" s="100">
        <v>1.4939385000000001</v>
      </c>
      <c r="AY121" s="123">
        <v>2014</v>
      </c>
    </row>
    <row r="122" spans="2:51">
      <c r="B122" s="123">
        <v>2015</v>
      </c>
      <c r="C122" s="99">
        <v>7214</v>
      </c>
      <c r="D122" s="100">
        <v>60.924799</v>
      </c>
      <c r="E122" s="100">
        <v>58.061849000000002</v>
      </c>
      <c r="F122" s="100">
        <v>58.061849000000002</v>
      </c>
      <c r="G122" s="100">
        <v>70.994755999999995</v>
      </c>
      <c r="H122" s="100">
        <v>33.424317000000002</v>
      </c>
      <c r="I122" s="100">
        <v>26.363139</v>
      </c>
      <c r="J122" s="100">
        <v>79.540199999999999</v>
      </c>
      <c r="K122" s="100">
        <v>82</v>
      </c>
      <c r="L122" s="100">
        <v>100</v>
      </c>
      <c r="M122" s="100">
        <v>8.8700357000000007</v>
      </c>
      <c r="N122" s="99">
        <v>21690</v>
      </c>
      <c r="O122" s="99">
        <v>1.9413260000000001</v>
      </c>
      <c r="P122" s="99">
        <v>3.8371314999999999</v>
      </c>
      <c r="R122" s="123">
        <v>2015</v>
      </c>
      <c r="S122" s="99">
        <v>7100</v>
      </c>
      <c r="T122" s="100">
        <v>59.117614000000003</v>
      </c>
      <c r="U122" s="100">
        <v>41.482999999999997</v>
      </c>
      <c r="V122" s="100">
        <v>41.482999999999997</v>
      </c>
      <c r="W122" s="100">
        <v>50.786788000000001</v>
      </c>
      <c r="X122" s="100">
        <v>23.880711999999999</v>
      </c>
      <c r="Y122" s="100">
        <v>18.975664999999999</v>
      </c>
      <c r="Z122" s="100">
        <v>82.462535000000003</v>
      </c>
      <c r="AA122" s="100">
        <v>85</v>
      </c>
      <c r="AB122" s="100">
        <v>100</v>
      </c>
      <c r="AC122" s="100">
        <v>9.1351226000000008</v>
      </c>
      <c r="AD122" s="99">
        <v>16138</v>
      </c>
      <c r="AE122" s="99">
        <v>1.4500521</v>
      </c>
      <c r="AF122" s="99">
        <v>4.8171840000000001</v>
      </c>
      <c r="AH122" s="123">
        <v>2015</v>
      </c>
      <c r="AI122" s="99">
        <v>14314</v>
      </c>
      <c r="AJ122" s="100">
        <v>60.014798999999996</v>
      </c>
      <c r="AK122" s="100">
        <v>48.650286999999999</v>
      </c>
      <c r="AL122" s="100">
        <v>48.650286999999999</v>
      </c>
      <c r="AM122" s="100">
        <v>59.443238999999998</v>
      </c>
      <c r="AN122" s="100">
        <v>28.099706000000001</v>
      </c>
      <c r="AO122" s="100">
        <v>22.261538000000002</v>
      </c>
      <c r="AP122" s="100">
        <v>80.989729999999994</v>
      </c>
      <c r="AQ122" s="100">
        <v>84</v>
      </c>
      <c r="AR122" s="100">
        <v>100</v>
      </c>
      <c r="AS122" s="100">
        <v>8.9995724999999993</v>
      </c>
      <c r="AT122" s="99">
        <v>37828</v>
      </c>
      <c r="AU122" s="99">
        <v>1.6961683999999999</v>
      </c>
      <c r="AV122" s="99">
        <v>4.2018272000000003</v>
      </c>
      <c r="AW122" s="100">
        <v>1.3996541</v>
      </c>
      <c r="AY122" s="123">
        <v>2015</v>
      </c>
    </row>
    <row r="123" spans="2:51">
      <c r="B123" s="123">
        <v>2016</v>
      </c>
      <c r="C123" s="99">
        <v>7455</v>
      </c>
      <c r="D123" s="100">
        <v>62.063732999999999</v>
      </c>
      <c r="E123" s="100">
        <v>57.989933000000001</v>
      </c>
      <c r="F123" s="100">
        <v>57.989933000000001</v>
      </c>
      <c r="G123" s="100">
        <v>70.999161000000001</v>
      </c>
      <c r="H123" s="100">
        <v>33.285691999999997</v>
      </c>
      <c r="I123" s="100">
        <v>26.236868000000001</v>
      </c>
      <c r="J123" s="100">
        <v>79.835009999999997</v>
      </c>
      <c r="K123" s="100">
        <v>82</v>
      </c>
      <c r="L123" s="100">
        <v>100</v>
      </c>
      <c r="M123" s="100">
        <v>9.1062332999999995</v>
      </c>
      <c r="N123" s="99">
        <v>21843</v>
      </c>
      <c r="O123" s="99">
        <v>1.9292826000000001</v>
      </c>
      <c r="P123" s="99">
        <v>3.9533195999999999</v>
      </c>
      <c r="R123" s="123">
        <v>2016</v>
      </c>
      <c r="S123" s="99">
        <v>7328</v>
      </c>
      <c r="T123" s="100">
        <v>60.070680000000003</v>
      </c>
      <c r="U123" s="100">
        <v>41.909799</v>
      </c>
      <c r="V123" s="100">
        <v>41.909799</v>
      </c>
      <c r="W123" s="100">
        <v>51.361781999999998</v>
      </c>
      <c r="X123" s="100">
        <v>24.125547999999998</v>
      </c>
      <c r="Y123" s="100">
        <v>19.134126999999999</v>
      </c>
      <c r="Z123" s="100">
        <v>82.545715000000001</v>
      </c>
      <c r="AA123" s="100">
        <v>85</v>
      </c>
      <c r="AB123" s="100">
        <v>100</v>
      </c>
      <c r="AC123" s="100">
        <v>9.5619609000000008</v>
      </c>
      <c r="AD123" s="99">
        <v>16510</v>
      </c>
      <c r="AE123" s="99">
        <v>1.4610694</v>
      </c>
      <c r="AF123" s="99">
        <v>4.9934368999999998</v>
      </c>
      <c r="AH123" s="123">
        <v>2016</v>
      </c>
      <c r="AI123" s="99">
        <v>14783</v>
      </c>
      <c r="AJ123" s="100">
        <v>61.059503999999997</v>
      </c>
      <c r="AK123" s="100">
        <v>48.855344000000002</v>
      </c>
      <c r="AL123" s="100">
        <v>48.855344000000002</v>
      </c>
      <c r="AM123" s="100">
        <v>59.763378000000003</v>
      </c>
      <c r="AN123" s="100">
        <v>28.171241999999999</v>
      </c>
      <c r="AO123" s="100">
        <v>22.288883999999999</v>
      </c>
      <c r="AP123" s="100">
        <v>81.178719000000001</v>
      </c>
      <c r="AQ123" s="100">
        <v>84</v>
      </c>
      <c r="AR123" s="100">
        <v>100</v>
      </c>
      <c r="AS123" s="100">
        <v>9.3265785000000001</v>
      </c>
      <c r="AT123" s="99">
        <v>38353</v>
      </c>
      <c r="AU123" s="99">
        <v>1.6954024999999999</v>
      </c>
      <c r="AV123" s="99">
        <v>4.3427160000000002</v>
      </c>
      <c r="AW123" s="100">
        <v>1.3836843000000001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819</v>
      </c>
      <c r="D14" s="99">
        <v>61</v>
      </c>
      <c r="E14" s="99">
        <v>25</v>
      </c>
      <c r="F14" s="99">
        <v>52</v>
      </c>
      <c r="G14" s="99">
        <v>79</v>
      </c>
      <c r="H14" s="99">
        <v>68</v>
      </c>
      <c r="I14" s="99">
        <v>75</v>
      </c>
      <c r="J14" s="99">
        <v>109</v>
      </c>
      <c r="K14" s="99">
        <v>140</v>
      </c>
      <c r="L14" s="99">
        <v>154</v>
      </c>
      <c r="M14" s="99">
        <v>154</v>
      </c>
      <c r="N14" s="99">
        <v>159</v>
      </c>
      <c r="O14" s="99">
        <v>219</v>
      </c>
      <c r="P14" s="99">
        <v>230</v>
      </c>
      <c r="Q14" s="99">
        <v>318</v>
      </c>
      <c r="R14" s="99">
        <v>327</v>
      </c>
      <c r="S14" s="99">
        <v>182</v>
      </c>
      <c r="T14" s="99">
        <v>149</v>
      </c>
      <c r="U14" s="99">
        <v>5</v>
      </c>
      <c r="V14" s="99">
        <v>3325</v>
      </c>
      <c r="W14" s="125"/>
      <c r="X14" s="113">
        <v>1907</v>
      </c>
      <c r="Y14" s="99">
        <v>645</v>
      </c>
      <c r="Z14" s="99">
        <v>64</v>
      </c>
      <c r="AA14" s="99">
        <v>37</v>
      </c>
      <c r="AB14" s="99">
        <v>42</v>
      </c>
      <c r="AC14" s="99">
        <v>52</v>
      </c>
      <c r="AD14" s="99">
        <v>53</v>
      </c>
      <c r="AE14" s="99">
        <v>66</v>
      </c>
      <c r="AF14" s="99">
        <v>84</v>
      </c>
      <c r="AG14" s="99">
        <v>82</v>
      </c>
      <c r="AH14" s="99">
        <v>74</v>
      </c>
      <c r="AI14" s="99">
        <v>66</v>
      </c>
      <c r="AJ14" s="99">
        <v>88</v>
      </c>
      <c r="AK14" s="99">
        <v>112</v>
      </c>
      <c r="AL14" s="99">
        <v>186</v>
      </c>
      <c r="AM14" s="99">
        <v>261</v>
      </c>
      <c r="AN14" s="99">
        <v>244</v>
      </c>
      <c r="AO14" s="99">
        <v>156</v>
      </c>
      <c r="AP14" s="99">
        <v>104</v>
      </c>
      <c r="AQ14" s="99">
        <v>2</v>
      </c>
      <c r="AR14" s="99">
        <v>2418</v>
      </c>
      <c r="AS14" s="125"/>
      <c r="AT14" s="113">
        <v>1907</v>
      </c>
      <c r="AU14" s="99">
        <v>1464</v>
      </c>
      <c r="AV14" s="99">
        <v>125</v>
      </c>
      <c r="AW14" s="99">
        <v>62</v>
      </c>
      <c r="AX14" s="99">
        <v>94</v>
      </c>
      <c r="AY14" s="99">
        <v>131</v>
      </c>
      <c r="AZ14" s="99">
        <v>121</v>
      </c>
      <c r="BA14" s="99">
        <v>141</v>
      </c>
      <c r="BB14" s="99">
        <v>193</v>
      </c>
      <c r="BC14" s="99">
        <v>222</v>
      </c>
      <c r="BD14" s="99">
        <v>228</v>
      </c>
      <c r="BE14" s="99">
        <v>220</v>
      </c>
      <c r="BF14" s="99">
        <v>247</v>
      </c>
      <c r="BG14" s="99">
        <v>331</v>
      </c>
      <c r="BH14" s="99">
        <v>416</v>
      </c>
      <c r="BI14" s="99">
        <v>579</v>
      </c>
      <c r="BJ14" s="99">
        <v>571</v>
      </c>
      <c r="BK14" s="99">
        <v>338</v>
      </c>
      <c r="BL14" s="99">
        <v>253</v>
      </c>
      <c r="BM14" s="99">
        <v>7</v>
      </c>
      <c r="BN14" s="99">
        <v>5743</v>
      </c>
      <c r="BP14" s="112">
        <v>1907</v>
      </c>
    </row>
    <row r="15" spans="1:68" s="91" customFormat="1">
      <c r="B15" s="113">
        <v>1908</v>
      </c>
      <c r="C15" s="99">
        <v>721</v>
      </c>
      <c r="D15" s="99">
        <v>59</v>
      </c>
      <c r="E15" s="99">
        <v>31</v>
      </c>
      <c r="F15" s="99">
        <v>51</v>
      </c>
      <c r="G15" s="99">
        <v>70</v>
      </c>
      <c r="H15" s="99">
        <v>56</v>
      </c>
      <c r="I15" s="99">
        <v>72</v>
      </c>
      <c r="J15" s="99">
        <v>103</v>
      </c>
      <c r="K15" s="99">
        <v>139</v>
      </c>
      <c r="L15" s="99">
        <v>185</v>
      </c>
      <c r="M15" s="99">
        <v>177</v>
      </c>
      <c r="N15" s="99">
        <v>128</v>
      </c>
      <c r="O15" s="99">
        <v>182</v>
      </c>
      <c r="P15" s="99">
        <v>240</v>
      </c>
      <c r="Q15" s="99">
        <v>270</v>
      </c>
      <c r="R15" s="99">
        <v>291</v>
      </c>
      <c r="S15" s="99">
        <v>162</v>
      </c>
      <c r="T15" s="99">
        <v>95</v>
      </c>
      <c r="U15" s="99">
        <v>9</v>
      </c>
      <c r="V15" s="99">
        <v>3041</v>
      </c>
      <c r="W15" s="125"/>
      <c r="X15" s="113">
        <v>1908</v>
      </c>
      <c r="Y15" s="99">
        <v>538</v>
      </c>
      <c r="Z15" s="99">
        <v>54</v>
      </c>
      <c r="AA15" s="99">
        <v>34</v>
      </c>
      <c r="AB15" s="99">
        <v>46</v>
      </c>
      <c r="AC15" s="99">
        <v>38</v>
      </c>
      <c r="AD15" s="99">
        <v>47</v>
      </c>
      <c r="AE15" s="99">
        <v>55</v>
      </c>
      <c r="AF15" s="99">
        <v>79</v>
      </c>
      <c r="AG15" s="99">
        <v>80</v>
      </c>
      <c r="AH15" s="99">
        <v>88</v>
      </c>
      <c r="AI15" s="99">
        <v>88</v>
      </c>
      <c r="AJ15" s="99">
        <v>75</v>
      </c>
      <c r="AK15" s="99">
        <v>96</v>
      </c>
      <c r="AL15" s="99">
        <v>186</v>
      </c>
      <c r="AM15" s="99">
        <v>260</v>
      </c>
      <c r="AN15" s="99">
        <v>244</v>
      </c>
      <c r="AO15" s="99">
        <v>140</v>
      </c>
      <c r="AP15" s="99">
        <v>102</v>
      </c>
      <c r="AQ15" s="99">
        <v>1</v>
      </c>
      <c r="AR15" s="99">
        <v>2251</v>
      </c>
      <c r="AS15" s="125"/>
      <c r="AT15" s="113">
        <v>1908</v>
      </c>
      <c r="AU15" s="99">
        <v>1259</v>
      </c>
      <c r="AV15" s="99">
        <v>113</v>
      </c>
      <c r="AW15" s="99">
        <v>65</v>
      </c>
      <c r="AX15" s="99">
        <v>97</v>
      </c>
      <c r="AY15" s="99">
        <v>108</v>
      </c>
      <c r="AZ15" s="99">
        <v>103</v>
      </c>
      <c r="BA15" s="99">
        <v>127</v>
      </c>
      <c r="BB15" s="99">
        <v>182</v>
      </c>
      <c r="BC15" s="99">
        <v>219</v>
      </c>
      <c r="BD15" s="99">
        <v>273</v>
      </c>
      <c r="BE15" s="99">
        <v>265</v>
      </c>
      <c r="BF15" s="99">
        <v>203</v>
      </c>
      <c r="BG15" s="99">
        <v>278</v>
      </c>
      <c r="BH15" s="99">
        <v>426</v>
      </c>
      <c r="BI15" s="99">
        <v>530</v>
      </c>
      <c r="BJ15" s="99">
        <v>535</v>
      </c>
      <c r="BK15" s="99">
        <v>302</v>
      </c>
      <c r="BL15" s="99">
        <v>197</v>
      </c>
      <c r="BM15" s="99">
        <v>10</v>
      </c>
      <c r="BN15" s="99">
        <v>5292</v>
      </c>
      <c r="BP15" s="112">
        <v>1908</v>
      </c>
    </row>
    <row r="16" spans="1:68" s="91" customFormat="1">
      <c r="B16" s="113">
        <v>1909</v>
      </c>
      <c r="C16" s="99">
        <v>580</v>
      </c>
      <c r="D16" s="99">
        <v>40</v>
      </c>
      <c r="E16" s="99">
        <v>29</v>
      </c>
      <c r="F16" s="99">
        <v>48</v>
      </c>
      <c r="G16" s="99">
        <v>56</v>
      </c>
      <c r="H16" s="99">
        <v>75</v>
      </c>
      <c r="I16" s="99">
        <v>66</v>
      </c>
      <c r="J16" s="99">
        <v>86</v>
      </c>
      <c r="K16" s="99">
        <v>110</v>
      </c>
      <c r="L16" s="99">
        <v>162</v>
      </c>
      <c r="M16" s="99">
        <v>148</v>
      </c>
      <c r="N16" s="99">
        <v>158</v>
      </c>
      <c r="O16" s="99">
        <v>143</v>
      </c>
      <c r="P16" s="99">
        <v>217</v>
      </c>
      <c r="Q16" s="99">
        <v>279</v>
      </c>
      <c r="R16" s="99">
        <v>310</v>
      </c>
      <c r="S16" s="99">
        <v>161</v>
      </c>
      <c r="T16" s="99">
        <v>111</v>
      </c>
      <c r="U16" s="99">
        <v>1</v>
      </c>
      <c r="V16" s="99">
        <v>2780</v>
      </c>
      <c r="W16" s="125"/>
      <c r="X16" s="113">
        <v>1909</v>
      </c>
      <c r="Y16" s="99">
        <v>461</v>
      </c>
      <c r="Z16" s="99">
        <v>44</v>
      </c>
      <c r="AA16" s="99">
        <v>20</v>
      </c>
      <c r="AB16" s="99">
        <v>34</v>
      </c>
      <c r="AC16" s="99">
        <v>48</v>
      </c>
      <c r="AD16" s="99">
        <v>43</v>
      </c>
      <c r="AE16" s="99">
        <v>44</v>
      </c>
      <c r="AF16" s="99">
        <v>66</v>
      </c>
      <c r="AG16" s="99">
        <v>58</v>
      </c>
      <c r="AH16" s="99">
        <v>69</v>
      </c>
      <c r="AI16" s="99">
        <v>57</v>
      </c>
      <c r="AJ16" s="99">
        <v>55</v>
      </c>
      <c r="AK16" s="99">
        <v>82</v>
      </c>
      <c r="AL16" s="99">
        <v>145</v>
      </c>
      <c r="AM16" s="99">
        <v>151</v>
      </c>
      <c r="AN16" s="99">
        <v>212</v>
      </c>
      <c r="AO16" s="99">
        <v>123</v>
      </c>
      <c r="AP16" s="99">
        <v>87</v>
      </c>
      <c r="AQ16" s="99">
        <v>2</v>
      </c>
      <c r="AR16" s="99">
        <v>1801</v>
      </c>
      <c r="AS16" s="125"/>
      <c r="AT16" s="113">
        <v>1909</v>
      </c>
      <c r="AU16" s="99">
        <v>1041</v>
      </c>
      <c r="AV16" s="99">
        <v>84</v>
      </c>
      <c r="AW16" s="99">
        <v>49</v>
      </c>
      <c r="AX16" s="99">
        <v>82</v>
      </c>
      <c r="AY16" s="99">
        <v>104</v>
      </c>
      <c r="AZ16" s="99">
        <v>118</v>
      </c>
      <c r="BA16" s="99">
        <v>110</v>
      </c>
      <c r="BB16" s="99">
        <v>152</v>
      </c>
      <c r="BC16" s="99">
        <v>168</v>
      </c>
      <c r="BD16" s="99">
        <v>231</v>
      </c>
      <c r="BE16" s="99">
        <v>205</v>
      </c>
      <c r="BF16" s="99">
        <v>213</v>
      </c>
      <c r="BG16" s="99">
        <v>225</v>
      </c>
      <c r="BH16" s="99">
        <v>362</v>
      </c>
      <c r="BI16" s="99">
        <v>430</v>
      </c>
      <c r="BJ16" s="99">
        <v>522</v>
      </c>
      <c r="BK16" s="99">
        <v>284</v>
      </c>
      <c r="BL16" s="99">
        <v>198</v>
      </c>
      <c r="BM16" s="99">
        <v>3</v>
      </c>
      <c r="BN16" s="99">
        <v>4581</v>
      </c>
      <c r="BP16" s="112">
        <v>1909</v>
      </c>
    </row>
    <row r="17" spans="2:68" s="91" customFormat="1">
      <c r="B17" s="113">
        <v>1910</v>
      </c>
      <c r="C17" s="99">
        <v>520</v>
      </c>
      <c r="D17" s="99">
        <v>45</v>
      </c>
      <c r="E17" s="99">
        <v>26</v>
      </c>
      <c r="F17" s="99">
        <v>38</v>
      </c>
      <c r="G17" s="99">
        <v>50</v>
      </c>
      <c r="H17" s="99">
        <v>61</v>
      </c>
      <c r="I17" s="99">
        <v>72</v>
      </c>
      <c r="J17" s="99">
        <v>93</v>
      </c>
      <c r="K17" s="99">
        <v>107</v>
      </c>
      <c r="L17" s="99">
        <v>151</v>
      </c>
      <c r="M17" s="99">
        <v>119</v>
      </c>
      <c r="N17" s="99">
        <v>118</v>
      </c>
      <c r="O17" s="99">
        <v>141</v>
      </c>
      <c r="P17" s="99">
        <v>174</v>
      </c>
      <c r="Q17" s="99">
        <v>226</v>
      </c>
      <c r="R17" s="99">
        <v>264</v>
      </c>
      <c r="S17" s="99">
        <v>180</v>
      </c>
      <c r="T17" s="99">
        <v>98</v>
      </c>
      <c r="U17" s="99">
        <v>6</v>
      </c>
      <c r="V17" s="99">
        <v>2489</v>
      </c>
      <c r="W17" s="125"/>
      <c r="X17" s="113">
        <v>1910</v>
      </c>
      <c r="Y17" s="99">
        <v>418</v>
      </c>
      <c r="Z17" s="99">
        <v>39</v>
      </c>
      <c r="AA17" s="99">
        <v>30</v>
      </c>
      <c r="AB17" s="99">
        <v>30</v>
      </c>
      <c r="AC17" s="99">
        <v>35</v>
      </c>
      <c r="AD17" s="99">
        <v>54</v>
      </c>
      <c r="AE17" s="99">
        <v>43</v>
      </c>
      <c r="AF17" s="99">
        <v>64</v>
      </c>
      <c r="AG17" s="99">
        <v>47</v>
      </c>
      <c r="AH17" s="99">
        <v>64</v>
      </c>
      <c r="AI17" s="99">
        <v>62</v>
      </c>
      <c r="AJ17" s="99">
        <v>71</v>
      </c>
      <c r="AK17" s="99">
        <v>68</v>
      </c>
      <c r="AL17" s="99">
        <v>126</v>
      </c>
      <c r="AM17" s="99">
        <v>173</v>
      </c>
      <c r="AN17" s="99">
        <v>195</v>
      </c>
      <c r="AO17" s="99">
        <v>130</v>
      </c>
      <c r="AP17" s="99">
        <v>111</v>
      </c>
      <c r="AQ17" s="99">
        <v>2</v>
      </c>
      <c r="AR17" s="99">
        <v>1762</v>
      </c>
      <c r="AS17" s="125"/>
      <c r="AT17" s="113">
        <v>1910</v>
      </c>
      <c r="AU17" s="99">
        <v>938</v>
      </c>
      <c r="AV17" s="99">
        <v>84</v>
      </c>
      <c r="AW17" s="99">
        <v>56</v>
      </c>
      <c r="AX17" s="99">
        <v>68</v>
      </c>
      <c r="AY17" s="99">
        <v>85</v>
      </c>
      <c r="AZ17" s="99">
        <v>115</v>
      </c>
      <c r="BA17" s="99">
        <v>115</v>
      </c>
      <c r="BB17" s="99">
        <v>157</v>
      </c>
      <c r="BC17" s="99">
        <v>154</v>
      </c>
      <c r="BD17" s="99">
        <v>215</v>
      </c>
      <c r="BE17" s="99">
        <v>181</v>
      </c>
      <c r="BF17" s="99">
        <v>189</v>
      </c>
      <c r="BG17" s="99">
        <v>209</v>
      </c>
      <c r="BH17" s="99">
        <v>300</v>
      </c>
      <c r="BI17" s="99">
        <v>399</v>
      </c>
      <c r="BJ17" s="99">
        <v>459</v>
      </c>
      <c r="BK17" s="99">
        <v>310</v>
      </c>
      <c r="BL17" s="99">
        <v>209</v>
      </c>
      <c r="BM17" s="99">
        <v>8</v>
      </c>
      <c r="BN17" s="99">
        <v>4251</v>
      </c>
      <c r="BP17" s="113">
        <v>1910</v>
      </c>
    </row>
    <row r="18" spans="2:68" s="91" customFormat="1">
      <c r="B18" s="113">
        <v>1911</v>
      </c>
      <c r="C18" s="99">
        <v>759</v>
      </c>
      <c r="D18" s="99">
        <v>57</v>
      </c>
      <c r="E18" s="99">
        <v>22</v>
      </c>
      <c r="F18" s="99">
        <v>44</v>
      </c>
      <c r="G18" s="99">
        <v>68</v>
      </c>
      <c r="H18" s="99">
        <v>57</v>
      </c>
      <c r="I18" s="99">
        <v>74</v>
      </c>
      <c r="J18" s="99">
        <v>112</v>
      </c>
      <c r="K18" s="99">
        <v>128</v>
      </c>
      <c r="L18" s="99">
        <v>145</v>
      </c>
      <c r="M18" s="99">
        <v>176</v>
      </c>
      <c r="N18" s="99">
        <v>143</v>
      </c>
      <c r="O18" s="99">
        <v>178</v>
      </c>
      <c r="P18" s="99">
        <v>210</v>
      </c>
      <c r="Q18" s="99">
        <v>277</v>
      </c>
      <c r="R18" s="99">
        <v>279</v>
      </c>
      <c r="S18" s="99">
        <v>246</v>
      </c>
      <c r="T18" s="99">
        <v>136</v>
      </c>
      <c r="U18" s="99">
        <v>3</v>
      </c>
      <c r="V18" s="99">
        <v>3114</v>
      </c>
      <c r="W18" s="125"/>
      <c r="X18" s="113">
        <v>1911</v>
      </c>
      <c r="Y18" s="99">
        <v>660</v>
      </c>
      <c r="Z18" s="99">
        <v>45</v>
      </c>
      <c r="AA18" s="99">
        <v>30</v>
      </c>
      <c r="AB18" s="99">
        <v>27</v>
      </c>
      <c r="AC18" s="99">
        <v>56</v>
      </c>
      <c r="AD18" s="99">
        <v>54</v>
      </c>
      <c r="AE18" s="99">
        <v>56</v>
      </c>
      <c r="AF18" s="99">
        <v>83</v>
      </c>
      <c r="AG18" s="99">
        <v>58</v>
      </c>
      <c r="AH18" s="99">
        <v>69</v>
      </c>
      <c r="AI18" s="99">
        <v>81</v>
      </c>
      <c r="AJ18" s="99">
        <v>69</v>
      </c>
      <c r="AK18" s="99">
        <v>100</v>
      </c>
      <c r="AL18" s="99">
        <v>147</v>
      </c>
      <c r="AM18" s="99">
        <v>210</v>
      </c>
      <c r="AN18" s="99">
        <v>241</v>
      </c>
      <c r="AO18" s="99">
        <v>187</v>
      </c>
      <c r="AP18" s="99">
        <v>115</v>
      </c>
      <c r="AQ18" s="99">
        <v>1</v>
      </c>
      <c r="AR18" s="99">
        <v>2289</v>
      </c>
      <c r="AS18" s="125"/>
      <c r="AT18" s="113">
        <v>1911</v>
      </c>
      <c r="AU18" s="99">
        <v>1419</v>
      </c>
      <c r="AV18" s="99">
        <v>102</v>
      </c>
      <c r="AW18" s="99">
        <v>52</v>
      </c>
      <c r="AX18" s="99">
        <v>71</v>
      </c>
      <c r="AY18" s="99">
        <v>124</v>
      </c>
      <c r="AZ18" s="99">
        <v>111</v>
      </c>
      <c r="BA18" s="99">
        <v>130</v>
      </c>
      <c r="BB18" s="99">
        <v>195</v>
      </c>
      <c r="BC18" s="99">
        <v>186</v>
      </c>
      <c r="BD18" s="99">
        <v>214</v>
      </c>
      <c r="BE18" s="99">
        <v>257</v>
      </c>
      <c r="BF18" s="99">
        <v>212</v>
      </c>
      <c r="BG18" s="99">
        <v>278</v>
      </c>
      <c r="BH18" s="99">
        <v>357</v>
      </c>
      <c r="BI18" s="99">
        <v>487</v>
      </c>
      <c r="BJ18" s="99">
        <v>520</v>
      </c>
      <c r="BK18" s="99">
        <v>433</v>
      </c>
      <c r="BL18" s="99">
        <v>251</v>
      </c>
      <c r="BM18" s="99">
        <v>4</v>
      </c>
      <c r="BN18" s="99">
        <v>5403</v>
      </c>
      <c r="BP18" s="113">
        <v>1911</v>
      </c>
    </row>
    <row r="19" spans="2:68" s="91" customFormat="1">
      <c r="B19" s="113">
        <v>1912</v>
      </c>
      <c r="C19" s="99">
        <v>658</v>
      </c>
      <c r="D19" s="99">
        <v>86</v>
      </c>
      <c r="E19" s="99">
        <v>37</v>
      </c>
      <c r="F19" s="99">
        <v>42</v>
      </c>
      <c r="G19" s="99">
        <v>72</v>
      </c>
      <c r="H19" s="99">
        <v>86</v>
      </c>
      <c r="I19" s="99">
        <v>89</v>
      </c>
      <c r="J19" s="99">
        <v>131</v>
      </c>
      <c r="K19" s="99">
        <v>145</v>
      </c>
      <c r="L19" s="99">
        <v>188</v>
      </c>
      <c r="M19" s="99">
        <v>192</v>
      </c>
      <c r="N19" s="99">
        <v>175</v>
      </c>
      <c r="O19" s="99">
        <v>186</v>
      </c>
      <c r="P19" s="99">
        <v>218</v>
      </c>
      <c r="Q19" s="99">
        <v>273</v>
      </c>
      <c r="R19" s="99">
        <v>302</v>
      </c>
      <c r="S19" s="99">
        <v>231</v>
      </c>
      <c r="T19" s="99">
        <v>124</v>
      </c>
      <c r="U19" s="99">
        <v>5</v>
      </c>
      <c r="V19" s="99">
        <v>3240</v>
      </c>
      <c r="W19" s="125"/>
      <c r="X19" s="113">
        <v>1912</v>
      </c>
      <c r="Y19" s="99">
        <v>506</v>
      </c>
      <c r="Z19" s="99">
        <v>54</v>
      </c>
      <c r="AA19" s="99">
        <v>30</v>
      </c>
      <c r="AB19" s="99">
        <v>40</v>
      </c>
      <c r="AC19" s="99">
        <v>60</v>
      </c>
      <c r="AD19" s="99">
        <v>44</v>
      </c>
      <c r="AE19" s="99">
        <v>43</v>
      </c>
      <c r="AF19" s="99">
        <v>68</v>
      </c>
      <c r="AG19" s="99">
        <v>69</v>
      </c>
      <c r="AH19" s="99">
        <v>77</v>
      </c>
      <c r="AI19" s="99">
        <v>86</v>
      </c>
      <c r="AJ19" s="99">
        <v>74</v>
      </c>
      <c r="AK19" s="99">
        <v>94</v>
      </c>
      <c r="AL19" s="99">
        <v>148</v>
      </c>
      <c r="AM19" s="99">
        <v>178</v>
      </c>
      <c r="AN19" s="99">
        <v>238</v>
      </c>
      <c r="AO19" s="99">
        <v>165</v>
      </c>
      <c r="AP19" s="99">
        <v>108</v>
      </c>
      <c r="AQ19" s="99">
        <v>1</v>
      </c>
      <c r="AR19" s="99">
        <v>2083</v>
      </c>
      <c r="AS19" s="125"/>
      <c r="AT19" s="113">
        <v>1912</v>
      </c>
      <c r="AU19" s="99">
        <v>1164</v>
      </c>
      <c r="AV19" s="99">
        <v>140</v>
      </c>
      <c r="AW19" s="99">
        <v>67</v>
      </c>
      <c r="AX19" s="99">
        <v>82</v>
      </c>
      <c r="AY19" s="99">
        <v>132</v>
      </c>
      <c r="AZ19" s="99">
        <v>130</v>
      </c>
      <c r="BA19" s="99">
        <v>132</v>
      </c>
      <c r="BB19" s="99">
        <v>199</v>
      </c>
      <c r="BC19" s="99">
        <v>214</v>
      </c>
      <c r="BD19" s="99">
        <v>265</v>
      </c>
      <c r="BE19" s="99">
        <v>278</v>
      </c>
      <c r="BF19" s="99">
        <v>249</v>
      </c>
      <c r="BG19" s="99">
        <v>280</v>
      </c>
      <c r="BH19" s="99">
        <v>366</v>
      </c>
      <c r="BI19" s="99">
        <v>451</v>
      </c>
      <c r="BJ19" s="99">
        <v>540</v>
      </c>
      <c r="BK19" s="99">
        <v>396</v>
      </c>
      <c r="BL19" s="99">
        <v>232</v>
      </c>
      <c r="BM19" s="99">
        <v>6</v>
      </c>
      <c r="BN19" s="99">
        <v>5323</v>
      </c>
      <c r="BP19" s="113">
        <v>1912</v>
      </c>
    </row>
    <row r="20" spans="2:68" s="91" customFormat="1">
      <c r="B20" s="113">
        <v>1913</v>
      </c>
      <c r="C20" s="99">
        <v>666</v>
      </c>
      <c r="D20" s="99">
        <v>60</v>
      </c>
      <c r="E20" s="99">
        <v>29</v>
      </c>
      <c r="F20" s="99">
        <v>54</v>
      </c>
      <c r="G20" s="99">
        <v>70</v>
      </c>
      <c r="H20" s="99">
        <v>75</v>
      </c>
      <c r="I20" s="99">
        <v>89</v>
      </c>
      <c r="J20" s="99">
        <v>107</v>
      </c>
      <c r="K20" s="99">
        <v>113</v>
      </c>
      <c r="L20" s="99">
        <v>168</v>
      </c>
      <c r="M20" s="99">
        <v>182</v>
      </c>
      <c r="N20" s="99">
        <v>162</v>
      </c>
      <c r="O20" s="99">
        <v>166</v>
      </c>
      <c r="P20" s="99">
        <v>201</v>
      </c>
      <c r="Q20" s="99">
        <v>227</v>
      </c>
      <c r="R20" s="99">
        <v>251</v>
      </c>
      <c r="S20" s="99">
        <v>206</v>
      </c>
      <c r="T20" s="99">
        <v>135</v>
      </c>
      <c r="U20" s="99">
        <v>2</v>
      </c>
      <c r="V20" s="99">
        <v>2963</v>
      </c>
      <c r="W20" s="125"/>
      <c r="X20" s="113">
        <v>1913</v>
      </c>
      <c r="Y20" s="99">
        <v>516</v>
      </c>
      <c r="Z20" s="99">
        <v>60</v>
      </c>
      <c r="AA20" s="99">
        <v>42</v>
      </c>
      <c r="AB20" s="99">
        <v>40</v>
      </c>
      <c r="AC20" s="99">
        <v>53</v>
      </c>
      <c r="AD20" s="99">
        <v>50</v>
      </c>
      <c r="AE20" s="99">
        <v>45</v>
      </c>
      <c r="AF20" s="99">
        <v>47</v>
      </c>
      <c r="AG20" s="99">
        <v>52</v>
      </c>
      <c r="AH20" s="99">
        <v>66</v>
      </c>
      <c r="AI20" s="99">
        <v>61</v>
      </c>
      <c r="AJ20" s="99">
        <v>80</v>
      </c>
      <c r="AK20" s="99">
        <v>89</v>
      </c>
      <c r="AL20" s="99">
        <v>137</v>
      </c>
      <c r="AM20" s="99">
        <v>203</v>
      </c>
      <c r="AN20" s="99">
        <v>214</v>
      </c>
      <c r="AO20" s="99">
        <v>162</v>
      </c>
      <c r="AP20" s="99">
        <v>123</v>
      </c>
      <c r="AQ20" s="99">
        <v>1</v>
      </c>
      <c r="AR20" s="99">
        <v>2041</v>
      </c>
      <c r="AS20" s="125"/>
      <c r="AT20" s="113">
        <v>1913</v>
      </c>
      <c r="AU20" s="99">
        <v>1182</v>
      </c>
      <c r="AV20" s="99">
        <v>120</v>
      </c>
      <c r="AW20" s="99">
        <v>71</v>
      </c>
      <c r="AX20" s="99">
        <v>94</v>
      </c>
      <c r="AY20" s="99">
        <v>123</v>
      </c>
      <c r="AZ20" s="99">
        <v>125</v>
      </c>
      <c r="BA20" s="99">
        <v>134</v>
      </c>
      <c r="BB20" s="99">
        <v>154</v>
      </c>
      <c r="BC20" s="99">
        <v>165</v>
      </c>
      <c r="BD20" s="99">
        <v>234</v>
      </c>
      <c r="BE20" s="99">
        <v>243</v>
      </c>
      <c r="BF20" s="99">
        <v>242</v>
      </c>
      <c r="BG20" s="99">
        <v>255</v>
      </c>
      <c r="BH20" s="99">
        <v>338</v>
      </c>
      <c r="BI20" s="99">
        <v>430</v>
      </c>
      <c r="BJ20" s="99">
        <v>465</v>
      </c>
      <c r="BK20" s="99">
        <v>368</v>
      </c>
      <c r="BL20" s="99">
        <v>258</v>
      </c>
      <c r="BM20" s="99">
        <v>3</v>
      </c>
      <c r="BN20" s="99">
        <v>5004</v>
      </c>
      <c r="BP20" s="113">
        <v>1913</v>
      </c>
    </row>
    <row r="21" spans="2:68" s="91" customFormat="1">
      <c r="B21" s="113">
        <v>1914</v>
      </c>
      <c r="C21" s="99">
        <v>650</v>
      </c>
      <c r="D21" s="99">
        <v>68</v>
      </c>
      <c r="E21" s="99">
        <v>19</v>
      </c>
      <c r="F21" s="99">
        <v>41</v>
      </c>
      <c r="G21" s="99">
        <v>73</v>
      </c>
      <c r="H21" s="99">
        <v>82</v>
      </c>
      <c r="I21" s="99">
        <v>85</v>
      </c>
      <c r="J21" s="99">
        <v>134</v>
      </c>
      <c r="K21" s="99">
        <v>146</v>
      </c>
      <c r="L21" s="99">
        <v>167</v>
      </c>
      <c r="M21" s="99">
        <v>171</v>
      </c>
      <c r="N21" s="99">
        <v>161</v>
      </c>
      <c r="O21" s="99">
        <v>150</v>
      </c>
      <c r="P21" s="99">
        <v>199</v>
      </c>
      <c r="Q21" s="99">
        <v>206</v>
      </c>
      <c r="R21" s="99">
        <v>241</v>
      </c>
      <c r="S21" s="99">
        <v>207</v>
      </c>
      <c r="T21" s="99">
        <v>123</v>
      </c>
      <c r="U21" s="99">
        <v>2</v>
      </c>
      <c r="V21" s="99">
        <v>2925</v>
      </c>
      <c r="W21" s="125"/>
      <c r="X21" s="113">
        <v>1914</v>
      </c>
      <c r="Y21" s="99">
        <v>530</v>
      </c>
      <c r="Z21" s="99">
        <v>46</v>
      </c>
      <c r="AA21" s="99">
        <v>37</v>
      </c>
      <c r="AB21" s="99">
        <v>36</v>
      </c>
      <c r="AC21" s="99">
        <v>51</v>
      </c>
      <c r="AD21" s="99">
        <v>49</v>
      </c>
      <c r="AE21" s="99">
        <v>53</v>
      </c>
      <c r="AF21" s="99">
        <v>57</v>
      </c>
      <c r="AG21" s="99">
        <v>60</v>
      </c>
      <c r="AH21" s="99">
        <v>70</v>
      </c>
      <c r="AI21" s="99">
        <v>90</v>
      </c>
      <c r="AJ21" s="99">
        <v>78</v>
      </c>
      <c r="AK21" s="99">
        <v>101</v>
      </c>
      <c r="AL21" s="99">
        <v>138</v>
      </c>
      <c r="AM21" s="99">
        <v>201</v>
      </c>
      <c r="AN21" s="99">
        <v>205</v>
      </c>
      <c r="AO21" s="99">
        <v>195</v>
      </c>
      <c r="AP21" s="99">
        <v>122</v>
      </c>
      <c r="AQ21" s="99">
        <v>0</v>
      </c>
      <c r="AR21" s="99">
        <v>2119</v>
      </c>
      <c r="AS21" s="125"/>
      <c r="AT21" s="113">
        <v>1914</v>
      </c>
      <c r="AU21" s="99">
        <v>1180</v>
      </c>
      <c r="AV21" s="99">
        <v>114</v>
      </c>
      <c r="AW21" s="99">
        <v>56</v>
      </c>
      <c r="AX21" s="99">
        <v>77</v>
      </c>
      <c r="AY21" s="99">
        <v>124</v>
      </c>
      <c r="AZ21" s="99">
        <v>131</v>
      </c>
      <c r="BA21" s="99">
        <v>138</v>
      </c>
      <c r="BB21" s="99">
        <v>191</v>
      </c>
      <c r="BC21" s="99">
        <v>206</v>
      </c>
      <c r="BD21" s="99">
        <v>237</v>
      </c>
      <c r="BE21" s="99">
        <v>261</v>
      </c>
      <c r="BF21" s="99">
        <v>239</v>
      </c>
      <c r="BG21" s="99">
        <v>251</v>
      </c>
      <c r="BH21" s="99">
        <v>337</v>
      </c>
      <c r="BI21" s="99">
        <v>407</v>
      </c>
      <c r="BJ21" s="99">
        <v>446</v>
      </c>
      <c r="BK21" s="99">
        <v>402</v>
      </c>
      <c r="BL21" s="99">
        <v>245</v>
      </c>
      <c r="BM21" s="99">
        <v>2</v>
      </c>
      <c r="BN21" s="99">
        <v>5044</v>
      </c>
      <c r="BP21" s="113">
        <v>1914</v>
      </c>
    </row>
    <row r="22" spans="2:68" s="91" customFormat="1">
      <c r="B22" s="113">
        <v>1915</v>
      </c>
      <c r="C22" s="99">
        <v>755</v>
      </c>
      <c r="D22" s="99">
        <v>68</v>
      </c>
      <c r="E22" s="99">
        <v>37</v>
      </c>
      <c r="F22" s="99">
        <v>57</v>
      </c>
      <c r="G22" s="99">
        <v>117</v>
      </c>
      <c r="H22" s="99">
        <v>90</v>
      </c>
      <c r="I22" s="99">
        <v>98</v>
      </c>
      <c r="J22" s="99">
        <v>126</v>
      </c>
      <c r="K22" s="99">
        <v>107</v>
      </c>
      <c r="L22" s="99">
        <v>176</v>
      </c>
      <c r="M22" s="99">
        <v>173</v>
      </c>
      <c r="N22" s="99">
        <v>198</v>
      </c>
      <c r="O22" s="99">
        <v>219</v>
      </c>
      <c r="P22" s="99">
        <v>244</v>
      </c>
      <c r="Q22" s="99">
        <v>227</v>
      </c>
      <c r="R22" s="99">
        <v>259</v>
      </c>
      <c r="S22" s="99">
        <v>241</v>
      </c>
      <c r="T22" s="99">
        <v>139</v>
      </c>
      <c r="U22" s="99">
        <v>7</v>
      </c>
      <c r="V22" s="99">
        <v>3338</v>
      </c>
      <c r="W22" s="125"/>
      <c r="X22" s="113">
        <v>1915</v>
      </c>
      <c r="Y22" s="99">
        <v>583</v>
      </c>
      <c r="Z22" s="99">
        <v>74</v>
      </c>
      <c r="AA22" s="99">
        <v>34</v>
      </c>
      <c r="AB22" s="99">
        <v>36</v>
      </c>
      <c r="AC22" s="99">
        <v>64</v>
      </c>
      <c r="AD22" s="99">
        <v>60</v>
      </c>
      <c r="AE22" s="99">
        <v>56</v>
      </c>
      <c r="AF22" s="99">
        <v>75</v>
      </c>
      <c r="AG22" s="99">
        <v>70</v>
      </c>
      <c r="AH22" s="99">
        <v>76</v>
      </c>
      <c r="AI22" s="99">
        <v>87</v>
      </c>
      <c r="AJ22" s="99">
        <v>104</v>
      </c>
      <c r="AK22" s="99">
        <v>99</v>
      </c>
      <c r="AL22" s="99">
        <v>151</v>
      </c>
      <c r="AM22" s="99">
        <v>196</v>
      </c>
      <c r="AN22" s="99">
        <v>236</v>
      </c>
      <c r="AO22" s="99">
        <v>179</v>
      </c>
      <c r="AP22" s="99">
        <v>108</v>
      </c>
      <c r="AQ22" s="99">
        <v>1</v>
      </c>
      <c r="AR22" s="99">
        <v>2289</v>
      </c>
      <c r="AS22" s="125"/>
      <c r="AT22" s="113">
        <v>1915</v>
      </c>
      <c r="AU22" s="99">
        <v>1338</v>
      </c>
      <c r="AV22" s="99">
        <v>142</v>
      </c>
      <c r="AW22" s="99">
        <v>71</v>
      </c>
      <c r="AX22" s="99">
        <v>93</v>
      </c>
      <c r="AY22" s="99">
        <v>181</v>
      </c>
      <c r="AZ22" s="99">
        <v>150</v>
      </c>
      <c r="BA22" s="99">
        <v>154</v>
      </c>
      <c r="BB22" s="99">
        <v>201</v>
      </c>
      <c r="BC22" s="99">
        <v>177</v>
      </c>
      <c r="BD22" s="99">
        <v>252</v>
      </c>
      <c r="BE22" s="99">
        <v>260</v>
      </c>
      <c r="BF22" s="99">
        <v>302</v>
      </c>
      <c r="BG22" s="99">
        <v>318</v>
      </c>
      <c r="BH22" s="99">
        <v>395</v>
      </c>
      <c r="BI22" s="99">
        <v>423</v>
      </c>
      <c r="BJ22" s="99">
        <v>495</v>
      </c>
      <c r="BK22" s="99">
        <v>420</v>
      </c>
      <c r="BL22" s="99">
        <v>247</v>
      </c>
      <c r="BM22" s="99">
        <v>8</v>
      </c>
      <c r="BN22" s="99">
        <v>5627</v>
      </c>
      <c r="BP22" s="113">
        <v>1915</v>
      </c>
    </row>
    <row r="23" spans="2:68" s="91" customFormat="1">
      <c r="B23" s="113">
        <v>1916</v>
      </c>
      <c r="C23" s="99">
        <v>770</v>
      </c>
      <c r="D23" s="99">
        <v>69</v>
      </c>
      <c r="E23" s="99">
        <v>23</v>
      </c>
      <c r="F23" s="99">
        <v>58</v>
      </c>
      <c r="G23" s="99">
        <v>69</v>
      </c>
      <c r="H23" s="99">
        <v>79</v>
      </c>
      <c r="I23" s="99">
        <v>106</v>
      </c>
      <c r="J23" s="99">
        <v>102</v>
      </c>
      <c r="K23" s="99">
        <v>140</v>
      </c>
      <c r="L23" s="99">
        <v>172</v>
      </c>
      <c r="M23" s="99">
        <v>164</v>
      </c>
      <c r="N23" s="99">
        <v>226</v>
      </c>
      <c r="O23" s="99">
        <v>213</v>
      </c>
      <c r="P23" s="99">
        <v>236</v>
      </c>
      <c r="Q23" s="99">
        <v>250</v>
      </c>
      <c r="R23" s="99">
        <v>272</v>
      </c>
      <c r="S23" s="99">
        <v>217</v>
      </c>
      <c r="T23" s="99">
        <v>141</v>
      </c>
      <c r="U23" s="99">
        <v>3</v>
      </c>
      <c r="V23" s="99">
        <v>3310</v>
      </c>
      <c r="W23" s="125"/>
      <c r="X23" s="113">
        <v>1916</v>
      </c>
      <c r="Y23" s="99">
        <v>648</v>
      </c>
      <c r="Z23" s="99">
        <v>66</v>
      </c>
      <c r="AA23" s="99">
        <v>34</v>
      </c>
      <c r="AB23" s="99">
        <v>46</v>
      </c>
      <c r="AC23" s="99">
        <v>45</v>
      </c>
      <c r="AD23" s="99">
        <v>66</v>
      </c>
      <c r="AE23" s="99">
        <v>50</v>
      </c>
      <c r="AF23" s="99">
        <v>62</v>
      </c>
      <c r="AG23" s="99">
        <v>59</v>
      </c>
      <c r="AH23" s="99">
        <v>65</v>
      </c>
      <c r="AI23" s="99">
        <v>91</v>
      </c>
      <c r="AJ23" s="99">
        <v>104</v>
      </c>
      <c r="AK23" s="99">
        <v>110</v>
      </c>
      <c r="AL23" s="99">
        <v>160</v>
      </c>
      <c r="AM23" s="99">
        <v>213</v>
      </c>
      <c r="AN23" s="99">
        <v>201</v>
      </c>
      <c r="AO23" s="99">
        <v>184</v>
      </c>
      <c r="AP23" s="99">
        <v>145</v>
      </c>
      <c r="AQ23" s="99">
        <v>0</v>
      </c>
      <c r="AR23" s="99">
        <v>2349</v>
      </c>
      <c r="AS23" s="125"/>
      <c r="AT23" s="113">
        <v>1916</v>
      </c>
      <c r="AU23" s="99">
        <v>1418</v>
      </c>
      <c r="AV23" s="99">
        <v>135</v>
      </c>
      <c r="AW23" s="99">
        <v>57</v>
      </c>
      <c r="AX23" s="99">
        <v>104</v>
      </c>
      <c r="AY23" s="99">
        <v>114</v>
      </c>
      <c r="AZ23" s="99">
        <v>145</v>
      </c>
      <c r="BA23" s="99">
        <v>156</v>
      </c>
      <c r="BB23" s="99">
        <v>164</v>
      </c>
      <c r="BC23" s="99">
        <v>199</v>
      </c>
      <c r="BD23" s="99">
        <v>237</v>
      </c>
      <c r="BE23" s="99">
        <v>255</v>
      </c>
      <c r="BF23" s="99">
        <v>330</v>
      </c>
      <c r="BG23" s="99">
        <v>323</v>
      </c>
      <c r="BH23" s="99">
        <v>396</v>
      </c>
      <c r="BI23" s="99">
        <v>463</v>
      </c>
      <c r="BJ23" s="99">
        <v>473</v>
      </c>
      <c r="BK23" s="99">
        <v>401</v>
      </c>
      <c r="BL23" s="99">
        <v>286</v>
      </c>
      <c r="BM23" s="99">
        <v>3</v>
      </c>
      <c r="BN23" s="99">
        <v>5659</v>
      </c>
      <c r="BP23" s="113">
        <v>1916</v>
      </c>
    </row>
    <row r="24" spans="2:68" s="91" customFormat="1">
      <c r="B24" s="113">
        <v>1917</v>
      </c>
      <c r="C24" s="99">
        <v>547</v>
      </c>
      <c r="D24" s="99">
        <v>42</v>
      </c>
      <c r="E24" s="99">
        <v>21</v>
      </c>
      <c r="F24" s="99">
        <v>30</v>
      </c>
      <c r="G24" s="99">
        <v>45</v>
      </c>
      <c r="H24" s="99">
        <v>46</v>
      </c>
      <c r="I24" s="99">
        <v>84</v>
      </c>
      <c r="J24" s="99">
        <v>122</v>
      </c>
      <c r="K24" s="99">
        <v>128</v>
      </c>
      <c r="L24" s="99">
        <v>177</v>
      </c>
      <c r="M24" s="99">
        <v>216</v>
      </c>
      <c r="N24" s="99">
        <v>235</v>
      </c>
      <c r="O24" s="99">
        <v>231</v>
      </c>
      <c r="P24" s="99">
        <v>239</v>
      </c>
      <c r="Q24" s="99">
        <v>229</v>
      </c>
      <c r="R24" s="99">
        <v>260</v>
      </c>
      <c r="S24" s="99">
        <v>221</v>
      </c>
      <c r="T24" s="99">
        <v>128</v>
      </c>
      <c r="U24" s="99">
        <v>2</v>
      </c>
      <c r="V24" s="99">
        <v>3003</v>
      </c>
      <c r="W24" s="125"/>
      <c r="X24" s="113">
        <v>1917</v>
      </c>
      <c r="Y24" s="99">
        <v>421</v>
      </c>
      <c r="Z24" s="99">
        <v>51</v>
      </c>
      <c r="AA24" s="99">
        <v>31</v>
      </c>
      <c r="AB24" s="99">
        <v>26</v>
      </c>
      <c r="AC24" s="99">
        <v>32</v>
      </c>
      <c r="AD24" s="99">
        <v>38</v>
      </c>
      <c r="AE24" s="99">
        <v>63</v>
      </c>
      <c r="AF24" s="99">
        <v>66</v>
      </c>
      <c r="AG24" s="99">
        <v>61</v>
      </c>
      <c r="AH24" s="99">
        <v>74</v>
      </c>
      <c r="AI24" s="99">
        <v>56</v>
      </c>
      <c r="AJ24" s="99">
        <v>90</v>
      </c>
      <c r="AK24" s="99">
        <v>105</v>
      </c>
      <c r="AL24" s="99">
        <v>145</v>
      </c>
      <c r="AM24" s="99">
        <v>175</v>
      </c>
      <c r="AN24" s="99">
        <v>173</v>
      </c>
      <c r="AO24" s="99">
        <v>148</v>
      </c>
      <c r="AP24" s="99">
        <v>115</v>
      </c>
      <c r="AQ24" s="99">
        <v>1</v>
      </c>
      <c r="AR24" s="99">
        <v>1871</v>
      </c>
      <c r="AS24" s="125"/>
      <c r="AT24" s="113">
        <v>1917</v>
      </c>
      <c r="AU24" s="99">
        <v>968</v>
      </c>
      <c r="AV24" s="99">
        <v>93</v>
      </c>
      <c r="AW24" s="99">
        <v>52</v>
      </c>
      <c r="AX24" s="99">
        <v>56</v>
      </c>
      <c r="AY24" s="99">
        <v>77</v>
      </c>
      <c r="AZ24" s="99">
        <v>84</v>
      </c>
      <c r="BA24" s="99">
        <v>147</v>
      </c>
      <c r="BB24" s="99">
        <v>188</v>
      </c>
      <c r="BC24" s="99">
        <v>189</v>
      </c>
      <c r="BD24" s="99">
        <v>251</v>
      </c>
      <c r="BE24" s="99">
        <v>272</v>
      </c>
      <c r="BF24" s="99">
        <v>325</v>
      </c>
      <c r="BG24" s="99">
        <v>336</v>
      </c>
      <c r="BH24" s="99">
        <v>384</v>
      </c>
      <c r="BI24" s="99">
        <v>404</v>
      </c>
      <c r="BJ24" s="99">
        <v>433</v>
      </c>
      <c r="BK24" s="99">
        <v>369</v>
      </c>
      <c r="BL24" s="99">
        <v>243</v>
      </c>
      <c r="BM24" s="99">
        <v>3</v>
      </c>
      <c r="BN24" s="99">
        <v>4874</v>
      </c>
      <c r="BP24" s="113">
        <v>1917</v>
      </c>
    </row>
    <row r="25" spans="2:68" s="91" customFormat="1">
      <c r="B25" s="114">
        <v>1918</v>
      </c>
      <c r="C25" s="99">
        <v>628</v>
      </c>
      <c r="D25" s="99">
        <v>91</v>
      </c>
      <c r="E25" s="99">
        <v>33</v>
      </c>
      <c r="F25" s="99">
        <v>55</v>
      </c>
      <c r="G25" s="99">
        <v>70</v>
      </c>
      <c r="H25" s="99">
        <v>95</v>
      </c>
      <c r="I25" s="99">
        <v>77</v>
      </c>
      <c r="J25" s="99">
        <v>107</v>
      </c>
      <c r="K25" s="99">
        <v>146</v>
      </c>
      <c r="L25" s="99">
        <v>184</v>
      </c>
      <c r="M25" s="99">
        <v>240</v>
      </c>
      <c r="N25" s="99">
        <v>287</v>
      </c>
      <c r="O25" s="99">
        <v>322</v>
      </c>
      <c r="P25" s="99">
        <v>272</v>
      </c>
      <c r="Q25" s="99">
        <v>306</v>
      </c>
      <c r="R25" s="99">
        <v>353</v>
      </c>
      <c r="S25" s="99">
        <v>263</v>
      </c>
      <c r="T25" s="99">
        <v>191</v>
      </c>
      <c r="U25" s="99">
        <v>8</v>
      </c>
      <c r="V25" s="99">
        <v>3728</v>
      </c>
      <c r="W25" s="125"/>
      <c r="X25" s="114">
        <v>1918</v>
      </c>
      <c r="Y25" s="99">
        <v>547</v>
      </c>
      <c r="Z25" s="99">
        <v>54</v>
      </c>
      <c r="AA25" s="99">
        <v>23</v>
      </c>
      <c r="AB25" s="99">
        <v>38</v>
      </c>
      <c r="AC25" s="99">
        <v>48</v>
      </c>
      <c r="AD25" s="99">
        <v>65</v>
      </c>
      <c r="AE25" s="99">
        <v>71</v>
      </c>
      <c r="AF25" s="99">
        <v>73</v>
      </c>
      <c r="AG25" s="99">
        <v>76</v>
      </c>
      <c r="AH25" s="99">
        <v>79</v>
      </c>
      <c r="AI25" s="99">
        <v>80</v>
      </c>
      <c r="AJ25" s="99">
        <v>126</v>
      </c>
      <c r="AK25" s="99">
        <v>146</v>
      </c>
      <c r="AL25" s="99">
        <v>191</v>
      </c>
      <c r="AM25" s="99">
        <v>276</v>
      </c>
      <c r="AN25" s="99">
        <v>299</v>
      </c>
      <c r="AO25" s="99">
        <v>224</v>
      </c>
      <c r="AP25" s="99">
        <v>219</v>
      </c>
      <c r="AQ25" s="99">
        <v>0</v>
      </c>
      <c r="AR25" s="99">
        <v>2635</v>
      </c>
      <c r="AS25" s="125"/>
      <c r="AT25" s="114">
        <v>1918</v>
      </c>
      <c r="AU25" s="99">
        <v>1175</v>
      </c>
      <c r="AV25" s="99">
        <v>145</v>
      </c>
      <c r="AW25" s="99">
        <v>56</v>
      </c>
      <c r="AX25" s="99">
        <v>93</v>
      </c>
      <c r="AY25" s="99">
        <v>118</v>
      </c>
      <c r="AZ25" s="99">
        <v>160</v>
      </c>
      <c r="BA25" s="99">
        <v>148</v>
      </c>
      <c r="BB25" s="99">
        <v>180</v>
      </c>
      <c r="BC25" s="99">
        <v>222</v>
      </c>
      <c r="BD25" s="99">
        <v>263</v>
      </c>
      <c r="BE25" s="99">
        <v>320</v>
      </c>
      <c r="BF25" s="99">
        <v>413</v>
      </c>
      <c r="BG25" s="99">
        <v>468</v>
      </c>
      <c r="BH25" s="99">
        <v>463</v>
      </c>
      <c r="BI25" s="99">
        <v>582</v>
      </c>
      <c r="BJ25" s="99">
        <v>652</v>
      </c>
      <c r="BK25" s="99">
        <v>487</v>
      </c>
      <c r="BL25" s="99">
        <v>410</v>
      </c>
      <c r="BM25" s="99">
        <v>8</v>
      </c>
      <c r="BN25" s="99">
        <v>6363</v>
      </c>
      <c r="BP25" s="114">
        <v>1918</v>
      </c>
    </row>
    <row r="26" spans="2:68" s="91" customFormat="1">
      <c r="B26" s="114">
        <v>1919</v>
      </c>
      <c r="C26" s="99">
        <v>878</v>
      </c>
      <c r="D26" s="99">
        <v>136</v>
      </c>
      <c r="E26" s="99">
        <v>133</v>
      </c>
      <c r="F26" s="99">
        <v>292</v>
      </c>
      <c r="G26" s="99">
        <v>570</v>
      </c>
      <c r="H26" s="99">
        <v>1175</v>
      </c>
      <c r="I26" s="99">
        <v>1340</v>
      </c>
      <c r="J26" s="99">
        <v>1165</v>
      </c>
      <c r="K26" s="99">
        <v>888</v>
      </c>
      <c r="L26" s="99">
        <v>851</v>
      </c>
      <c r="M26" s="99">
        <v>671</v>
      </c>
      <c r="N26" s="99">
        <v>503</v>
      </c>
      <c r="O26" s="99">
        <v>471</v>
      </c>
      <c r="P26" s="99">
        <v>395</v>
      </c>
      <c r="Q26" s="99">
        <v>298</v>
      </c>
      <c r="R26" s="99">
        <v>275</v>
      </c>
      <c r="S26" s="99">
        <v>178</v>
      </c>
      <c r="T26" s="99">
        <v>117</v>
      </c>
      <c r="U26" s="99">
        <v>50</v>
      </c>
      <c r="V26" s="99">
        <v>10386</v>
      </c>
      <c r="W26" s="125"/>
      <c r="X26" s="114">
        <v>1919</v>
      </c>
      <c r="Y26" s="99">
        <v>711</v>
      </c>
      <c r="Z26" s="99">
        <v>152</v>
      </c>
      <c r="AA26" s="99">
        <v>132</v>
      </c>
      <c r="AB26" s="99">
        <v>243</v>
      </c>
      <c r="AC26" s="99">
        <v>505</v>
      </c>
      <c r="AD26" s="99">
        <v>856</v>
      </c>
      <c r="AE26" s="99">
        <v>824</v>
      </c>
      <c r="AF26" s="99">
        <v>653</v>
      </c>
      <c r="AG26" s="99">
        <v>458</v>
      </c>
      <c r="AH26" s="99">
        <v>430</v>
      </c>
      <c r="AI26" s="99">
        <v>402</v>
      </c>
      <c r="AJ26" s="99">
        <v>407</v>
      </c>
      <c r="AK26" s="99">
        <v>345</v>
      </c>
      <c r="AL26" s="99">
        <v>293</v>
      </c>
      <c r="AM26" s="99">
        <v>273</v>
      </c>
      <c r="AN26" s="99">
        <v>294</v>
      </c>
      <c r="AO26" s="99">
        <v>196</v>
      </c>
      <c r="AP26" s="99">
        <v>139</v>
      </c>
      <c r="AQ26" s="99">
        <v>2</v>
      </c>
      <c r="AR26" s="99">
        <v>7315</v>
      </c>
      <c r="AS26" s="125"/>
      <c r="AT26" s="114">
        <v>1919</v>
      </c>
      <c r="AU26" s="99">
        <v>1589</v>
      </c>
      <c r="AV26" s="99">
        <v>288</v>
      </c>
      <c r="AW26" s="99">
        <v>265</v>
      </c>
      <c r="AX26" s="99">
        <v>535</v>
      </c>
      <c r="AY26" s="99">
        <v>1075</v>
      </c>
      <c r="AZ26" s="99">
        <v>2031</v>
      </c>
      <c r="BA26" s="99">
        <v>2164</v>
      </c>
      <c r="BB26" s="99">
        <v>1818</v>
      </c>
      <c r="BC26" s="99">
        <v>1346</v>
      </c>
      <c r="BD26" s="99">
        <v>1281</v>
      </c>
      <c r="BE26" s="99">
        <v>1073</v>
      </c>
      <c r="BF26" s="99">
        <v>910</v>
      </c>
      <c r="BG26" s="99">
        <v>816</v>
      </c>
      <c r="BH26" s="99">
        <v>688</v>
      </c>
      <c r="BI26" s="99">
        <v>571</v>
      </c>
      <c r="BJ26" s="99">
        <v>569</v>
      </c>
      <c r="BK26" s="99">
        <v>374</v>
      </c>
      <c r="BL26" s="99">
        <v>256</v>
      </c>
      <c r="BM26" s="99">
        <v>52</v>
      </c>
      <c r="BN26" s="99">
        <v>17701</v>
      </c>
      <c r="BP26" s="114">
        <v>1919</v>
      </c>
    </row>
    <row r="27" spans="2:68" s="91" customFormat="1">
      <c r="B27" s="114">
        <v>1920</v>
      </c>
      <c r="C27" s="99">
        <v>743</v>
      </c>
      <c r="D27" s="99">
        <v>76</v>
      </c>
      <c r="E27" s="99">
        <v>34</v>
      </c>
      <c r="F27" s="99">
        <v>59</v>
      </c>
      <c r="G27" s="99">
        <v>76</v>
      </c>
      <c r="H27" s="99">
        <v>92</v>
      </c>
      <c r="I27" s="99">
        <v>99</v>
      </c>
      <c r="J27" s="99">
        <v>117</v>
      </c>
      <c r="K27" s="99">
        <v>101</v>
      </c>
      <c r="L27" s="99">
        <v>157</v>
      </c>
      <c r="M27" s="99">
        <v>157</v>
      </c>
      <c r="N27" s="99">
        <v>231</v>
      </c>
      <c r="O27" s="99">
        <v>234</v>
      </c>
      <c r="P27" s="99">
        <v>221</v>
      </c>
      <c r="Q27" s="99">
        <v>245</v>
      </c>
      <c r="R27" s="99">
        <v>252</v>
      </c>
      <c r="S27" s="99">
        <v>219</v>
      </c>
      <c r="T27" s="99">
        <v>175</v>
      </c>
      <c r="U27" s="99">
        <v>5</v>
      </c>
      <c r="V27" s="99">
        <v>3293</v>
      </c>
      <c r="W27" s="125"/>
      <c r="X27" s="114">
        <v>1920</v>
      </c>
      <c r="Y27" s="99">
        <v>652</v>
      </c>
      <c r="Z27" s="99">
        <v>90</v>
      </c>
      <c r="AA27" s="99">
        <v>28</v>
      </c>
      <c r="AB27" s="99">
        <v>47</v>
      </c>
      <c r="AC27" s="99">
        <v>33</v>
      </c>
      <c r="AD27" s="99">
        <v>82</v>
      </c>
      <c r="AE27" s="99">
        <v>83</v>
      </c>
      <c r="AF27" s="99">
        <v>85</v>
      </c>
      <c r="AG27" s="99">
        <v>86</v>
      </c>
      <c r="AH27" s="99">
        <v>83</v>
      </c>
      <c r="AI27" s="99">
        <v>95</v>
      </c>
      <c r="AJ27" s="99">
        <v>100</v>
      </c>
      <c r="AK27" s="99">
        <v>130</v>
      </c>
      <c r="AL27" s="99">
        <v>159</v>
      </c>
      <c r="AM27" s="99">
        <v>199</v>
      </c>
      <c r="AN27" s="99">
        <v>254</v>
      </c>
      <c r="AO27" s="99">
        <v>212</v>
      </c>
      <c r="AP27" s="99">
        <v>170</v>
      </c>
      <c r="AQ27" s="99">
        <v>2</v>
      </c>
      <c r="AR27" s="99">
        <v>2590</v>
      </c>
      <c r="AS27" s="125"/>
      <c r="AT27" s="114">
        <v>1920</v>
      </c>
      <c r="AU27" s="99">
        <v>1395</v>
      </c>
      <c r="AV27" s="99">
        <v>166</v>
      </c>
      <c r="AW27" s="99">
        <v>62</v>
      </c>
      <c r="AX27" s="99">
        <v>106</v>
      </c>
      <c r="AY27" s="99">
        <v>109</v>
      </c>
      <c r="AZ27" s="99">
        <v>174</v>
      </c>
      <c r="BA27" s="99">
        <v>182</v>
      </c>
      <c r="BB27" s="99">
        <v>202</v>
      </c>
      <c r="BC27" s="99">
        <v>187</v>
      </c>
      <c r="BD27" s="99">
        <v>240</v>
      </c>
      <c r="BE27" s="99">
        <v>252</v>
      </c>
      <c r="BF27" s="99">
        <v>331</v>
      </c>
      <c r="BG27" s="99">
        <v>364</v>
      </c>
      <c r="BH27" s="99">
        <v>380</v>
      </c>
      <c r="BI27" s="99">
        <v>444</v>
      </c>
      <c r="BJ27" s="99">
        <v>506</v>
      </c>
      <c r="BK27" s="99">
        <v>431</v>
      </c>
      <c r="BL27" s="99">
        <v>345</v>
      </c>
      <c r="BM27" s="99">
        <v>7</v>
      </c>
      <c r="BN27" s="99">
        <v>5883</v>
      </c>
      <c r="BP27" s="114">
        <v>1920</v>
      </c>
    </row>
    <row r="28" spans="2:68">
      <c r="B28" s="115">
        <v>1921</v>
      </c>
      <c r="C28" s="99">
        <v>905</v>
      </c>
      <c r="D28" s="99">
        <v>77</v>
      </c>
      <c r="E28" s="99">
        <v>28</v>
      </c>
      <c r="F28" s="99">
        <v>51</v>
      </c>
      <c r="G28" s="99">
        <v>57</v>
      </c>
      <c r="H28" s="99">
        <v>67</v>
      </c>
      <c r="I28" s="99">
        <v>111</v>
      </c>
      <c r="J28" s="99">
        <v>151</v>
      </c>
      <c r="K28" s="99">
        <v>159</v>
      </c>
      <c r="L28" s="99">
        <v>210</v>
      </c>
      <c r="M28" s="99">
        <v>203</v>
      </c>
      <c r="N28" s="99">
        <v>243</v>
      </c>
      <c r="O28" s="99">
        <v>292</v>
      </c>
      <c r="P28" s="99">
        <v>251</v>
      </c>
      <c r="Q28" s="99">
        <v>231</v>
      </c>
      <c r="R28" s="99">
        <v>249</v>
      </c>
      <c r="S28" s="99">
        <v>170</v>
      </c>
      <c r="T28" s="99">
        <v>168</v>
      </c>
      <c r="U28" s="99">
        <v>2</v>
      </c>
      <c r="V28" s="99">
        <v>3625</v>
      </c>
      <c r="W28" s="127"/>
      <c r="X28" s="115">
        <v>1921</v>
      </c>
      <c r="Y28" s="99">
        <v>736</v>
      </c>
      <c r="Z28" s="99">
        <v>68</v>
      </c>
      <c r="AA28" s="99">
        <v>49</v>
      </c>
      <c r="AB28" s="99">
        <v>60</v>
      </c>
      <c r="AC28" s="99">
        <v>61</v>
      </c>
      <c r="AD28" s="99">
        <v>92</v>
      </c>
      <c r="AE28" s="99">
        <v>103</v>
      </c>
      <c r="AF28" s="99">
        <v>109</v>
      </c>
      <c r="AG28" s="99">
        <v>101</v>
      </c>
      <c r="AH28" s="99">
        <v>87</v>
      </c>
      <c r="AI28" s="99">
        <v>80</v>
      </c>
      <c r="AJ28" s="99">
        <v>108</v>
      </c>
      <c r="AK28" s="99">
        <v>153</v>
      </c>
      <c r="AL28" s="99">
        <v>177</v>
      </c>
      <c r="AM28" s="99">
        <v>183</v>
      </c>
      <c r="AN28" s="99">
        <v>193</v>
      </c>
      <c r="AO28" s="99">
        <v>156</v>
      </c>
      <c r="AP28" s="99">
        <v>166</v>
      </c>
      <c r="AQ28" s="99">
        <v>2</v>
      </c>
      <c r="AR28" s="99">
        <v>2684</v>
      </c>
      <c r="AS28" s="127"/>
      <c r="AT28" s="115">
        <v>1921</v>
      </c>
      <c r="AU28" s="99">
        <v>1641</v>
      </c>
      <c r="AV28" s="99">
        <v>145</v>
      </c>
      <c r="AW28" s="99">
        <v>77</v>
      </c>
      <c r="AX28" s="99">
        <v>111</v>
      </c>
      <c r="AY28" s="99">
        <v>118</v>
      </c>
      <c r="AZ28" s="99">
        <v>159</v>
      </c>
      <c r="BA28" s="99">
        <v>214</v>
      </c>
      <c r="BB28" s="99">
        <v>260</v>
      </c>
      <c r="BC28" s="99">
        <v>260</v>
      </c>
      <c r="BD28" s="99">
        <v>297</v>
      </c>
      <c r="BE28" s="99">
        <v>283</v>
      </c>
      <c r="BF28" s="99">
        <v>351</v>
      </c>
      <c r="BG28" s="99">
        <v>445</v>
      </c>
      <c r="BH28" s="99">
        <v>428</v>
      </c>
      <c r="BI28" s="99">
        <v>414</v>
      </c>
      <c r="BJ28" s="99">
        <v>442</v>
      </c>
      <c r="BK28" s="99">
        <v>326</v>
      </c>
      <c r="BL28" s="99">
        <v>334</v>
      </c>
      <c r="BM28" s="99">
        <v>4</v>
      </c>
      <c r="BN28" s="99">
        <v>6309</v>
      </c>
      <c r="BP28" s="115">
        <v>1921</v>
      </c>
    </row>
    <row r="29" spans="2:68">
      <c r="B29" s="116">
        <v>1922</v>
      </c>
      <c r="C29" s="99">
        <v>705</v>
      </c>
      <c r="D29" s="99">
        <v>70</v>
      </c>
      <c r="E29" s="99">
        <v>31</v>
      </c>
      <c r="F29" s="99">
        <v>50</v>
      </c>
      <c r="G29" s="99">
        <v>59</v>
      </c>
      <c r="H29" s="99">
        <v>74</v>
      </c>
      <c r="I29" s="99">
        <v>85</v>
      </c>
      <c r="J29" s="99">
        <v>150</v>
      </c>
      <c r="K29" s="99">
        <v>146</v>
      </c>
      <c r="L29" s="99">
        <v>215</v>
      </c>
      <c r="M29" s="99">
        <v>240</v>
      </c>
      <c r="N29" s="99">
        <v>295</v>
      </c>
      <c r="O29" s="99">
        <v>294</v>
      </c>
      <c r="P29" s="99">
        <v>303</v>
      </c>
      <c r="Q29" s="99">
        <v>222</v>
      </c>
      <c r="R29" s="99">
        <v>246</v>
      </c>
      <c r="S29" s="99">
        <v>158</v>
      </c>
      <c r="T29" s="99">
        <v>174</v>
      </c>
      <c r="U29" s="99">
        <v>3</v>
      </c>
      <c r="V29" s="99">
        <v>3520</v>
      </c>
      <c r="W29" s="127"/>
      <c r="X29" s="116">
        <v>1922</v>
      </c>
      <c r="Y29" s="99">
        <v>547</v>
      </c>
      <c r="Z29" s="99">
        <v>65</v>
      </c>
      <c r="AA29" s="99">
        <v>31</v>
      </c>
      <c r="AB29" s="99">
        <v>39</v>
      </c>
      <c r="AC29" s="99">
        <v>37</v>
      </c>
      <c r="AD29" s="99">
        <v>46</v>
      </c>
      <c r="AE29" s="99">
        <v>75</v>
      </c>
      <c r="AF29" s="99">
        <v>67</v>
      </c>
      <c r="AG29" s="99">
        <v>67</v>
      </c>
      <c r="AH29" s="99">
        <v>82</v>
      </c>
      <c r="AI29" s="99">
        <v>87</v>
      </c>
      <c r="AJ29" s="99">
        <v>91</v>
      </c>
      <c r="AK29" s="99">
        <v>145</v>
      </c>
      <c r="AL29" s="99">
        <v>174</v>
      </c>
      <c r="AM29" s="99">
        <v>169</v>
      </c>
      <c r="AN29" s="99">
        <v>222</v>
      </c>
      <c r="AO29" s="99">
        <v>207</v>
      </c>
      <c r="AP29" s="99">
        <v>179</v>
      </c>
      <c r="AQ29" s="99">
        <v>1</v>
      </c>
      <c r="AR29" s="99">
        <v>2331</v>
      </c>
      <c r="AS29" s="127"/>
      <c r="AT29" s="116">
        <v>1922</v>
      </c>
      <c r="AU29" s="99">
        <v>1252</v>
      </c>
      <c r="AV29" s="99">
        <v>135</v>
      </c>
      <c r="AW29" s="99">
        <v>62</v>
      </c>
      <c r="AX29" s="99">
        <v>89</v>
      </c>
      <c r="AY29" s="99">
        <v>96</v>
      </c>
      <c r="AZ29" s="99">
        <v>120</v>
      </c>
      <c r="BA29" s="99">
        <v>160</v>
      </c>
      <c r="BB29" s="99">
        <v>217</v>
      </c>
      <c r="BC29" s="99">
        <v>213</v>
      </c>
      <c r="BD29" s="99">
        <v>297</v>
      </c>
      <c r="BE29" s="99">
        <v>327</v>
      </c>
      <c r="BF29" s="99">
        <v>386</v>
      </c>
      <c r="BG29" s="99">
        <v>439</v>
      </c>
      <c r="BH29" s="99">
        <v>477</v>
      </c>
      <c r="BI29" s="99">
        <v>391</v>
      </c>
      <c r="BJ29" s="99">
        <v>468</v>
      </c>
      <c r="BK29" s="99">
        <v>365</v>
      </c>
      <c r="BL29" s="99">
        <v>353</v>
      </c>
      <c r="BM29" s="99">
        <v>4</v>
      </c>
      <c r="BN29" s="99">
        <v>5851</v>
      </c>
      <c r="BP29" s="116">
        <v>1922</v>
      </c>
    </row>
    <row r="30" spans="2:68">
      <c r="B30" s="116">
        <v>1923</v>
      </c>
      <c r="C30" s="99">
        <v>902</v>
      </c>
      <c r="D30" s="99">
        <v>79</v>
      </c>
      <c r="E30" s="99">
        <v>50</v>
      </c>
      <c r="F30" s="99">
        <v>93</v>
      </c>
      <c r="G30" s="99">
        <v>81</v>
      </c>
      <c r="H30" s="99">
        <v>68</v>
      </c>
      <c r="I30" s="99">
        <v>110</v>
      </c>
      <c r="J30" s="99">
        <v>172</v>
      </c>
      <c r="K30" s="99">
        <v>186</v>
      </c>
      <c r="L30" s="99">
        <v>266</v>
      </c>
      <c r="M30" s="99">
        <v>287</v>
      </c>
      <c r="N30" s="99">
        <v>348</v>
      </c>
      <c r="O30" s="99">
        <v>413</v>
      </c>
      <c r="P30" s="99">
        <v>388</v>
      </c>
      <c r="Q30" s="99">
        <v>348</v>
      </c>
      <c r="R30" s="99">
        <v>335</v>
      </c>
      <c r="S30" s="99">
        <v>295</v>
      </c>
      <c r="T30" s="99">
        <v>222</v>
      </c>
      <c r="U30" s="99">
        <v>6</v>
      </c>
      <c r="V30" s="99">
        <v>4649</v>
      </c>
      <c r="W30" s="127"/>
      <c r="X30" s="116">
        <v>1923</v>
      </c>
      <c r="Y30" s="99">
        <v>673</v>
      </c>
      <c r="Z30" s="99">
        <v>67</v>
      </c>
      <c r="AA30" s="99">
        <v>44</v>
      </c>
      <c r="AB30" s="99">
        <v>62</v>
      </c>
      <c r="AC30" s="99">
        <v>67</v>
      </c>
      <c r="AD30" s="99">
        <v>78</v>
      </c>
      <c r="AE30" s="99">
        <v>129</v>
      </c>
      <c r="AF30" s="99">
        <v>172</v>
      </c>
      <c r="AG30" s="99">
        <v>123</v>
      </c>
      <c r="AH30" s="99">
        <v>120</v>
      </c>
      <c r="AI30" s="99">
        <v>125</v>
      </c>
      <c r="AJ30" s="99">
        <v>154</v>
      </c>
      <c r="AK30" s="99">
        <v>212</v>
      </c>
      <c r="AL30" s="99">
        <v>262</v>
      </c>
      <c r="AM30" s="99">
        <v>262</v>
      </c>
      <c r="AN30" s="99">
        <v>354</v>
      </c>
      <c r="AO30" s="99">
        <v>304</v>
      </c>
      <c r="AP30" s="99">
        <v>268</v>
      </c>
      <c r="AQ30" s="99">
        <v>2</v>
      </c>
      <c r="AR30" s="99">
        <v>3478</v>
      </c>
      <c r="AS30" s="127"/>
      <c r="AT30" s="116">
        <v>1923</v>
      </c>
      <c r="AU30" s="99">
        <v>1575</v>
      </c>
      <c r="AV30" s="99">
        <v>146</v>
      </c>
      <c r="AW30" s="99">
        <v>94</v>
      </c>
      <c r="AX30" s="99">
        <v>155</v>
      </c>
      <c r="AY30" s="99">
        <v>148</v>
      </c>
      <c r="AZ30" s="99">
        <v>146</v>
      </c>
      <c r="BA30" s="99">
        <v>239</v>
      </c>
      <c r="BB30" s="99">
        <v>344</v>
      </c>
      <c r="BC30" s="99">
        <v>309</v>
      </c>
      <c r="BD30" s="99">
        <v>386</v>
      </c>
      <c r="BE30" s="99">
        <v>412</v>
      </c>
      <c r="BF30" s="99">
        <v>502</v>
      </c>
      <c r="BG30" s="99">
        <v>625</v>
      </c>
      <c r="BH30" s="99">
        <v>650</v>
      </c>
      <c r="BI30" s="99">
        <v>610</v>
      </c>
      <c r="BJ30" s="99">
        <v>689</v>
      </c>
      <c r="BK30" s="99">
        <v>599</v>
      </c>
      <c r="BL30" s="99">
        <v>490</v>
      </c>
      <c r="BM30" s="99">
        <v>8</v>
      </c>
      <c r="BN30" s="99">
        <v>8127</v>
      </c>
      <c r="BP30" s="116">
        <v>1923</v>
      </c>
    </row>
    <row r="31" spans="2:68">
      <c r="B31" s="116">
        <v>1924</v>
      </c>
      <c r="C31" s="99">
        <v>834</v>
      </c>
      <c r="D31" s="99">
        <v>64</v>
      </c>
      <c r="E31" s="99">
        <v>42</v>
      </c>
      <c r="F31" s="99">
        <v>62</v>
      </c>
      <c r="G31" s="99">
        <v>73</v>
      </c>
      <c r="H31" s="99">
        <v>61</v>
      </c>
      <c r="I31" s="99">
        <v>90</v>
      </c>
      <c r="J31" s="99">
        <v>122</v>
      </c>
      <c r="K31" s="99">
        <v>161</v>
      </c>
      <c r="L31" s="99">
        <v>220</v>
      </c>
      <c r="M31" s="99">
        <v>245</v>
      </c>
      <c r="N31" s="99">
        <v>251</v>
      </c>
      <c r="O31" s="99">
        <v>356</v>
      </c>
      <c r="P31" s="99">
        <v>350</v>
      </c>
      <c r="Q31" s="99">
        <v>321</v>
      </c>
      <c r="R31" s="99">
        <v>283</v>
      </c>
      <c r="S31" s="99">
        <v>225</v>
      </c>
      <c r="T31" s="99">
        <v>223</v>
      </c>
      <c r="U31" s="99">
        <v>2</v>
      </c>
      <c r="V31" s="99">
        <v>3985</v>
      </c>
      <c r="W31" s="127"/>
      <c r="X31" s="116">
        <v>1924</v>
      </c>
      <c r="Y31" s="99">
        <v>705</v>
      </c>
      <c r="Z31" s="99">
        <v>54</v>
      </c>
      <c r="AA31" s="99">
        <v>38</v>
      </c>
      <c r="AB31" s="99">
        <v>39</v>
      </c>
      <c r="AC31" s="99">
        <v>55</v>
      </c>
      <c r="AD31" s="99">
        <v>63</v>
      </c>
      <c r="AE31" s="99">
        <v>65</v>
      </c>
      <c r="AF31" s="99">
        <v>92</v>
      </c>
      <c r="AG31" s="99">
        <v>92</v>
      </c>
      <c r="AH31" s="99">
        <v>83</v>
      </c>
      <c r="AI31" s="99">
        <v>99</v>
      </c>
      <c r="AJ31" s="99">
        <v>105</v>
      </c>
      <c r="AK31" s="99">
        <v>187</v>
      </c>
      <c r="AL31" s="99">
        <v>212</v>
      </c>
      <c r="AM31" s="99">
        <v>248</v>
      </c>
      <c r="AN31" s="99">
        <v>279</v>
      </c>
      <c r="AO31" s="99">
        <v>239</v>
      </c>
      <c r="AP31" s="99">
        <v>215</v>
      </c>
      <c r="AQ31" s="99">
        <v>1</v>
      </c>
      <c r="AR31" s="99">
        <v>2871</v>
      </c>
      <c r="AS31" s="127"/>
      <c r="AT31" s="116">
        <v>1924</v>
      </c>
      <c r="AU31" s="99">
        <v>1539</v>
      </c>
      <c r="AV31" s="99">
        <v>118</v>
      </c>
      <c r="AW31" s="99">
        <v>80</v>
      </c>
      <c r="AX31" s="99">
        <v>101</v>
      </c>
      <c r="AY31" s="99">
        <v>128</v>
      </c>
      <c r="AZ31" s="99">
        <v>124</v>
      </c>
      <c r="BA31" s="99">
        <v>155</v>
      </c>
      <c r="BB31" s="99">
        <v>214</v>
      </c>
      <c r="BC31" s="99">
        <v>253</v>
      </c>
      <c r="BD31" s="99">
        <v>303</v>
      </c>
      <c r="BE31" s="99">
        <v>344</v>
      </c>
      <c r="BF31" s="99">
        <v>356</v>
      </c>
      <c r="BG31" s="99">
        <v>543</v>
      </c>
      <c r="BH31" s="99">
        <v>562</v>
      </c>
      <c r="BI31" s="99">
        <v>569</v>
      </c>
      <c r="BJ31" s="99">
        <v>562</v>
      </c>
      <c r="BK31" s="99">
        <v>464</v>
      </c>
      <c r="BL31" s="99">
        <v>438</v>
      </c>
      <c r="BM31" s="99">
        <v>3</v>
      </c>
      <c r="BN31" s="99">
        <v>6856</v>
      </c>
      <c r="BP31" s="116">
        <v>1924</v>
      </c>
    </row>
    <row r="32" spans="2:68">
      <c r="B32" s="116">
        <v>1925</v>
      </c>
      <c r="C32" s="99">
        <v>778</v>
      </c>
      <c r="D32" s="99">
        <v>64</v>
      </c>
      <c r="E32" s="99">
        <v>32</v>
      </c>
      <c r="F32" s="99">
        <v>49</v>
      </c>
      <c r="G32" s="99">
        <v>59</v>
      </c>
      <c r="H32" s="99">
        <v>50</v>
      </c>
      <c r="I32" s="99">
        <v>84</v>
      </c>
      <c r="J32" s="99">
        <v>111</v>
      </c>
      <c r="K32" s="99">
        <v>152</v>
      </c>
      <c r="L32" s="99">
        <v>173</v>
      </c>
      <c r="M32" s="99">
        <v>227</v>
      </c>
      <c r="N32" s="99">
        <v>249</v>
      </c>
      <c r="O32" s="99">
        <v>310</v>
      </c>
      <c r="P32" s="99">
        <v>338</v>
      </c>
      <c r="Q32" s="99">
        <v>280</v>
      </c>
      <c r="R32" s="99">
        <v>267</v>
      </c>
      <c r="S32" s="99">
        <v>191</v>
      </c>
      <c r="T32" s="99">
        <v>175</v>
      </c>
      <c r="U32" s="99">
        <v>2</v>
      </c>
      <c r="V32" s="99">
        <v>3591</v>
      </c>
      <c r="W32" s="127"/>
      <c r="X32" s="116">
        <v>1925</v>
      </c>
      <c r="Y32" s="99">
        <v>655</v>
      </c>
      <c r="Z32" s="99">
        <v>49</v>
      </c>
      <c r="AA32" s="99">
        <v>27</v>
      </c>
      <c r="AB32" s="99">
        <v>25</v>
      </c>
      <c r="AC32" s="99">
        <v>39</v>
      </c>
      <c r="AD32" s="99">
        <v>47</v>
      </c>
      <c r="AE32" s="99">
        <v>56</v>
      </c>
      <c r="AF32" s="99">
        <v>79</v>
      </c>
      <c r="AG32" s="99">
        <v>81</v>
      </c>
      <c r="AH32" s="99">
        <v>73</v>
      </c>
      <c r="AI32" s="99">
        <v>79</v>
      </c>
      <c r="AJ32" s="99">
        <v>113</v>
      </c>
      <c r="AK32" s="99">
        <v>154</v>
      </c>
      <c r="AL32" s="99">
        <v>196</v>
      </c>
      <c r="AM32" s="99">
        <v>215</v>
      </c>
      <c r="AN32" s="99">
        <v>243</v>
      </c>
      <c r="AO32" s="99">
        <v>232</v>
      </c>
      <c r="AP32" s="99">
        <v>190</v>
      </c>
      <c r="AQ32" s="99">
        <v>1</v>
      </c>
      <c r="AR32" s="99">
        <v>2554</v>
      </c>
      <c r="AS32" s="127"/>
      <c r="AT32" s="116">
        <v>1925</v>
      </c>
      <c r="AU32" s="99">
        <v>1433</v>
      </c>
      <c r="AV32" s="99">
        <v>113</v>
      </c>
      <c r="AW32" s="99">
        <v>59</v>
      </c>
      <c r="AX32" s="99">
        <v>74</v>
      </c>
      <c r="AY32" s="99">
        <v>98</v>
      </c>
      <c r="AZ32" s="99">
        <v>97</v>
      </c>
      <c r="BA32" s="99">
        <v>140</v>
      </c>
      <c r="BB32" s="99">
        <v>190</v>
      </c>
      <c r="BC32" s="99">
        <v>233</v>
      </c>
      <c r="BD32" s="99">
        <v>246</v>
      </c>
      <c r="BE32" s="99">
        <v>306</v>
      </c>
      <c r="BF32" s="99">
        <v>362</v>
      </c>
      <c r="BG32" s="99">
        <v>464</v>
      </c>
      <c r="BH32" s="99">
        <v>534</v>
      </c>
      <c r="BI32" s="99">
        <v>495</v>
      </c>
      <c r="BJ32" s="99">
        <v>510</v>
      </c>
      <c r="BK32" s="99">
        <v>423</v>
      </c>
      <c r="BL32" s="99">
        <v>365</v>
      </c>
      <c r="BM32" s="99">
        <v>3</v>
      </c>
      <c r="BN32" s="99">
        <v>6145</v>
      </c>
      <c r="BP32" s="116">
        <v>1925</v>
      </c>
    </row>
    <row r="33" spans="2:68">
      <c r="B33" s="116">
        <v>1926</v>
      </c>
      <c r="C33" s="99">
        <v>705</v>
      </c>
      <c r="D33" s="99">
        <v>77</v>
      </c>
      <c r="E33" s="99">
        <v>39</v>
      </c>
      <c r="F33" s="99">
        <v>49</v>
      </c>
      <c r="G33" s="99">
        <v>74</v>
      </c>
      <c r="H33" s="99">
        <v>65</v>
      </c>
      <c r="I33" s="99">
        <v>90</v>
      </c>
      <c r="J33" s="99">
        <v>122</v>
      </c>
      <c r="K33" s="99">
        <v>163</v>
      </c>
      <c r="L33" s="99">
        <v>224</v>
      </c>
      <c r="M33" s="99">
        <v>247</v>
      </c>
      <c r="N33" s="99">
        <v>276</v>
      </c>
      <c r="O33" s="99">
        <v>344</v>
      </c>
      <c r="P33" s="99">
        <v>382</v>
      </c>
      <c r="Q33" s="99">
        <v>353</v>
      </c>
      <c r="R33" s="99">
        <v>346</v>
      </c>
      <c r="S33" s="99">
        <v>255</v>
      </c>
      <c r="T33" s="99">
        <v>229</v>
      </c>
      <c r="U33" s="99">
        <v>0</v>
      </c>
      <c r="V33" s="99">
        <v>4040</v>
      </c>
      <c r="W33" s="127"/>
      <c r="X33" s="116">
        <v>1926</v>
      </c>
      <c r="Y33" s="99">
        <v>585</v>
      </c>
      <c r="Z33" s="99">
        <v>66</v>
      </c>
      <c r="AA33" s="99">
        <v>36</v>
      </c>
      <c r="AB33" s="99">
        <v>42</v>
      </c>
      <c r="AC33" s="99">
        <v>52</v>
      </c>
      <c r="AD33" s="99">
        <v>63</v>
      </c>
      <c r="AE33" s="99">
        <v>107</v>
      </c>
      <c r="AF33" s="99">
        <v>107</v>
      </c>
      <c r="AG33" s="99">
        <v>92</v>
      </c>
      <c r="AH33" s="99">
        <v>106</v>
      </c>
      <c r="AI33" s="99">
        <v>105</v>
      </c>
      <c r="AJ33" s="99">
        <v>112</v>
      </c>
      <c r="AK33" s="99">
        <v>143</v>
      </c>
      <c r="AL33" s="99">
        <v>218</v>
      </c>
      <c r="AM33" s="99">
        <v>251</v>
      </c>
      <c r="AN33" s="99">
        <v>253</v>
      </c>
      <c r="AO33" s="99">
        <v>268</v>
      </c>
      <c r="AP33" s="99">
        <v>211</v>
      </c>
      <c r="AQ33" s="99">
        <v>2</v>
      </c>
      <c r="AR33" s="99">
        <v>2819</v>
      </c>
      <c r="AS33" s="127"/>
      <c r="AT33" s="116">
        <v>1926</v>
      </c>
      <c r="AU33" s="99">
        <v>1290</v>
      </c>
      <c r="AV33" s="99">
        <v>143</v>
      </c>
      <c r="AW33" s="99">
        <v>75</v>
      </c>
      <c r="AX33" s="99">
        <v>91</v>
      </c>
      <c r="AY33" s="99">
        <v>126</v>
      </c>
      <c r="AZ33" s="99">
        <v>128</v>
      </c>
      <c r="BA33" s="99">
        <v>197</v>
      </c>
      <c r="BB33" s="99">
        <v>229</v>
      </c>
      <c r="BC33" s="99">
        <v>255</v>
      </c>
      <c r="BD33" s="99">
        <v>330</v>
      </c>
      <c r="BE33" s="99">
        <v>352</v>
      </c>
      <c r="BF33" s="99">
        <v>388</v>
      </c>
      <c r="BG33" s="99">
        <v>487</v>
      </c>
      <c r="BH33" s="99">
        <v>600</v>
      </c>
      <c r="BI33" s="99">
        <v>604</v>
      </c>
      <c r="BJ33" s="99">
        <v>599</v>
      </c>
      <c r="BK33" s="99">
        <v>523</v>
      </c>
      <c r="BL33" s="99">
        <v>440</v>
      </c>
      <c r="BM33" s="99">
        <v>2</v>
      </c>
      <c r="BN33" s="99">
        <v>6859</v>
      </c>
      <c r="BP33" s="116">
        <v>1926</v>
      </c>
    </row>
    <row r="34" spans="2:68">
      <c r="B34" s="116">
        <v>1927</v>
      </c>
      <c r="C34" s="99">
        <v>933</v>
      </c>
      <c r="D34" s="99">
        <v>63</v>
      </c>
      <c r="E34" s="99">
        <v>38</v>
      </c>
      <c r="F34" s="99">
        <v>45</v>
      </c>
      <c r="G34" s="99">
        <v>70</v>
      </c>
      <c r="H34" s="99">
        <v>69</v>
      </c>
      <c r="I34" s="99">
        <v>98</v>
      </c>
      <c r="J34" s="99">
        <v>128</v>
      </c>
      <c r="K34" s="99">
        <v>195</v>
      </c>
      <c r="L34" s="99">
        <v>235</v>
      </c>
      <c r="M34" s="99">
        <v>271</v>
      </c>
      <c r="N34" s="99">
        <v>268</v>
      </c>
      <c r="O34" s="99">
        <v>350</v>
      </c>
      <c r="P34" s="99">
        <v>372</v>
      </c>
      <c r="Q34" s="99">
        <v>364</v>
      </c>
      <c r="R34" s="99">
        <v>316</v>
      </c>
      <c r="S34" s="99">
        <v>230</v>
      </c>
      <c r="T34" s="99">
        <v>214</v>
      </c>
      <c r="U34" s="99">
        <v>2</v>
      </c>
      <c r="V34" s="99">
        <v>4261</v>
      </c>
      <c r="W34" s="127"/>
      <c r="X34" s="116">
        <v>1927</v>
      </c>
      <c r="Y34" s="99">
        <v>750</v>
      </c>
      <c r="Z34" s="99">
        <v>65</v>
      </c>
      <c r="AA34" s="99">
        <v>34</v>
      </c>
      <c r="AB34" s="99">
        <v>33</v>
      </c>
      <c r="AC34" s="99">
        <v>52</v>
      </c>
      <c r="AD34" s="99">
        <v>61</v>
      </c>
      <c r="AE34" s="99">
        <v>67</v>
      </c>
      <c r="AF34" s="99">
        <v>99</v>
      </c>
      <c r="AG34" s="99">
        <v>77</v>
      </c>
      <c r="AH34" s="99">
        <v>95</v>
      </c>
      <c r="AI34" s="99">
        <v>92</v>
      </c>
      <c r="AJ34" s="99">
        <v>136</v>
      </c>
      <c r="AK34" s="99">
        <v>172</v>
      </c>
      <c r="AL34" s="99">
        <v>208</v>
      </c>
      <c r="AM34" s="99">
        <v>237</v>
      </c>
      <c r="AN34" s="99">
        <v>267</v>
      </c>
      <c r="AO34" s="99">
        <v>246</v>
      </c>
      <c r="AP34" s="99">
        <v>223</v>
      </c>
      <c r="AQ34" s="99">
        <v>0</v>
      </c>
      <c r="AR34" s="99">
        <v>2914</v>
      </c>
      <c r="AS34" s="127"/>
      <c r="AT34" s="116">
        <v>1927</v>
      </c>
      <c r="AU34" s="99">
        <v>1683</v>
      </c>
      <c r="AV34" s="99">
        <v>128</v>
      </c>
      <c r="AW34" s="99">
        <v>72</v>
      </c>
      <c r="AX34" s="99">
        <v>78</v>
      </c>
      <c r="AY34" s="99">
        <v>122</v>
      </c>
      <c r="AZ34" s="99">
        <v>130</v>
      </c>
      <c r="BA34" s="99">
        <v>165</v>
      </c>
      <c r="BB34" s="99">
        <v>227</v>
      </c>
      <c r="BC34" s="99">
        <v>272</v>
      </c>
      <c r="BD34" s="99">
        <v>330</v>
      </c>
      <c r="BE34" s="99">
        <v>363</v>
      </c>
      <c r="BF34" s="99">
        <v>404</v>
      </c>
      <c r="BG34" s="99">
        <v>522</v>
      </c>
      <c r="BH34" s="99">
        <v>580</v>
      </c>
      <c r="BI34" s="99">
        <v>601</v>
      </c>
      <c r="BJ34" s="99">
        <v>583</v>
      </c>
      <c r="BK34" s="99">
        <v>476</v>
      </c>
      <c r="BL34" s="99">
        <v>437</v>
      </c>
      <c r="BM34" s="99">
        <v>2</v>
      </c>
      <c r="BN34" s="99">
        <v>7175</v>
      </c>
      <c r="BP34" s="116">
        <v>1927</v>
      </c>
    </row>
    <row r="35" spans="2:68">
      <c r="B35" s="116">
        <v>1928</v>
      </c>
      <c r="C35" s="99">
        <v>853</v>
      </c>
      <c r="D35" s="99">
        <v>76</v>
      </c>
      <c r="E35" s="99">
        <v>41</v>
      </c>
      <c r="F35" s="99">
        <v>68</v>
      </c>
      <c r="G35" s="99">
        <v>91</v>
      </c>
      <c r="H35" s="99">
        <v>72</v>
      </c>
      <c r="I35" s="99">
        <v>106</v>
      </c>
      <c r="J35" s="99">
        <v>154</v>
      </c>
      <c r="K35" s="99">
        <v>188</v>
      </c>
      <c r="L35" s="99">
        <v>233</v>
      </c>
      <c r="M35" s="99">
        <v>250</v>
      </c>
      <c r="N35" s="99">
        <v>294</v>
      </c>
      <c r="O35" s="99">
        <v>357</v>
      </c>
      <c r="P35" s="99">
        <v>388</v>
      </c>
      <c r="Q35" s="99">
        <v>444</v>
      </c>
      <c r="R35" s="99">
        <v>295</v>
      </c>
      <c r="S35" s="99">
        <v>248</v>
      </c>
      <c r="T35" s="99">
        <v>215</v>
      </c>
      <c r="U35" s="99">
        <v>0</v>
      </c>
      <c r="V35" s="99">
        <v>4373</v>
      </c>
      <c r="W35" s="127"/>
      <c r="X35" s="116">
        <v>1928</v>
      </c>
      <c r="Y35" s="99">
        <v>638</v>
      </c>
      <c r="Z35" s="99">
        <v>66</v>
      </c>
      <c r="AA35" s="99">
        <v>56</v>
      </c>
      <c r="AB35" s="99">
        <v>49</v>
      </c>
      <c r="AC35" s="99">
        <v>64</v>
      </c>
      <c r="AD35" s="99">
        <v>51</v>
      </c>
      <c r="AE35" s="99">
        <v>104</v>
      </c>
      <c r="AF35" s="99">
        <v>125</v>
      </c>
      <c r="AG35" s="99">
        <v>131</v>
      </c>
      <c r="AH35" s="99">
        <v>134</v>
      </c>
      <c r="AI35" s="99">
        <v>129</v>
      </c>
      <c r="AJ35" s="99">
        <v>143</v>
      </c>
      <c r="AK35" s="99">
        <v>200</v>
      </c>
      <c r="AL35" s="99">
        <v>258</v>
      </c>
      <c r="AM35" s="99">
        <v>306</v>
      </c>
      <c r="AN35" s="99">
        <v>274</v>
      </c>
      <c r="AO35" s="99">
        <v>250</v>
      </c>
      <c r="AP35" s="99">
        <v>265</v>
      </c>
      <c r="AQ35" s="99">
        <v>2</v>
      </c>
      <c r="AR35" s="99">
        <v>3245</v>
      </c>
      <c r="AS35" s="127"/>
      <c r="AT35" s="116">
        <v>1928</v>
      </c>
      <c r="AU35" s="99">
        <v>1491</v>
      </c>
      <c r="AV35" s="99">
        <v>142</v>
      </c>
      <c r="AW35" s="99">
        <v>97</v>
      </c>
      <c r="AX35" s="99">
        <v>117</v>
      </c>
      <c r="AY35" s="99">
        <v>155</v>
      </c>
      <c r="AZ35" s="99">
        <v>123</v>
      </c>
      <c r="BA35" s="99">
        <v>210</v>
      </c>
      <c r="BB35" s="99">
        <v>279</v>
      </c>
      <c r="BC35" s="99">
        <v>319</v>
      </c>
      <c r="BD35" s="99">
        <v>367</v>
      </c>
      <c r="BE35" s="99">
        <v>379</v>
      </c>
      <c r="BF35" s="99">
        <v>437</v>
      </c>
      <c r="BG35" s="99">
        <v>557</v>
      </c>
      <c r="BH35" s="99">
        <v>646</v>
      </c>
      <c r="BI35" s="99">
        <v>750</v>
      </c>
      <c r="BJ35" s="99">
        <v>569</v>
      </c>
      <c r="BK35" s="99">
        <v>498</v>
      </c>
      <c r="BL35" s="99">
        <v>480</v>
      </c>
      <c r="BM35" s="99">
        <v>2</v>
      </c>
      <c r="BN35" s="99">
        <v>7618</v>
      </c>
      <c r="BP35" s="116">
        <v>1928</v>
      </c>
    </row>
    <row r="36" spans="2:68">
      <c r="B36" s="116">
        <v>1929</v>
      </c>
      <c r="C36" s="99">
        <v>906</v>
      </c>
      <c r="D36" s="99">
        <v>74</v>
      </c>
      <c r="E36" s="99">
        <v>53</v>
      </c>
      <c r="F36" s="99">
        <v>75</v>
      </c>
      <c r="G36" s="99">
        <v>81</v>
      </c>
      <c r="H36" s="99">
        <v>79</v>
      </c>
      <c r="I36" s="99">
        <v>111</v>
      </c>
      <c r="J36" s="99">
        <v>138</v>
      </c>
      <c r="K36" s="99">
        <v>222</v>
      </c>
      <c r="L36" s="99">
        <v>257</v>
      </c>
      <c r="M36" s="99">
        <v>267</v>
      </c>
      <c r="N36" s="99">
        <v>338</v>
      </c>
      <c r="O36" s="99">
        <v>378</v>
      </c>
      <c r="P36" s="99">
        <v>410</v>
      </c>
      <c r="Q36" s="99">
        <v>439</v>
      </c>
      <c r="R36" s="99">
        <v>384</v>
      </c>
      <c r="S36" s="99">
        <v>288</v>
      </c>
      <c r="T36" s="99">
        <v>260</v>
      </c>
      <c r="U36" s="99">
        <v>1</v>
      </c>
      <c r="V36" s="99">
        <v>4761</v>
      </c>
      <c r="W36" s="127"/>
      <c r="X36" s="116">
        <v>1929</v>
      </c>
      <c r="Y36" s="99">
        <v>717</v>
      </c>
      <c r="Z36" s="99">
        <v>62</v>
      </c>
      <c r="AA36" s="99">
        <v>51</v>
      </c>
      <c r="AB36" s="99">
        <v>59</v>
      </c>
      <c r="AC36" s="99">
        <v>68</v>
      </c>
      <c r="AD36" s="99">
        <v>51</v>
      </c>
      <c r="AE36" s="99">
        <v>115</v>
      </c>
      <c r="AF36" s="99">
        <v>127</v>
      </c>
      <c r="AG36" s="99">
        <v>128</v>
      </c>
      <c r="AH36" s="99">
        <v>121</v>
      </c>
      <c r="AI36" s="99">
        <v>134</v>
      </c>
      <c r="AJ36" s="99">
        <v>140</v>
      </c>
      <c r="AK36" s="99">
        <v>202</v>
      </c>
      <c r="AL36" s="99">
        <v>271</v>
      </c>
      <c r="AM36" s="99">
        <v>319</v>
      </c>
      <c r="AN36" s="99">
        <v>317</v>
      </c>
      <c r="AO36" s="99">
        <v>285</v>
      </c>
      <c r="AP36" s="99">
        <v>334</v>
      </c>
      <c r="AQ36" s="99">
        <v>0</v>
      </c>
      <c r="AR36" s="99">
        <v>3501</v>
      </c>
      <c r="AS36" s="127"/>
      <c r="AT36" s="116">
        <v>1929</v>
      </c>
      <c r="AU36" s="99">
        <v>1623</v>
      </c>
      <c r="AV36" s="99">
        <v>136</v>
      </c>
      <c r="AW36" s="99">
        <v>104</v>
      </c>
      <c r="AX36" s="99">
        <v>134</v>
      </c>
      <c r="AY36" s="99">
        <v>149</v>
      </c>
      <c r="AZ36" s="99">
        <v>130</v>
      </c>
      <c r="BA36" s="99">
        <v>226</v>
      </c>
      <c r="BB36" s="99">
        <v>265</v>
      </c>
      <c r="BC36" s="99">
        <v>350</v>
      </c>
      <c r="BD36" s="99">
        <v>378</v>
      </c>
      <c r="BE36" s="99">
        <v>401</v>
      </c>
      <c r="BF36" s="99">
        <v>478</v>
      </c>
      <c r="BG36" s="99">
        <v>580</v>
      </c>
      <c r="BH36" s="99">
        <v>681</v>
      </c>
      <c r="BI36" s="99">
        <v>758</v>
      </c>
      <c r="BJ36" s="99">
        <v>701</v>
      </c>
      <c r="BK36" s="99">
        <v>573</v>
      </c>
      <c r="BL36" s="99">
        <v>594</v>
      </c>
      <c r="BM36" s="99">
        <v>1</v>
      </c>
      <c r="BN36" s="99">
        <v>8262</v>
      </c>
      <c r="BP36" s="116">
        <v>1929</v>
      </c>
    </row>
    <row r="37" spans="2:68">
      <c r="B37" s="116">
        <v>1930</v>
      </c>
      <c r="C37" s="99">
        <v>627</v>
      </c>
      <c r="D37" s="99">
        <v>50</v>
      </c>
      <c r="E37" s="99">
        <v>33</v>
      </c>
      <c r="F37" s="99">
        <v>45</v>
      </c>
      <c r="G37" s="99">
        <v>47</v>
      </c>
      <c r="H37" s="99">
        <v>59</v>
      </c>
      <c r="I37" s="99">
        <v>70</v>
      </c>
      <c r="J37" s="99">
        <v>86</v>
      </c>
      <c r="K37" s="99">
        <v>123</v>
      </c>
      <c r="L37" s="99">
        <v>162</v>
      </c>
      <c r="M37" s="99">
        <v>188</v>
      </c>
      <c r="N37" s="99">
        <v>212</v>
      </c>
      <c r="O37" s="99">
        <v>242</v>
      </c>
      <c r="P37" s="99">
        <v>313</v>
      </c>
      <c r="Q37" s="99">
        <v>308</v>
      </c>
      <c r="R37" s="99">
        <v>257</v>
      </c>
      <c r="S37" s="99">
        <v>194</v>
      </c>
      <c r="T37" s="99">
        <v>184</v>
      </c>
      <c r="U37" s="99">
        <v>0</v>
      </c>
      <c r="V37" s="99">
        <v>3200</v>
      </c>
      <c r="W37" s="127"/>
      <c r="X37" s="116">
        <v>1930</v>
      </c>
      <c r="Y37" s="99">
        <v>547</v>
      </c>
      <c r="Z37" s="99">
        <v>51</v>
      </c>
      <c r="AA37" s="99">
        <v>35</v>
      </c>
      <c r="AB37" s="99">
        <v>41</v>
      </c>
      <c r="AC37" s="99">
        <v>45</v>
      </c>
      <c r="AD37" s="99">
        <v>44</v>
      </c>
      <c r="AE37" s="99">
        <v>50</v>
      </c>
      <c r="AF37" s="99">
        <v>56</v>
      </c>
      <c r="AG37" s="99">
        <v>73</v>
      </c>
      <c r="AH37" s="99">
        <v>72</v>
      </c>
      <c r="AI37" s="99">
        <v>62</v>
      </c>
      <c r="AJ37" s="99">
        <v>103</v>
      </c>
      <c r="AK37" s="99">
        <v>129</v>
      </c>
      <c r="AL37" s="99">
        <v>166</v>
      </c>
      <c r="AM37" s="99">
        <v>243</v>
      </c>
      <c r="AN37" s="99">
        <v>216</v>
      </c>
      <c r="AO37" s="99">
        <v>185</v>
      </c>
      <c r="AP37" s="99">
        <v>192</v>
      </c>
      <c r="AQ37" s="99">
        <v>0</v>
      </c>
      <c r="AR37" s="99">
        <v>2310</v>
      </c>
      <c r="AS37" s="127"/>
      <c r="AT37" s="116">
        <v>1930</v>
      </c>
      <c r="AU37" s="99">
        <v>1174</v>
      </c>
      <c r="AV37" s="99">
        <v>101</v>
      </c>
      <c r="AW37" s="99">
        <v>68</v>
      </c>
      <c r="AX37" s="99">
        <v>86</v>
      </c>
      <c r="AY37" s="99">
        <v>92</v>
      </c>
      <c r="AZ37" s="99">
        <v>103</v>
      </c>
      <c r="BA37" s="99">
        <v>120</v>
      </c>
      <c r="BB37" s="99">
        <v>142</v>
      </c>
      <c r="BC37" s="99">
        <v>196</v>
      </c>
      <c r="BD37" s="99">
        <v>234</v>
      </c>
      <c r="BE37" s="99">
        <v>250</v>
      </c>
      <c r="BF37" s="99">
        <v>315</v>
      </c>
      <c r="BG37" s="99">
        <v>371</v>
      </c>
      <c r="BH37" s="99">
        <v>479</v>
      </c>
      <c r="BI37" s="99">
        <v>551</v>
      </c>
      <c r="BJ37" s="99">
        <v>473</v>
      </c>
      <c r="BK37" s="99">
        <v>379</v>
      </c>
      <c r="BL37" s="99">
        <v>376</v>
      </c>
      <c r="BM37" s="99">
        <v>0</v>
      </c>
      <c r="BN37" s="99">
        <v>5510</v>
      </c>
      <c r="BP37" s="116">
        <v>1930</v>
      </c>
    </row>
    <row r="38" spans="2:68">
      <c r="B38" s="117">
        <v>1931</v>
      </c>
      <c r="C38" s="99">
        <v>639</v>
      </c>
      <c r="D38" s="99">
        <v>72</v>
      </c>
      <c r="E38" s="99">
        <v>40</v>
      </c>
      <c r="F38" s="99">
        <v>66</v>
      </c>
      <c r="G38" s="99">
        <v>53</v>
      </c>
      <c r="H38" s="99">
        <v>62</v>
      </c>
      <c r="I38" s="99">
        <v>74</v>
      </c>
      <c r="J38" s="99">
        <v>117</v>
      </c>
      <c r="K38" s="99">
        <v>152</v>
      </c>
      <c r="L38" s="99">
        <v>190</v>
      </c>
      <c r="M38" s="99">
        <v>205</v>
      </c>
      <c r="N38" s="99">
        <v>250</v>
      </c>
      <c r="O38" s="99">
        <v>294</v>
      </c>
      <c r="P38" s="99">
        <v>387</v>
      </c>
      <c r="Q38" s="99">
        <v>368</v>
      </c>
      <c r="R38" s="99">
        <v>363</v>
      </c>
      <c r="S38" s="99">
        <v>259</v>
      </c>
      <c r="T38" s="99">
        <v>217</v>
      </c>
      <c r="U38" s="99">
        <v>0</v>
      </c>
      <c r="V38" s="99">
        <v>3808</v>
      </c>
      <c r="W38" s="127"/>
      <c r="X38" s="117">
        <v>1931</v>
      </c>
      <c r="Y38" s="99">
        <v>481</v>
      </c>
      <c r="Z38" s="99">
        <v>59</v>
      </c>
      <c r="AA38" s="99">
        <v>35</v>
      </c>
      <c r="AB38" s="99">
        <v>47</v>
      </c>
      <c r="AC38" s="99">
        <v>62</v>
      </c>
      <c r="AD38" s="99">
        <v>58</v>
      </c>
      <c r="AE38" s="99">
        <v>72</v>
      </c>
      <c r="AF38" s="99">
        <v>96</v>
      </c>
      <c r="AG38" s="99">
        <v>97</v>
      </c>
      <c r="AH38" s="99">
        <v>91</v>
      </c>
      <c r="AI38" s="99">
        <v>100</v>
      </c>
      <c r="AJ38" s="99">
        <v>126</v>
      </c>
      <c r="AK38" s="99">
        <v>186</v>
      </c>
      <c r="AL38" s="99">
        <v>209</v>
      </c>
      <c r="AM38" s="99">
        <v>305</v>
      </c>
      <c r="AN38" s="99">
        <v>283</v>
      </c>
      <c r="AO38" s="99">
        <v>226</v>
      </c>
      <c r="AP38" s="99">
        <v>276</v>
      </c>
      <c r="AQ38" s="99">
        <v>0</v>
      </c>
      <c r="AR38" s="99">
        <v>2809</v>
      </c>
      <c r="AS38" s="127"/>
      <c r="AT38" s="117">
        <v>1931</v>
      </c>
      <c r="AU38" s="99">
        <v>1120</v>
      </c>
      <c r="AV38" s="99">
        <v>131</v>
      </c>
      <c r="AW38" s="99">
        <v>75</v>
      </c>
      <c r="AX38" s="99">
        <v>113</v>
      </c>
      <c r="AY38" s="99">
        <v>115</v>
      </c>
      <c r="AZ38" s="99">
        <v>120</v>
      </c>
      <c r="BA38" s="99">
        <v>146</v>
      </c>
      <c r="BB38" s="99">
        <v>213</v>
      </c>
      <c r="BC38" s="99">
        <v>249</v>
      </c>
      <c r="BD38" s="99">
        <v>281</v>
      </c>
      <c r="BE38" s="99">
        <v>305</v>
      </c>
      <c r="BF38" s="99">
        <v>376</v>
      </c>
      <c r="BG38" s="99">
        <v>480</v>
      </c>
      <c r="BH38" s="99">
        <v>596</v>
      </c>
      <c r="BI38" s="99">
        <v>673</v>
      </c>
      <c r="BJ38" s="99">
        <v>646</v>
      </c>
      <c r="BK38" s="99">
        <v>485</v>
      </c>
      <c r="BL38" s="99">
        <v>493</v>
      </c>
      <c r="BM38" s="99">
        <v>0</v>
      </c>
      <c r="BN38" s="99">
        <v>6617</v>
      </c>
      <c r="BP38" s="117">
        <v>1931</v>
      </c>
    </row>
    <row r="39" spans="2:68">
      <c r="B39" s="117">
        <v>1932</v>
      </c>
      <c r="C39" s="99">
        <v>559</v>
      </c>
      <c r="D39" s="99">
        <v>66</v>
      </c>
      <c r="E39" s="99">
        <v>39</v>
      </c>
      <c r="F39" s="99">
        <v>36</v>
      </c>
      <c r="G39" s="99">
        <v>55</v>
      </c>
      <c r="H39" s="99">
        <v>42</v>
      </c>
      <c r="I39" s="99">
        <v>64</v>
      </c>
      <c r="J39" s="99">
        <v>94</v>
      </c>
      <c r="K39" s="99">
        <v>119</v>
      </c>
      <c r="L39" s="99">
        <v>126</v>
      </c>
      <c r="M39" s="99">
        <v>205</v>
      </c>
      <c r="N39" s="99">
        <v>203</v>
      </c>
      <c r="O39" s="99">
        <v>285</v>
      </c>
      <c r="P39" s="99">
        <v>308</v>
      </c>
      <c r="Q39" s="99">
        <v>364</v>
      </c>
      <c r="R39" s="99">
        <v>298</v>
      </c>
      <c r="S39" s="99">
        <v>216</v>
      </c>
      <c r="T39" s="99">
        <v>182</v>
      </c>
      <c r="U39" s="99">
        <v>2</v>
      </c>
      <c r="V39" s="99">
        <v>3263</v>
      </c>
      <c r="W39" s="127"/>
      <c r="X39" s="117">
        <v>1932</v>
      </c>
      <c r="Y39" s="99">
        <v>449</v>
      </c>
      <c r="Z39" s="99">
        <v>56</v>
      </c>
      <c r="AA39" s="99">
        <v>35</v>
      </c>
      <c r="AB39" s="99">
        <v>41</v>
      </c>
      <c r="AC39" s="99">
        <v>33</v>
      </c>
      <c r="AD39" s="99">
        <v>37</v>
      </c>
      <c r="AE39" s="99">
        <v>54</v>
      </c>
      <c r="AF39" s="99">
        <v>67</v>
      </c>
      <c r="AG39" s="99">
        <v>79</v>
      </c>
      <c r="AH39" s="99">
        <v>100</v>
      </c>
      <c r="AI39" s="99">
        <v>95</v>
      </c>
      <c r="AJ39" s="99">
        <v>106</v>
      </c>
      <c r="AK39" s="99">
        <v>124</v>
      </c>
      <c r="AL39" s="99">
        <v>212</v>
      </c>
      <c r="AM39" s="99">
        <v>231</v>
      </c>
      <c r="AN39" s="99">
        <v>238</v>
      </c>
      <c r="AO39" s="99">
        <v>183</v>
      </c>
      <c r="AP39" s="99">
        <v>221</v>
      </c>
      <c r="AQ39" s="99">
        <v>2</v>
      </c>
      <c r="AR39" s="99">
        <v>2363</v>
      </c>
      <c r="AS39" s="127"/>
      <c r="AT39" s="117">
        <v>1932</v>
      </c>
      <c r="AU39" s="99">
        <v>1008</v>
      </c>
      <c r="AV39" s="99">
        <v>122</v>
      </c>
      <c r="AW39" s="99">
        <v>74</v>
      </c>
      <c r="AX39" s="99">
        <v>77</v>
      </c>
      <c r="AY39" s="99">
        <v>88</v>
      </c>
      <c r="AZ39" s="99">
        <v>79</v>
      </c>
      <c r="BA39" s="99">
        <v>118</v>
      </c>
      <c r="BB39" s="99">
        <v>161</v>
      </c>
      <c r="BC39" s="99">
        <v>198</v>
      </c>
      <c r="BD39" s="99">
        <v>226</v>
      </c>
      <c r="BE39" s="99">
        <v>300</v>
      </c>
      <c r="BF39" s="99">
        <v>309</v>
      </c>
      <c r="BG39" s="99">
        <v>409</v>
      </c>
      <c r="BH39" s="99">
        <v>520</v>
      </c>
      <c r="BI39" s="99">
        <v>595</v>
      </c>
      <c r="BJ39" s="99">
        <v>536</v>
      </c>
      <c r="BK39" s="99">
        <v>399</v>
      </c>
      <c r="BL39" s="99">
        <v>403</v>
      </c>
      <c r="BM39" s="99">
        <v>4</v>
      </c>
      <c r="BN39" s="99">
        <v>5626</v>
      </c>
      <c r="BP39" s="117">
        <v>1932</v>
      </c>
    </row>
    <row r="40" spans="2:68">
      <c r="B40" s="117">
        <v>1933</v>
      </c>
      <c r="C40" s="99">
        <v>595</v>
      </c>
      <c r="D40" s="99">
        <v>60</v>
      </c>
      <c r="E40" s="99">
        <v>44</v>
      </c>
      <c r="F40" s="99">
        <v>45</v>
      </c>
      <c r="G40" s="99">
        <v>54</v>
      </c>
      <c r="H40" s="99">
        <v>61</v>
      </c>
      <c r="I40" s="99">
        <v>90</v>
      </c>
      <c r="J40" s="99">
        <v>100</v>
      </c>
      <c r="K40" s="99">
        <v>152</v>
      </c>
      <c r="L40" s="99">
        <v>201</v>
      </c>
      <c r="M40" s="99">
        <v>231</v>
      </c>
      <c r="N40" s="99">
        <v>280</v>
      </c>
      <c r="O40" s="99">
        <v>308</v>
      </c>
      <c r="P40" s="99">
        <v>322</v>
      </c>
      <c r="Q40" s="99">
        <v>412</v>
      </c>
      <c r="R40" s="99">
        <v>404</v>
      </c>
      <c r="S40" s="99">
        <v>296</v>
      </c>
      <c r="T40" s="99">
        <v>233</v>
      </c>
      <c r="U40" s="99">
        <v>5</v>
      </c>
      <c r="V40" s="99">
        <v>3893</v>
      </c>
      <c r="W40" s="127"/>
      <c r="X40" s="117">
        <v>1933</v>
      </c>
      <c r="Y40" s="99">
        <v>459</v>
      </c>
      <c r="Z40" s="99">
        <v>57</v>
      </c>
      <c r="AA40" s="99">
        <v>33</v>
      </c>
      <c r="AB40" s="99">
        <v>49</v>
      </c>
      <c r="AC40" s="99">
        <v>63</v>
      </c>
      <c r="AD40" s="99">
        <v>57</v>
      </c>
      <c r="AE40" s="99">
        <v>85</v>
      </c>
      <c r="AF40" s="99">
        <v>96</v>
      </c>
      <c r="AG40" s="99">
        <v>106</v>
      </c>
      <c r="AH40" s="99">
        <v>114</v>
      </c>
      <c r="AI40" s="99">
        <v>111</v>
      </c>
      <c r="AJ40" s="99">
        <v>109</v>
      </c>
      <c r="AK40" s="99">
        <v>141</v>
      </c>
      <c r="AL40" s="99">
        <v>226</v>
      </c>
      <c r="AM40" s="99">
        <v>308</v>
      </c>
      <c r="AN40" s="99">
        <v>290</v>
      </c>
      <c r="AO40" s="99">
        <v>260</v>
      </c>
      <c r="AP40" s="99">
        <v>269</v>
      </c>
      <c r="AQ40" s="99">
        <v>1</v>
      </c>
      <c r="AR40" s="99">
        <v>2834</v>
      </c>
      <c r="AS40" s="127"/>
      <c r="AT40" s="117">
        <v>1933</v>
      </c>
      <c r="AU40" s="99">
        <v>1054</v>
      </c>
      <c r="AV40" s="99">
        <v>117</v>
      </c>
      <c r="AW40" s="99">
        <v>77</v>
      </c>
      <c r="AX40" s="99">
        <v>94</v>
      </c>
      <c r="AY40" s="99">
        <v>117</v>
      </c>
      <c r="AZ40" s="99">
        <v>118</v>
      </c>
      <c r="BA40" s="99">
        <v>175</v>
      </c>
      <c r="BB40" s="99">
        <v>196</v>
      </c>
      <c r="BC40" s="99">
        <v>258</v>
      </c>
      <c r="BD40" s="99">
        <v>315</v>
      </c>
      <c r="BE40" s="99">
        <v>342</v>
      </c>
      <c r="BF40" s="99">
        <v>389</v>
      </c>
      <c r="BG40" s="99">
        <v>449</v>
      </c>
      <c r="BH40" s="99">
        <v>548</v>
      </c>
      <c r="BI40" s="99">
        <v>720</v>
      </c>
      <c r="BJ40" s="99">
        <v>694</v>
      </c>
      <c r="BK40" s="99">
        <v>556</v>
      </c>
      <c r="BL40" s="99">
        <v>502</v>
      </c>
      <c r="BM40" s="99">
        <v>6</v>
      </c>
      <c r="BN40" s="99">
        <v>6727</v>
      </c>
      <c r="BP40" s="117">
        <v>1933</v>
      </c>
    </row>
    <row r="41" spans="2:68">
      <c r="B41" s="117">
        <v>1934</v>
      </c>
      <c r="C41" s="99">
        <v>611</v>
      </c>
      <c r="D41" s="99">
        <v>85</v>
      </c>
      <c r="E41" s="99">
        <v>52</v>
      </c>
      <c r="F41" s="99">
        <v>78</v>
      </c>
      <c r="G41" s="99">
        <v>80</v>
      </c>
      <c r="H41" s="99">
        <v>87</v>
      </c>
      <c r="I41" s="99">
        <v>105</v>
      </c>
      <c r="J41" s="99">
        <v>112</v>
      </c>
      <c r="K41" s="99">
        <v>150</v>
      </c>
      <c r="L41" s="99">
        <v>190</v>
      </c>
      <c r="M41" s="99">
        <v>247</v>
      </c>
      <c r="N41" s="99">
        <v>297</v>
      </c>
      <c r="O41" s="99">
        <v>303</v>
      </c>
      <c r="P41" s="99">
        <v>362</v>
      </c>
      <c r="Q41" s="99">
        <v>427</v>
      </c>
      <c r="R41" s="99">
        <v>411</v>
      </c>
      <c r="S41" s="99">
        <v>290</v>
      </c>
      <c r="T41" s="99">
        <v>228</v>
      </c>
      <c r="U41" s="99">
        <v>3</v>
      </c>
      <c r="V41" s="99">
        <v>4118</v>
      </c>
      <c r="W41" s="127"/>
      <c r="X41" s="117">
        <v>1934</v>
      </c>
      <c r="Y41" s="99">
        <v>513</v>
      </c>
      <c r="Z41" s="99">
        <v>56</v>
      </c>
      <c r="AA41" s="99">
        <v>57</v>
      </c>
      <c r="AB41" s="99">
        <v>74</v>
      </c>
      <c r="AC41" s="99">
        <v>64</v>
      </c>
      <c r="AD41" s="99">
        <v>67</v>
      </c>
      <c r="AE41" s="99">
        <v>79</v>
      </c>
      <c r="AF41" s="99">
        <v>94</v>
      </c>
      <c r="AG41" s="99">
        <v>136</v>
      </c>
      <c r="AH41" s="99">
        <v>127</v>
      </c>
      <c r="AI41" s="99">
        <v>128</v>
      </c>
      <c r="AJ41" s="99">
        <v>122</v>
      </c>
      <c r="AK41" s="99">
        <v>174</v>
      </c>
      <c r="AL41" s="99">
        <v>257</v>
      </c>
      <c r="AM41" s="99">
        <v>326</v>
      </c>
      <c r="AN41" s="99">
        <v>360</v>
      </c>
      <c r="AO41" s="99">
        <v>282</v>
      </c>
      <c r="AP41" s="99">
        <v>275</v>
      </c>
      <c r="AQ41" s="99">
        <v>1</v>
      </c>
      <c r="AR41" s="99">
        <v>3192</v>
      </c>
      <c r="AS41" s="127"/>
      <c r="AT41" s="117">
        <v>1934</v>
      </c>
      <c r="AU41" s="99">
        <v>1124</v>
      </c>
      <c r="AV41" s="99">
        <v>141</v>
      </c>
      <c r="AW41" s="99">
        <v>109</v>
      </c>
      <c r="AX41" s="99">
        <v>152</v>
      </c>
      <c r="AY41" s="99">
        <v>144</v>
      </c>
      <c r="AZ41" s="99">
        <v>154</v>
      </c>
      <c r="BA41" s="99">
        <v>184</v>
      </c>
      <c r="BB41" s="99">
        <v>206</v>
      </c>
      <c r="BC41" s="99">
        <v>286</v>
      </c>
      <c r="BD41" s="99">
        <v>317</v>
      </c>
      <c r="BE41" s="99">
        <v>375</v>
      </c>
      <c r="BF41" s="99">
        <v>419</v>
      </c>
      <c r="BG41" s="99">
        <v>477</v>
      </c>
      <c r="BH41" s="99">
        <v>619</v>
      </c>
      <c r="BI41" s="99">
        <v>753</v>
      </c>
      <c r="BJ41" s="99">
        <v>771</v>
      </c>
      <c r="BK41" s="99">
        <v>572</v>
      </c>
      <c r="BL41" s="99">
        <v>503</v>
      </c>
      <c r="BM41" s="99">
        <v>4</v>
      </c>
      <c r="BN41" s="99">
        <v>7310</v>
      </c>
      <c r="BP41" s="117">
        <v>1934</v>
      </c>
    </row>
    <row r="42" spans="2:68">
      <c r="B42" s="117">
        <v>1935</v>
      </c>
      <c r="C42" s="99">
        <v>569</v>
      </c>
      <c r="D42" s="99">
        <v>67</v>
      </c>
      <c r="E42" s="99">
        <v>49</v>
      </c>
      <c r="F42" s="99">
        <v>64</v>
      </c>
      <c r="G42" s="99">
        <v>77</v>
      </c>
      <c r="H42" s="99">
        <v>72</v>
      </c>
      <c r="I42" s="99">
        <v>89</v>
      </c>
      <c r="J42" s="99">
        <v>131</v>
      </c>
      <c r="K42" s="99">
        <v>165</v>
      </c>
      <c r="L42" s="99">
        <v>234</v>
      </c>
      <c r="M42" s="99">
        <v>288</v>
      </c>
      <c r="N42" s="99">
        <v>350</v>
      </c>
      <c r="O42" s="99">
        <v>355</v>
      </c>
      <c r="P42" s="99">
        <v>414</v>
      </c>
      <c r="Q42" s="99">
        <v>469</v>
      </c>
      <c r="R42" s="99">
        <v>469</v>
      </c>
      <c r="S42" s="99">
        <v>330</v>
      </c>
      <c r="T42" s="99">
        <v>233</v>
      </c>
      <c r="U42" s="99">
        <v>1</v>
      </c>
      <c r="V42" s="99">
        <v>4426</v>
      </c>
      <c r="W42" s="127"/>
      <c r="X42" s="117">
        <v>1935</v>
      </c>
      <c r="Y42" s="99">
        <v>440</v>
      </c>
      <c r="Z42" s="99">
        <v>62</v>
      </c>
      <c r="AA42" s="99">
        <v>43</v>
      </c>
      <c r="AB42" s="99">
        <v>47</v>
      </c>
      <c r="AC42" s="99">
        <v>60</v>
      </c>
      <c r="AD42" s="99">
        <v>63</v>
      </c>
      <c r="AE42" s="99">
        <v>96</v>
      </c>
      <c r="AF42" s="99">
        <v>90</v>
      </c>
      <c r="AG42" s="99">
        <v>113</v>
      </c>
      <c r="AH42" s="99">
        <v>131</v>
      </c>
      <c r="AI42" s="99">
        <v>153</v>
      </c>
      <c r="AJ42" s="99">
        <v>140</v>
      </c>
      <c r="AK42" s="99">
        <v>192</v>
      </c>
      <c r="AL42" s="99">
        <v>243</v>
      </c>
      <c r="AM42" s="99">
        <v>370</v>
      </c>
      <c r="AN42" s="99">
        <v>376</v>
      </c>
      <c r="AO42" s="99">
        <v>310</v>
      </c>
      <c r="AP42" s="99">
        <v>325</v>
      </c>
      <c r="AQ42" s="99">
        <v>0</v>
      </c>
      <c r="AR42" s="99">
        <v>3254</v>
      </c>
      <c r="AS42" s="127"/>
      <c r="AT42" s="117">
        <v>1935</v>
      </c>
      <c r="AU42" s="99">
        <v>1009</v>
      </c>
      <c r="AV42" s="99">
        <v>129</v>
      </c>
      <c r="AW42" s="99">
        <v>92</v>
      </c>
      <c r="AX42" s="99">
        <v>111</v>
      </c>
      <c r="AY42" s="99">
        <v>137</v>
      </c>
      <c r="AZ42" s="99">
        <v>135</v>
      </c>
      <c r="BA42" s="99">
        <v>185</v>
      </c>
      <c r="BB42" s="99">
        <v>221</v>
      </c>
      <c r="BC42" s="99">
        <v>278</v>
      </c>
      <c r="BD42" s="99">
        <v>365</v>
      </c>
      <c r="BE42" s="99">
        <v>441</v>
      </c>
      <c r="BF42" s="99">
        <v>490</v>
      </c>
      <c r="BG42" s="99">
        <v>547</v>
      </c>
      <c r="BH42" s="99">
        <v>657</v>
      </c>
      <c r="BI42" s="99">
        <v>839</v>
      </c>
      <c r="BJ42" s="99">
        <v>845</v>
      </c>
      <c r="BK42" s="99">
        <v>640</v>
      </c>
      <c r="BL42" s="99">
        <v>558</v>
      </c>
      <c r="BM42" s="99">
        <v>1</v>
      </c>
      <c r="BN42" s="99">
        <v>7680</v>
      </c>
      <c r="BP42" s="117">
        <v>1935</v>
      </c>
    </row>
    <row r="43" spans="2:68">
      <c r="B43" s="117">
        <v>1936</v>
      </c>
      <c r="C43" s="99">
        <v>599</v>
      </c>
      <c r="D43" s="99">
        <v>75</v>
      </c>
      <c r="E43" s="99">
        <v>40</v>
      </c>
      <c r="F43" s="99">
        <v>49</v>
      </c>
      <c r="G43" s="99">
        <v>58</v>
      </c>
      <c r="H43" s="99">
        <v>68</v>
      </c>
      <c r="I43" s="99">
        <v>80</v>
      </c>
      <c r="J43" s="99">
        <v>131</v>
      </c>
      <c r="K43" s="99">
        <v>139</v>
      </c>
      <c r="L43" s="99">
        <v>216</v>
      </c>
      <c r="M43" s="99">
        <v>251</v>
      </c>
      <c r="N43" s="99">
        <v>299</v>
      </c>
      <c r="O43" s="99">
        <v>308</v>
      </c>
      <c r="P43" s="99">
        <v>345</v>
      </c>
      <c r="Q43" s="99">
        <v>431</v>
      </c>
      <c r="R43" s="99">
        <v>377</v>
      </c>
      <c r="S43" s="99">
        <v>273</v>
      </c>
      <c r="T43" s="99">
        <v>195</v>
      </c>
      <c r="U43" s="99">
        <v>2</v>
      </c>
      <c r="V43" s="99">
        <v>3936</v>
      </c>
      <c r="W43" s="127"/>
      <c r="X43" s="117">
        <v>1936</v>
      </c>
      <c r="Y43" s="99">
        <v>538</v>
      </c>
      <c r="Z43" s="99">
        <v>54</v>
      </c>
      <c r="AA43" s="99">
        <v>37</v>
      </c>
      <c r="AB43" s="99">
        <v>44</v>
      </c>
      <c r="AC43" s="99">
        <v>40</v>
      </c>
      <c r="AD43" s="99">
        <v>68</v>
      </c>
      <c r="AE43" s="99">
        <v>58</v>
      </c>
      <c r="AF43" s="99">
        <v>84</v>
      </c>
      <c r="AG43" s="99">
        <v>68</v>
      </c>
      <c r="AH43" s="99">
        <v>107</v>
      </c>
      <c r="AI43" s="99">
        <v>119</v>
      </c>
      <c r="AJ43" s="99">
        <v>153</v>
      </c>
      <c r="AK43" s="99">
        <v>168</v>
      </c>
      <c r="AL43" s="99">
        <v>229</v>
      </c>
      <c r="AM43" s="99">
        <v>278</v>
      </c>
      <c r="AN43" s="99">
        <v>320</v>
      </c>
      <c r="AO43" s="99">
        <v>243</v>
      </c>
      <c r="AP43" s="99">
        <v>235</v>
      </c>
      <c r="AQ43" s="99">
        <v>0</v>
      </c>
      <c r="AR43" s="99">
        <v>2843</v>
      </c>
      <c r="AS43" s="127"/>
      <c r="AT43" s="117">
        <v>1936</v>
      </c>
      <c r="AU43" s="99">
        <v>1137</v>
      </c>
      <c r="AV43" s="99">
        <v>129</v>
      </c>
      <c r="AW43" s="99">
        <v>77</v>
      </c>
      <c r="AX43" s="99">
        <v>93</v>
      </c>
      <c r="AY43" s="99">
        <v>98</v>
      </c>
      <c r="AZ43" s="99">
        <v>136</v>
      </c>
      <c r="BA43" s="99">
        <v>138</v>
      </c>
      <c r="BB43" s="99">
        <v>215</v>
      </c>
      <c r="BC43" s="99">
        <v>207</v>
      </c>
      <c r="BD43" s="99">
        <v>323</v>
      </c>
      <c r="BE43" s="99">
        <v>370</v>
      </c>
      <c r="BF43" s="99">
        <v>452</v>
      </c>
      <c r="BG43" s="99">
        <v>476</v>
      </c>
      <c r="BH43" s="99">
        <v>574</v>
      </c>
      <c r="BI43" s="99">
        <v>709</v>
      </c>
      <c r="BJ43" s="99">
        <v>697</v>
      </c>
      <c r="BK43" s="99">
        <v>516</v>
      </c>
      <c r="BL43" s="99">
        <v>430</v>
      </c>
      <c r="BM43" s="99">
        <v>2</v>
      </c>
      <c r="BN43" s="99">
        <v>6779</v>
      </c>
      <c r="BP43" s="117">
        <v>1936</v>
      </c>
    </row>
    <row r="44" spans="2:68">
      <c r="B44" s="117">
        <v>1937</v>
      </c>
      <c r="C44" s="99">
        <v>524</v>
      </c>
      <c r="D44" s="99">
        <v>55</v>
      </c>
      <c r="E44" s="99">
        <v>38</v>
      </c>
      <c r="F44" s="99">
        <v>46</v>
      </c>
      <c r="G44" s="99">
        <v>59</v>
      </c>
      <c r="H44" s="99">
        <v>69</v>
      </c>
      <c r="I44" s="99">
        <v>71</v>
      </c>
      <c r="J44" s="99">
        <v>103</v>
      </c>
      <c r="K44" s="99">
        <v>134</v>
      </c>
      <c r="L44" s="99">
        <v>191</v>
      </c>
      <c r="M44" s="99">
        <v>233</v>
      </c>
      <c r="N44" s="99">
        <v>302</v>
      </c>
      <c r="O44" s="99">
        <v>312</v>
      </c>
      <c r="P44" s="99">
        <v>321</v>
      </c>
      <c r="Q44" s="99">
        <v>389</v>
      </c>
      <c r="R44" s="99">
        <v>390</v>
      </c>
      <c r="S44" s="99">
        <v>289</v>
      </c>
      <c r="T44" s="99">
        <v>194</v>
      </c>
      <c r="U44" s="99">
        <v>0</v>
      </c>
      <c r="V44" s="99">
        <v>3720</v>
      </c>
      <c r="W44" s="127"/>
      <c r="X44" s="117">
        <v>1937</v>
      </c>
      <c r="Y44" s="99">
        <v>403</v>
      </c>
      <c r="Z44" s="99">
        <v>62</v>
      </c>
      <c r="AA44" s="99">
        <v>33</v>
      </c>
      <c r="AB44" s="99">
        <v>39</v>
      </c>
      <c r="AC44" s="99">
        <v>49</v>
      </c>
      <c r="AD44" s="99">
        <v>65</v>
      </c>
      <c r="AE44" s="99">
        <v>62</v>
      </c>
      <c r="AF44" s="99">
        <v>79</v>
      </c>
      <c r="AG44" s="99">
        <v>78</v>
      </c>
      <c r="AH44" s="99">
        <v>97</v>
      </c>
      <c r="AI44" s="99">
        <v>111</v>
      </c>
      <c r="AJ44" s="99">
        <v>126</v>
      </c>
      <c r="AK44" s="99">
        <v>164</v>
      </c>
      <c r="AL44" s="99">
        <v>219</v>
      </c>
      <c r="AM44" s="99">
        <v>273</v>
      </c>
      <c r="AN44" s="99">
        <v>315</v>
      </c>
      <c r="AO44" s="99">
        <v>233</v>
      </c>
      <c r="AP44" s="99">
        <v>232</v>
      </c>
      <c r="AQ44" s="99">
        <v>0</v>
      </c>
      <c r="AR44" s="99">
        <v>2640</v>
      </c>
      <c r="AS44" s="127"/>
      <c r="AT44" s="117">
        <v>1937</v>
      </c>
      <c r="AU44" s="99">
        <v>927</v>
      </c>
      <c r="AV44" s="99">
        <v>117</v>
      </c>
      <c r="AW44" s="99">
        <v>71</v>
      </c>
      <c r="AX44" s="99">
        <v>85</v>
      </c>
      <c r="AY44" s="99">
        <v>108</v>
      </c>
      <c r="AZ44" s="99">
        <v>134</v>
      </c>
      <c r="BA44" s="99">
        <v>133</v>
      </c>
      <c r="BB44" s="99">
        <v>182</v>
      </c>
      <c r="BC44" s="99">
        <v>212</v>
      </c>
      <c r="BD44" s="99">
        <v>288</v>
      </c>
      <c r="BE44" s="99">
        <v>344</v>
      </c>
      <c r="BF44" s="99">
        <v>428</v>
      </c>
      <c r="BG44" s="99">
        <v>476</v>
      </c>
      <c r="BH44" s="99">
        <v>540</v>
      </c>
      <c r="BI44" s="99">
        <v>662</v>
      </c>
      <c r="BJ44" s="99">
        <v>705</v>
      </c>
      <c r="BK44" s="99">
        <v>522</v>
      </c>
      <c r="BL44" s="99">
        <v>426</v>
      </c>
      <c r="BM44" s="99">
        <v>0</v>
      </c>
      <c r="BN44" s="99">
        <v>6360</v>
      </c>
      <c r="BP44" s="117">
        <v>1937</v>
      </c>
    </row>
    <row r="45" spans="2:68">
      <c r="B45" s="117">
        <v>1938</v>
      </c>
      <c r="C45" s="99">
        <v>569</v>
      </c>
      <c r="D45" s="99">
        <v>66</v>
      </c>
      <c r="E45" s="99">
        <v>43</v>
      </c>
      <c r="F45" s="99">
        <v>60</v>
      </c>
      <c r="G45" s="99">
        <v>74</v>
      </c>
      <c r="H45" s="99">
        <v>70</v>
      </c>
      <c r="I45" s="99">
        <v>66</v>
      </c>
      <c r="J45" s="99">
        <v>103</v>
      </c>
      <c r="K45" s="99">
        <v>136</v>
      </c>
      <c r="L45" s="99">
        <v>178</v>
      </c>
      <c r="M45" s="99">
        <v>238</v>
      </c>
      <c r="N45" s="99">
        <v>280</v>
      </c>
      <c r="O45" s="99">
        <v>345</v>
      </c>
      <c r="P45" s="99">
        <v>366</v>
      </c>
      <c r="Q45" s="99">
        <v>383</v>
      </c>
      <c r="R45" s="99">
        <v>410</v>
      </c>
      <c r="S45" s="99">
        <v>339</v>
      </c>
      <c r="T45" s="99">
        <v>239</v>
      </c>
      <c r="U45" s="99">
        <v>1</v>
      </c>
      <c r="V45" s="99">
        <v>3966</v>
      </c>
      <c r="W45" s="127"/>
      <c r="X45" s="117">
        <v>1938</v>
      </c>
      <c r="Y45" s="99">
        <v>455</v>
      </c>
      <c r="Z45" s="99">
        <v>43</v>
      </c>
      <c r="AA45" s="99">
        <v>38</v>
      </c>
      <c r="AB45" s="99">
        <v>46</v>
      </c>
      <c r="AC45" s="99">
        <v>45</v>
      </c>
      <c r="AD45" s="99">
        <v>53</v>
      </c>
      <c r="AE45" s="99">
        <v>63</v>
      </c>
      <c r="AF45" s="99">
        <v>84</v>
      </c>
      <c r="AG45" s="99">
        <v>86</v>
      </c>
      <c r="AH45" s="99">
        <v>116</v>
      </c>
      <c r="AI45" s="99">
        <v>120</v>
      </c>
      <c r="AJ45" s="99">
        <v>119</v>
      </c>
      <c r="AK45" s="99">
        <v>153</v>
      </c>
      <c r="AL45" s="99">
        <v>219</v>
      </c>
      <c r="AM45" s="99">
        <v>293</v>
      </c>
      <c r="AN45" s="99">
        <v>345</v>
      </c>
      <c r="AO45" s="99">
        <v>292</v>
      </c>
      <c r="AP45" s="99">
        <v>263</v>
      </c>
      <c r="AQ45" s="99">
        <v>0</v>
      </c>
      <c r="AR45" s="99">
        <v>2833</v>
      </c>
      <c r="AS45" s="127"/>
      <c r="AT45" s="117">
        <v>1938</v>
      </c>
      <c r="AU45" s="99">
        <v>1024</v>
      </c>
      <c r="AV45" s="99">
        <v>109</v>
      </c>
      <c r="AW45" s="99">
        <v>81</v>
      </c>
      <c r="AX45" s="99">
        <v>106</v>
      </c>
      <c r="AY45" s="99">
        <v>119</v>
      </c>
      <c r="AZ45" s="99">
        <v>123</v>
      </c>
      <c r="BA45" s="99">
        <v>129</v>
      </c>
      <c r="BB45" s="99">
        <v>187</v>
      </c>
      <c r="BC45" s="99">
        <v>222</v>
      </c>
      <c r="BD45" s="99">
        <v>294</v>
      </c>
      <c r="BE45" s="99">
        <v>358</v>
      </c>
      <c r="BF45" s="99">
        <v>399</v>
      </c>
      <c r="BG45" s="99">
        <v>498</v>
      </c>
      <c r="BH45" s="99">
        <v>585</v>
      </c>
      <c r="BI45" s="99">
        <v>676</v>
      </c>
      <c r="BJ45" s="99">
        <v>755</v>
      </c>
      <c r="BK45" s="99">
        <v>631</v>
      </c>
      <c r="BL45" s="99">
        <v>502</v>
      </c>
      <c r="BM45" s="99">
        <v>1</v>
      </c>
      <c r="BN45" s="99">
        <v>6799</v>
      </c>
      <c r="BP45" s="117">
        <v>1938</v>
      </c>
    </row>
    <row r="46" spans="2:68">
      <c r="B46" s="117">
        <v>1939</v>
      </c>
      <c r="C46" s="99">
        <v>494</v>
      </c>
      <c r="D46" s="99">
        <v>47</v>
      </c>
      <c r="E46" s="99">
        <v>32</v>
      </c>
      <c r="F46" s="99">
        <v>56</v>
      </c>
      <c r="G46" s="99">
        <v>63</v>
      </c>
      <c r="H46" s="99">
        <v>57</v>
      </c>
      <c r="I46" s="99">
        <v>60</v>
      </c>
      <c r="J46" s="99">
        <v>75</v>
      </c>
      <c r="K46" s="99">
        <v>88</v>
      </c>
      <c r="L46" s="99">
        <v>171</v>
      </c>
      <c r="M46" s="99">
        <v>238</v>
      </c>
      <c r="N46" s="99">
        <v>302</v>
      </c>
      <c r="O46" s="99">
        <v>332</v>
      </c>
      <c r="P46" s="99">
        <v>377</v>
      </c>
      <c r="Q46" s="99">
        <v>427</v>
      </c>
      <c r="R46" s="99">
        <v>502</v>
      </c>
      <c r="S46" s="99">
        <v>395</v>
      </c>
      <c r="T46" s="99">
        <v>304</v>
      </c>
      <c r="U46" s="99">
        <v>1</v>
      </c>
      <c r="V46" s="99">
        <v>4021</v>
      </c>
      <c r="W46" s="127"/>
      <c r="X46" s="117">
        <v>1939</v>
      </c>
      <c r="Y46" s="99">
        <v>375</v>
      </c>
      <c r="Z46" s="99">
        <v>42</v>
      </c>
      <c r="AA46" s="99">
        <v>33</v>
      </c>
      <c r="AB46" s="99">
        <v>43</v>
      </c>
      <c r="AC46" s="99">
        <v>41</v>
      </c>
      <c r="AD46" s="99">
        <v>57</v>
      </c>
      <c r="AE46" s="99">
        <v>52</v>
      </c>
      <c r="AF46" s="99">
        <v>67</v>
      </c>
      <c r="AG46" s="99">
        <v>92</v>
      </c>
      <c r="AH46" s="99">
        <v>106</v>
      </c>
      <c r="AI46" s="99">
        <v>95</v>
      </c>
      <c r="AJ46" s="99">
        <v>122</v>
      </c>
      <c r="AK46" s="99">
        <v>154</v>
      </c>
      <c r="AL46" s="99">
        <v>233</v>
      </c>
      <c r="AM46" s="99">
        <v>291</v>
      </c>
      <c r="AN46" s="99">
        <v>389</v>
      </c>
      <c r="AO46" s="99">
        <v>344</v>
      </c>
      <c r="AP46" s="99">
        <v>339</v>
      </c>
      <c r="AQ46" s="99">
        <v>0</v>
      </c>
      <c r="AR46" s="99">
        <v>2875</v>
      </c>
      <c r="AS46" s="127"/>
      <c r="AT46" s="117">
        <v>1939</v>
      </c>
      <c r="AU46" s="99">
        <v>869</v>
      </c>
      <c r="AV46" s="99">
        <v>89</v>
      </c>
      <c r="AW46" s="99">
        <v>65</v>
      </c>
      <c r="AX46" s="99">
        <v>99</v>
      </c>
      <c r="AY46" s="99">
        <v>104</v>
      </c>
      <c r="AZ46" s="99">
        <v>114</v>
      </c>
      <c r="BA46" s="99">
        <v>112</v>
      </c>
      <c r="BB46" s="99">
        <v>142</v>
      </c>
      <c r="BC46" s="99">
        <v>180</v>
      </c>
      <c r="BD46" s="99">
        <v>277</v>
      </c>
      <c r="BE46" s="99">
        <v>333</v>
      </c>
      <c r="BF46" s="99">
        <v>424</v>
      </c>
      <c r="BG46" s="99">
        <v>486</v>
      </c>
      <c r="BH46" s="99">
        <v>610</v>
      </c>
      <c r="BI46" s="99">
        <v>718</v>
      </c>
      <c r="BJ46" s="99">
        <v>891</v>
      </c>
      <c r="BK46" s="99">
        <v>739</v>
      </c>
      <c r="BL46" s="99">
        <v>643</v>
      </c>
      <c r="BM46" s="99">
        <v>1</v>
      </c>
      <c r="BN46" s="99">
        <v>6896</v>
      </c>
      <c r="BP46" s="117">
        <v>1939</v>
      </c>
    </row>
    <row r="47" spans="2:68">
      <c r="B47" s="118">
        <v>1940</v>
      </c>
      <c r="C47" s="99">
        <v>551</v>
      </c>
      <c r="D47" s="99">
        <v>48</v>
      </c>
      <c r="E47" s="99">
        <v>22</v>
      </c>
      <c r="F47" s="99">
        <v>52</v>
      </c>
      <c r="G47" s="99">
        <v>48</v>
      </c>
      <c r="H47" s="99">
        <v>45</v>
      </c>
      <c r="I47" s="99">
        <v>57</v>
      </c>
      <c r="J47" s="99">
        <v>77</v>
      </c>
      <c r="K47" s="99">
        <v>112</v>
      </c>
      <c r="L47" s="99">
        <v>147</v>
      </c>
      <c r="M47" s="99">
        <v>197</v>
      </c>
      <c r="N47" s="99">
        <v>276</v>
      </c>
      <c r="O47" s="99">
        <v>359</v>
      </c>
      <c r="P47" s="99">
        <v>346</v>
      </c>
      <c r="Q47" s="99">
        <v>345</v>
      </c>
      <c r="R47" s="99">
        <v>407</v>
      </c>
      <c r="S47" s="99">
        <v>315</v>
      </c>
      <c r="T47" s="99">
        <v>237</v>
      </c>
      <c r="U47" s="99">
        <v>0</v>
      </c>
      <c r="V47" s="99">
        <v>3641</v>
      </c>
      <c r="W47" s="127"/>
      <c r="X47" s="118">
        <v>1940</v>
      </c>
      <c r="Y47" s="99">
        <v>407</v>
      </c>
      <c r="Z47" s="99">
        <v>41</v>
      </c>
      <c r="AA47" s="99">
        <v>22</v>
      </c>
      <c r="AB47" s="99">
        <v>26</v>
      </c>
      <c r="AC47" s="99">
        <v>31</v>
      </c>
      <c r="AD47" s="99">
        <v>40</v>
      </c>
      <c r="AE47" s="99">
        <v>44</v>
      </c>
      <c r="AF47" s="99">
        <v>46</v>
      </c>
      <c r="AG47" s="99">
        <v>62</v>
      </c>
      <c r="AH47" s="99">
        <v>85</v>
      </c>
      <c r="AI47" s="99">
        <v>97</v>
      </c>
      <c r="AJ47" s="99">
        <v>118</v>
      </c>
      <c r="AK47" s="99">
        <v>168</v>
      </c>
      <c r="AL47" s="99">
        <v>202</v>
      </c>
      <c r="AM47" s="99">
        <v>256</v>
      </c>
      <c r="AN47" s="99">
        <v>312</v>
      </c>
      <c r="AO47" s="99">
        <v>307</v>
      </c>
      <c r="AP47" s="99">
        <v>272</v>
      </c>
      <c r="AQ47" s="99">
        <v>0</v>
      </c>
      <c r="AR47" s="99">
        <v>2536</v>
      </c>
      <c r="AS47" s="127"/>
      <c r="AT47" s="118">
        <v>1940</v>
      </c>
      <c r="AU47" s="99">
        <v>958</v>
      </c>
      <c r="AV47" s="99">
        <v>89</v>
      </c>
      <c r="AW47" s="99">
        <v>44</v>
      </c>
      <c r="AX47" s="99">
        <v>78</v>
      </c>
      <c r="AY47" s="99">
        <v>79</v>
      </c>
      <c r="AZ47" s="99">
        <v>85</v>
      </c>
      <c r="BA47" s="99">
        <v>101</v>
      </c>
      <c r="BB47" s="99">
        <v>123</v>
      </c>
      <c r="BC47" s="99">
        <v>174</v>
      </c>
      <c r="BD47" s="99">
        <v>232</v>
      </c>
      <c r="BE47" s="99">
        <v>294</v>
      </c>
      <c r="BF47" s="99">
        <v>394</v>
      </c>
      <c r="BG47" s="99">
        <v>527</v>
      </c>
      <c r="BH47" s="99">
        <v>548</v>
      </c>
      <c r="BI47" s="99">
        <v>601</v>
      </c>
      <c r="BJ47" s="99">
        <v>719</v>
      </c>
      <c r="BK47" s="99">
        <v>622</v>
      </c>
      <c r="BL47" s="99">
        <v>509</v>
      </c>
      <c r="BM47" s="99">
        <v>0</v>
      </c>
      <c r="BN47" s="99">
        <v>6177</v>
      </c>
      <c r="BP47" s="118">
        <v>1940</v>
      </c>
    </row>
    <row r="48" spans="2:68">
      <c r="B48" s="118">
        <v>1941</v>
      </c>
      <c r="C48" s="99">
        <v>577</v>
      </c>
      <c r="D48" s="99">
        <v>36</v>
      </c>
      <c r="E48" s="99">
        <v>27</v>
      </c>
      <c r="F48" s="99">
        <v>37</v>
      </c>
      <c r="G48" s="99">
        <v>46</v>
      </c>
      <c r="H48" s="99">
        <v>48</v>
      </c>
      <c r="I48" s="99">
        <v>53</v>
      </c>
      <c r="J48" s="99">
        <v>65</v>
      </c>
      <c r="K48" s="99">
        <v>100</v>
      </c>
      <c r="L48" s="99">
        <v>136</v>
      </c>
      <c r="M48" s="99">
        <v>197</v>
      </c>
      <c r="N48" s="99">
        <v>265</v>
      </c>
      <c r="O48" s="99">
        <v>286</v>
      </c>
      <c r="P48" s="99">
        <v>352</v>
      </c>
      <c r="Q48" s="99">
        <v>367</v>
      </c>
      <c r="R48" s="99">
        <v>382</v>
      </c>
      <c r="S48" s="99">
        <v>371</v>
      </c>
      <c r="T48" s="99">
        <v>269</v>
      </c>
      <c r="U48" s="99">
        <v>0</v>
      </c>
      <c r="V48" s="99">
        <v>3614</v>
      </c>
      <c r="W48" s="127"/>
      <c r="X48" s="118">
        <v>1941</v>
      </c>
      <c r="Y48" s="99">
        <v>439</v>
      </c>
      <c r="Z48" s="99">
        <v>35</v>
      </c>
      <c r="AA48" s="99">
        <v>27</v>
      </c>
      <c r="AB48" s="99">
        <v>32</v>
      </c>
      <c r="AC48" s="99">
        <v>39</v>
      </c>
      <c r="AD48" s="99">
        <v>28</v>
      </c>
      <c r="AE48" s="99">
        <v>38</v>
      </c>
      <c r="AF48" s="99">
        <v>46</v>
      </c>
      <c r="AG48" s="99">
        <v>51</v>
      </c>
      <c r="AH48" s="99">
        <v>101</v>
      </c>
      <c r="AI48" s="99">
        <v>87</v>
      </c>
      <c r="AJ48" s="99">
        <v>114</v>
      </c>
      <c r="AK48" s="99">
        <v>170</v>
      </c>
      <c r="AL48" s="99">
        <v>186</v>
      </c>
      <c r="AM48" s="99">
        <v>297</v>
      </c>
      <c r="AN48" s="99">
        <v>388</v>
      </c>
      <c r="AO48" s="99">
        <v>380</v>
      </c>
      <c r="AP48" s="99">
        <v>352</v>
      </c>
      <c r="AQ48" s="99">
        <v>0</v>
      </c>
      <c r="AR48" s="99">
        <v>2810</v>
      </c>
      <c r="AS48" s="127"/>
      <c r="AT48" s="118">
        <v>1941</v>
      </c>
      <c r="AU48" s="99">
        <v>1016</v>
      </c>
      <c r="AV48" s="99">
        <v>71</v>
      </c>
      <c r="AW48" s="99">
        <v>54</v>
      </c>
      <c r="AX48" s="99">
        <v>69</v>
      </c>
      <c r="AY48" s="99">
        <v>85</v>
      </c>
      <c r="AZ48" s="99">
        <v>76</v>
      </c>
      <c r="BA48" s="99">
        <v>91</v>
      </c>
      <c r="BB48" s="99">
        <v>111</v>
      </c>
      <c r="BC48" s="99">
        <v>151</v>
      </c>
      <c r="BD48" s="99">
        <v>237</v>
      </c>
      <c r="BE48" s="99">
        <v>284</v>
      </c>
      <c r="BF48" s="99">
        <v>379</v>
      </c>
      <c r="BG48" s="99">
        <v>456</v>
      </c>
      <c r="BH48" s="99">
        <v>538</v>
      </c>
      <c r="BI48" s="99">
        <v>664</v>
      </c>
      <c r="BJ48" s="99">
        <v>770</v>
      </c>
      <c r="BK48" s="99">
        <v>751</v>
      </c>
      <c r="BL48" s="99">
        <v>621</v>
      </c>
      <c r="BM48" s="99">
        <v>0</v>
      </c>
      <c r="BN48" s="99">
        <v>6424</v>
      </c>
      <c r="BP48" s="118">
        <v>1941</v>
      </c>
    </row>
    <row r="49" spans="2:68">
      <c r="B49" s="118">
        <v>1942</v>
      </c>
      <c r="C49" s="99">
        <v>698</v>
      </c>
      <c r="D49" s="99">
        <v>54</v>
      </c>
      <c r="E49" s="99">
        <v>23</v>
      </c>
      <c r="F49" s="99">
        <v>35</v>
      </c>
      <c r="G49" s="99">
        <v>38</v>
      </c>
      <c r="H49" s="99">
        <v>35</v>
      </c>
      <c r="I49" s="99">
        <v>49</v>
      </c>
      <c r="J49" s="99">
        <v>69</v>
      </c>
      <c r="K49" s="99">
        <v>86</v>
      </c>
      <c r="L49" s="99">
        <v>117</v>
      </c>
      <c r="M49" s="99">
        <v>221</v>
      </c>
      <c r="N49" s="99">
        <v>289</v>
      </c>
      <c r="O49" s="99">
        <v>342</v>
      </c>
      <c r="P49" s="99">
        <v>395</v>
      </c>
      <c r="Q49" s="99">
        <v>398</v>
      </c>
      <c r="R49" s="99">
        <v>449</v>
      </c>
      <c r="S49" s="99">
        <v>395</v>
      </c>
      <c r="T49" s="99">
        <v>266</v>
      </c>
      <c r="U49" s="99">
        <v>3</v>
      </c>
      <c r="V49" s="99">
        <v>3962</v>
      </c>
      <c r="W49" s="127"/>
      <c r="X49" s="118">
        <v>1942</v>
      </c>
      <c r="Y49" s="99">
        <v>502</v>
      </c>
      <c r="Z49" s="99">
        <v>48</v>
      </c>
      <c r="AA49" s="99">
        <v>30</v>
      </c>
      <c r="AB49" s="99">
        <v>33</v>
      </c>
      <c r="AC49" s="99">
        <v>46</v>
      </c>
      <c r="AD49" s="99">
        <v>43</v>
      </c>
      <c r="AE49" s="99">
        <v>61</v>
      </c>
      <c r="AF49" s="99">
        <v>66</v>
      </c>
      <c r="AG49" s="99">
        <v>73</v>
      </c>
      <c r="AH49" s="99">
        <v>83</v>
      </c>
      <c r="AI49" s="99">
        <v>122</v>
      </c>
      <c r="AJ49" s="99">
        <v>152</v>
      </c>
      <c r="AK49" s="99">
        <v>141</v>
      </c>
      <c r="AL49" s="99">
        <v>205</v>
      </c>
      <c r="AM49" s="99">
        <v>311</v>
      </c>
      <c r="AN49" s="99">
        <v>349</v>
      </c>
      <c r="AO49" s="99">
        <v>360</v>
      </c>
      <c r="AP49" s="99">
        <v>376</v>
      </c>
      <c r="AQ49" s="99">
        <v>1</v>
      </c>
      <c r="AR49" s="99">
        <v>3002</v>
      </c>
      <c r="AS49" s="127"/>
      <c r="AT49" s="118">
        <v>1942</v>
      </c>
      <c r="AU49" s="99">
        <v>1200</v>
      </c>
      <c r="AV49" s="99">
        <v>102</v>
      </c>
      <c r="AW49" s="99">
        <v>53</v>
      </c>
      <c r="AX49" s="99">
        <v>68</v>
      </c>
      <c r="AY49" s="99">
        <v>84</v>
      </c>
      <c r="AZ49" s="99">
        <v>78</v>
      </c>
      <c r="BA49" s="99">
        <v>110</v>
      </c>
      <c r="BB49" s="99">
        <v>135</v>
      </c>
      <c r="BC49" s="99">
        <v>159</v>
      </c>
      <c r="BD49" s="99">
        <v>200</v>
      </c>
      <c r="BE49" s="99">
        <v>343</v>
      </c>
      <c r="BF49" s="99">
        <v>441</v>
      </c>
      <c r="BG49" s="99">
        <v>483</v>
      </c>
      <c r="BH49" s="99">
        <v>600</v>
      </c>
      <c r="BI49" s="99">
        <v>709</v>
      </c>
      <c r="BJ49" s="99">
        <v>798</v>
      </c>
      <c r="BK49" s="99">
        <v>755</v>
      </c>
      <c r="BL49" s="99">
        <v>642</v>
      </c>
      <c r="BM49" s="99">
        <v>4</v>
      </c>
      <c r="BN49" s="99">
        <v>6964</v>
      </c>
      <c r="BP49" s="118">
        <v>1942</v>
      </c>
    </row>
    <row r="50" spans="2:68">
      <c r="B50" s="118">
        <v>1943</v>
      </c>
      <c r="C50" s="99">
        <v>611</v>
      </c>
      <c r="D50" s="99">
        <v>55</v>
      </c>
      <c r="E50" s="99">
        <v>33</v>
      </c>
      <c r="F50" s="99">
        <v>34</v>
      </c>
      <c r="G50" s="99">
        <v>25</v>
      </c>
      <c r="H50" s="99">
        <v>29</v>
      </c>
      <c r="I50" s="99">
        <v>42</v>
      </c>
      <c r="J50" s="99">
        <v>70</v>
      </c>
      <c r="K50" s="99">
        <v>75</v>
      </c>
      <c r="L50" s="99">
        <v>107</v>
      </c>
      <c r="M50" s="99">
        <v>180</v>
      </c>
      <c r="N50" s="99">
        <v>251</v>
      </c>
      <c r="O50" s="99">
        <v>328</v>
      </c>
      <c r="P50" s="99">
        <v>337</v>
      </c>
      <c r="Q50" s="99">
        <v>408</v>
      </c>
      <c r="R50" s="99">
        <v>427</v>
      </c>
      <c r="S50" s="99">
        <v>368</v>
      </c>
      <c r="T50" s="99">
        <v>301</v>
      </c>
      <c r="U50" s="99">
        <v>1</v>
      </c>
      <c r="V50" s="99">
        <v>3682</v>
      </c>
      <c r="W50" s="127"/>
      <c r="X50" s="118">
        <v>1943</v>
      </c>
      <c r="Y50" s="99">
        <v>493</v>
      </c>
      <c r="Z50" s="99">
        <v>38</v>
      </c>
      <c r="AA50" s="99">
        <v>22</v>
      </c>
      <c r="AB50" s="99">
        <v>29</v>
      </c>
      <c r="AC50" s="99">
        <v>34</v>
      </c>
      <c r="AD50" s="99">
        <v>43</v>
      </c>
      <c r="AE50" s="99">
        <v>52</v>
      </c>
      <c r="AF50" s="99">
        <v>46</v>
      </c>
      <c r="AG50" s="99">
        <v>61</v>
      </c>
      <c r="AH50" s="99">
        <v>62</v>
      </c>
      <c r="AI50" s="99">
        <v>97</v>
      </c>
      <c r="AJ50" s="99">
        <v>108</v>
      </c>
      <c r="AK50" s="99">
        <v>166</v>
      </c>
      <c r="AL50" s="99">
        <v>215</v>
      </c>
      <c r="AM50" s="99">
        <v>259</v>
      </c>
      <c r="AN50" s="99">
        <v>347</v>
      </c>
      <c r="AO50" s="99">
        <v>400</v>
      </c>
      <c r="AP50" s="99">
        <v>319</v>
      </c>
      <c r="AQ50" s="99">
        <v>0</v>
      </c>
      <c r="AR50" s="99">
        <v>2791</v>
      </c>
      <c r="AS50" s="127"/>
      <c r="AT50" s="118">
        <v>1943</v>
      </c>
      <c r="AU50" s="99">
        <v>1104</v>
      </c>
      <c r="AV50" s="99">
        <v>93</v>
      </c>
      <c r="AW50" s="99">
        <v>55</v>
      </c>
      <c r="AX50" s="99">
        <v>63</v>
      </c>
      <c r="AY50" s="99">
        <v>59</v>
      </c>
      <c r="AZ50" s="99">
        <v>72</v>
      </c>
      <c r="BA50" s="99">
        <v>94</v>
      </c>
      <c r="BB50" s="99">
        <v>116</v>
      </c>
      <c r="BC50" s="99">
        <v>136</v>
      </c>
      <c r="BD50" s="99">
        <v>169</v>
      </c>
      <c r="BE50" s="99">
        <v>277</v>
      </c>
      <c r="BF50" s="99">
        <v>359</v>
      </c>
      <c r="BG50" s="99">
        <v>494</v>
      </c>
      <c r="BH50" s="99">
        <v>552</v>
      </c>
      <c r="BI50" s="99">
        <v>667</v>
      </c>
      <c r="BJ50" s="99">
        <v>774</v>
      </c>
      <c r="BK50" s="99">
        <v>768</v>
      </c>
      <c r="BL50" s="99">
        <v>620</v>
      </c>
      <c r="BM50" s="99">
        <v>1</v>
      </c>
      <c r="BN50" s="99">
        <v>6473</v>
      </c>
      <c r="BP50" s="118">
        <v>1943</v>
      </c>
    </row>
    <row r="51" spans="2:68">
      <c r="B51" s="118">
        <v>1944</v>
      </c>
      <c r="C51" s="99">
        <v>471</v>
      </c>
      <c r="D51" s="99">
        <v>31</v>
      </c>
      <c r="E51" s="99">
        <v>19</v>
      </c>
      <c r="F51" s="99">
        <v>33</v>
      </c>
      <c r="G51" s="99">
        <v>16</v>
      </c>
      <c r="H51" s="99">
        <v>23</v>
      </c>
      <c r="I51" s="99">
        <v>24</v>
      </c>
      <c r="J51" s="99">
        <v>40</v>
      </c>
      <c r="K51" s="99">
        <v>56</v>
      </c>
      <c r="L51" s="99">
        <v>109</v>
      </c>
      <c r="M51" s="99">
        <v>161</v>
      </c>
      <c r="N51" s="99">
        <v>242</v>
      </c>
      <c r="O51" s="99">
        <v>290</v>
      </c>
      <c r="P51" s="99">
        <v>303</v>
      </c>
      <c r="Q51" s="99">
        <v>356</v>
      </c>
      <c r="R51" s="99">
        <v>375</v>
      </c>
      <c r="S51" s="99">
        <v>324</v>
      </c>
      <c r="T51" s="99">
        <v>260</v>
      </c>
      <c r="U51" s="99">
        <v>0</v>
      </c>
      <c r="V51" s="99">
        <v>3133</v>
      </c>
      <c r="W51" s="127"/>
      <c r="X51" s="118">
        <v>1944</v>
      </c>
      <c r="Y51" s="99">
        <v>417</v>
      </c>
      <c r="Z51" s="99">
        <v>28</v>
      </c>
      <c r="AA51" s="99">
        <v>17</v>
      </c>
      <c r="AB51" s="99">
        <v>31</v>
      </c>
      <c r="AC51" s="99">
        <v>33</v>
      </c>
      <c r="AD51" s="99">
        <v>39</v>
      </c>
      <c r="AE51" s="99">
        <v>35</v>
      </c>
      <c r="AF51" s="99">
        <v>46</v>
      </c>
      <c r="AG51" s="99">
        <v>61</v>
      </c>
      <c r="AH51" s="99">
        <v>48</v>
      </c>
      <c r="AI51" s="99">
        <v>87</v>
      </c>
      <c r="AJ51" s="99">
        <v>112</v>
      </c>
      <c r="AK51" s="99">
        <v>127</v>
      </c>
      <c r="AL51" s="99">
        <v>152</v>
      </c>
      <c r="AM51" s="99">
        <v>227</v>
      </c>
      <c r="AN51" s="99">
        <v>303</v>
      </c>
      <c r="AO51" s="99">
        <v>286</v>
      </c>
      <c r="AP51" s="99">
        <v>252</v>
      </c>
      <c r="AQ51" s="99">
        <v>1</v>
      </c>
      <c r="AR51" s="99">
        <v>2302</v>
      </c>
      <c r="AS51" s="127"/>
      <c r="AT51" s="118">
        <v>1944</v>
      </c>
      <c r="AU51" s="99">
        <v>888</v>
      </c>
      <c r="AV51" s="99">
        <v>59</v>
      </c>
      <c r="AW51" s="99">
        <v>36</v>
      </c>
      <c r="AX51" s="99">
        <v>64</v>
      </c>
      <c r="AY51" s="99">
        <v>49</v>
      </c>
      <c r="AZ51" s="99">
        <v>62</v>
      </c>
      <c r="BA51" s="99">
        <v>59</v>
      </c>
      <c r="BB51" s="99">
        <v>86</v>
      </c>
      <c r="BC51" s="99">
        <v>117</v>
      </c>
      <c r="BD51" s="99">
        <v>157</v>
      </c>
      <c r="BE51" s="99">
        <v>248</v>
      </c>
      <c r="BF51" s="99">
        <v>354</v>
      </c>
      <c r="BG51" s="99">
        <v>417</v>
      </c>
      <c r="BH51" s="99">
        <v>455</v>
      </c>
      <c r="BI51" s="99">
        <v>583</v>
      </c>
      <c r="BJ51" s="99">
        <v>678</v>
      </c>
      <c r="BK51" s="99">
        <v>610</v>
      </c>
      <c r="BL51" s="99">
        <v>512</v>
      </c>
      <c r="BM51" s="99">
        <v>1</v>
      </c>
      <c r="BN51" s="99">
        <v>5435</v>
      </c>
      <c r="BP51" s="118">
        <v>1944</v>
      </c>
    </row>
    <row r="52" spans="2:68">
      <c r="B52" s="118">
        <v>1945</v>
      </c>
      <c r="C52" s="99">
        <v>430</v>
      </c>
      <c r="D52" s="99">
        <v>30</v>
      </c>
      <c r="E52" s="99">
        <v>15</v>
      </c>
      <c r="F52" s="99">
        <v>32</v>
      </c>
      <c r="G52" s="99">
        <v>16</v>
      </c>
      <c r="H52" s="99">
        <v>23</v>
      </c>
      <c r="I52" s="99">
        <v>27</v>
      </c>
      <c r="J52" s="99">
        <v>55</v>
      </c>
      <c r="K52" s="99">
        <v>60</v>
      </c>
      <c r="L52" s="99">
        <v>69</v>
      </c>
      <c r="M52" s="99">
        <v>132</v>
      </c>
      <c r="N52" s="99">
        <v>189</v>
      </c>
      <c r="O52" s="99">
        <v>245</v>
      </c>
      <c r="P52" s="99">
        <v>283</v>
      </c>
      <c r="Q52" s="99">
        <v>330</v>
      </c>
      <c r="R52" s="99">
        <v>364</v>
      </c>
      <c r="S52" s="99">
        <v>313</v>
      </c>
      <c r="T52" s="99">
        <v>259</v>
      </c>
      <c r="U52" s="99">
        <v>0</v>
      </c>
      <c r="V52" s="99">
        <v>2872</v>
      </c>
      <c r="W52" s="127"/>
      <c r="X52" s="118">
        <v>1945</v>
      </c>
      <c r="Y52" s="99">
        <v>336</v>
      </c>
      <c r="Z52" s="99">
        <v>22</v>
      </c>
      <c r="AA52" s="99">
        <v>15</v>
      </c>
      <c r="AB52" s="99">
        <v>30</v>
      </c>
      <c r="AC52" s="99">
        <v>27</v>
      </c>
      <c r="AD52" s="99">
        <v>28</v>
      </c>
      <c r="AE52" s="99">
        <v>34</v>
      </c>
      <c r="AF52" s="99">
        <v>45</v>
      </c>
      <c r="AG52" s="99">
        <v>42</v>
      </c>
      <c r="AH52" s="99">
        <v>66</v>
      </c>
      <c r="AI52" s="99">
        <v>84</v>
      </c>
      <c r="AJ52" s="99">
        <v>107</v>
      </c>
      <c r="AK52" s="99">
        <v>115</v>
      </c>
      <c r="AL52" s="99">
        <v>200</v>
      </c>
      <c r="AM52" s="99">
        <v>234</v>
      </c>
      <c r="AN52" s="99">
        <v>270</v>
      </c>
      <c r="AO52" s="99">
        <v>309</v>
      </c>
      <c r="AP52" s="99">
        <v>325</v>
      </c>
      <c r="AQ52" s="99">
        <v>0</v>
      </c>
      <c r="AR52" s="99">
        <v>2289</v>
      </c>
      <c r="AS52" s="127"/>
      <c r="AT52" s="118">
        <v>1945</v>
      </c>
      <c r="AU52" s="99">
        <v>766</v>
      </c>
      <c r="AV52" s="99">
        <v>52</v>
      </c>
      <c r="AW52" s="99">
        <v>30</v>
      </c>
      <c r="AX52" s="99">
        <v>62</v>
      </c>
      <c r="AY52" s="99">
        <v>43</v>
      </c>
      <c r="AZ52" s="99">
        <v>51</v>
      </c>
      <c r="BA52" s="99">
        <v>61</v>
      </c>
      <c r="BB52" s="99">
        <v>100</v>
      </c>
      <c r="BC52" s="99">
        <v>102</v>
      </c>
      <c r="BD52" s="99">
        <v>135</v>
      </c>
      <c r="BE52" s="99">
        <v>216</v>
      </c>
      <c r="BF52" s="99">
        <v>296</v>
      </c>
      <c r="BG52" s="99">
        <v>360</v>
      </c>
      <c r="BH52" s="99">
        <v>483</v>
      </c>
      <c r="BI52" s="99">
        <v>564</v>
      </c>
      <c r="BJ52" s="99">
        <v>634</v>
      </c>
      <c r="BK52" s="99">
        <v>622</v>
      </c>
      <c r="BL52" s="99">
        <v>584</v>
      </c>
      <c r="BM52" s="99">
        <v>0</v>
      </c>
      <c r="BN52" s="99">
        <v>5161</v>
      </c>
      <c r="BP52" s="118">
        <v>1945</v>
      </c>
    </row>
    <row r="53" spans="2:68">
      <c r="B53" s="118">
        <v>1946</v>
      </c>
      <c r="C53" s="99">
        <v>467</v>
      </c>
      <c r="D53" s="99">
        <v>28</v>
      </c>
      <c r="E53" s="99">
        <v>17</v>
      </c>
      <c r="F53" s="99">
        <v>24</v>
      </c>
      <c r="G53" s="99">
        <v>22</v>
      </c>
      <c r="H53" s="99">
        <v>31</v>
      </c>
      <c r="I53" s="99">
        <v>33</v>
      </c>
      <c r="J53" s="99">
        <v>42</v>
      </c>
      <c r="K53" s="99">
        <v>59</v>
      </c>
      <c r="L53" s="99">
        <v>92</v>
      </c>
      <c r="M53" s="99">
        <v>152</v>
      </c>
      <c r="N53" s="99">
        <v>213</v>
      </c>
      <c r="O53" s="99">
        <v>275</v>
      </c>
      <c r="P53" s="99">
        <v>302</v>
      </c>
      <c r="Q53" s="99">
        <v>366</v>
      </c>
      <c r="R53" s="99">
        <v>371</v>
      </c>
      <c r="S53" s="99">
        <v>356</v>
      </c>
      <c r="T53" s="99">
        <v>312</v>
      </c>
      <c r="U53" s="99">
        <v>0</v>
      </c>
      <c r="V53" s="99">
        <v>3162</v>
      </c>
      <c r="W53" s="127"/>
      <c r="X53" s="118">
        <v>1946</v>
      </c>
      <c r="Y53" s="99">
        <v>395</v>
      </c>
      <c r="Z53" s="99">
        <v>29</v>
      </c>
      <c r="AA53" s="99">
        <v>19</v>
      </c>
      <c r="AB53" s="99">
        <v>19</v>
      </c>
      <c r="AC53" s="99">
        <v>35</v>
      </c>
      <c r="AD53" s="99">
        <v>40</v>
      </c>
      <c r="AE53" s="99">
        <v>36</v>
      </c>
      <c r="AF53" s="99">
        <v>31</v>
      </c>
      <c r="AG53" s="99">
        <v>32</v>
      </c>
      <c r="AH53" s="99">
        <v>83</v>
      </c>
      <c r="AI53" s="99">
        <v>87</v>
      </c>
      <c r="AJ53" s="99">
        <v>87</v>
      </c>
      <c r="AK53" s="99">
        <v>117</v>
      </c>
      <c r="AL53" s="99">
        <v>175</v>
      </c>
      <c r="AM53" s="99">
        <v>247</v>
      </c>
      <c r="AN53" s="99">
        <v>358</v>
      </c>
      <c r="AO53" s="99">
        <v>340</v>
      </c>
      <c r="AP53" s="99">
        <v>377</v>
      </c>
      <c r="AQ53" s="99">
        <v>0</v>
      </c>
      <c r="AR53" s="99">
        <v>2507</v>
      </c>
      <c r="AS53" s="127"/>
      <c r="AT53" s="118">
        <v>1946</v>
      </c>
      <c r="AU53" s="99">
        <v>862</v>
      </c>
      <c r="AV53" s="99">
        <v>57</v>
      </c>
      <c r="AW53" s="99">
        <v>36</v>
      </c>
      <c r="AX53" s="99">
        <v>43</v>
      </c>
      <c r="AY53" s="99">
        <v>57</v>
      </c>
      <c r="AZ53" s="99">
        <v>71</v>
      </c>
      <c r="BA53" s="99">
        <v>69</v>
      </c>
      <c r="BB53" s="99">
        <v>73</v>
      </c>
      <c r="BC53" s="99">
        <v>91</v>
      </c>
      <c r="BD53" s="99">
        <v>175</v>
      </c>
      <c r="BE53" s="99">
        <v>239</v>
      </c>
      <c r="BF53" s="99">
        <v>300</v>
      </c>
      <c r="BG53" s="99">
        <v>392</v>
      </c>
      <c r="BH53" s="99">
        <v>477</v>
      </c>
      <c r="BI53" s="99">
        <v>613</v>
      </c>
      <c r="BJ53" s="99">
        <v>729</v>
      </c>
      <c r="BK53" s="99">
        <v>696</v>
      </c>
      <c r="BL53" s="99">
        <v>689</v>
      </c>
      <c r="BM53" s="99">
        <v>0</v>
      </c>
      <c r="BN53" s="99">
        <v>5669</v>
      </c>
      <c r="BP53" s="118">
        <v>1946</v>
      </c>
    </row>
    <row r="54" spans="2:68">
      <c r="B54" s="118">
        <v>1947</v>
      </c>
      <c r="C54" s="99">
        <v>467</v>
      </c>
      <c r="D54" s="99">
        <v>33</v>
      </c>
      <c r="E54" s="99">
        <v>11</v>
      </c>
      <c r="F54" s="99">
        <v>16</v>
      </c>
      <c r="G54" s="99">
        <v>28</v>
      </c>
      <c r="H54" s="99">
        <v>20</v>
      </c>
      <c r="I54" s="99">
        <v>28</v>
      </c>
      <c r="J54" s="99">
        <v>40</v>
      </c>
      <c r="K54" s="99">
        <v>53</v>
      </c>
      <c r="L54" s="99">
        <v>100</v>
      </c>
      <c r="M54" s="99">
        <v>144</v>
      </c>
      <c r="N54" s="99">
        <v>206</v>
      </c>
      <c r="O54" s="99">
        <v>258</v>
      </c>
      <c r="P54" s="99">
        <v>325</v>
      </c>
      <c r="Q54" s="99">
        <v>289</v>
      </c>
      <c r="R54" s="99">
        <v>368</v>
      </c>
      <c r="S54" s="99">
        <v>312</v>
      </c>
      <c r="T54" s="99">
        <v>274</v>
      </c>
      <c r="U54" s="99">
        <v>0</v>
      </c>
      <c r="V54" s="99">
        <v>2972</v>
      </c>
      <c r="W54" s="127"/>
      <c r="X54" s="118">
        <v>1947</v>
      </c>
      <c r="Y54" s="99">
        <v>369</v>
      </c>
      <c r="Z54" s="99">
        <v>25</v>
      </c>
      <c r="AA54" s="99">
        <v>17</v>
      </c>
      <c r="AB54" s="99">
        <v>19</v>
      </c>
      <c r="AC54" s="99">
        <v>22</v>
      </c>
      <c r="AD54" s="99">
        <v>28</v>
      </c>
      <c r="AE54" s="99">
        <v>29</v>
      </c>
      <c r="AF54" s="99">
        <v>40</v>
      </c>
      <c r="AG54" s="99">
        <v>43</v>
      </c>
      <c r="AH54" s="99">
        <v>62</v>
      </c>
      <c r="AI54" s="99">
        <v>85</v>
      </c>
      <c r="AJ54" s="99">
        <v>80</v>
      </c>
      <c r="AK54" s="99">
        <v>130</v>
      </c>
      <c r="AL54" s="99">
        <v>184</v>
      </c>
      <c r="AM54" s="99">
        <v>230</v>
      </c>
      <c r="AN54" s="99">
        <v>293</v>
      </c>
      <c r="AO54" s="99">
        <v>324</v>
      </c>
      <c r="AP54" s="99">
        <v>364</v>
      </c>
      <c r="AQ54" s="99">
        <v>1</v>
      </c>
      <c r="AR54" s="99">
        <v>2345</v>
      </c>
      <c r="AS54" s="127"/>
      <c r="AT54" s="118">
        <v>1947</v>
      </c>
      <c r="AU54" s="99">
        <v>836</v>
      </c>
      <c r="AV54" s="99">
        <v>58</v>
      </c>
      <c r="AW54" s="99">
        <v>28</v>
      </c>
      <c r="AX54" s="99">
        <v>35</v>
      </c>
      <c r="AY54" s="99">
        <v>50</v>
      </c>
      <c r="AZ54" s="99">
        <v>48</v>
      </c>
      <c r="BA54" s="99">
        <v>57</v>
      </c>
      <c r="BB54" s="99">
        <v>80</v>
      </c>
      <c r="BC54" s="99">
        <v>96</v>
      </c>
      <c r="BD54" s="99">
        <v>162</v>
      </c>
      <c r="BE54" s="99">
        <v>229</v>
      </c>
      <c r="BF54" s="99">
        <v>286</v>
      </c>
      <c r="BG54" s="99">
        <v>388</v>
      </c>
      <c r="BH54" s="99">
        <v>509</v>
      </c>
      <c r="BI54" s="99">
        <v>519</v>
      </c>
      <c r="BJ54" s="99">
        <v>661</v>
      </c>
      <c r="BK54" s="99">
        <v>636</v>
      </c>
      <c r="BL54" s="99">
        <v>638</v>
      </c>
      <c r="BM54" s="99">
        <v>1</v>
      </c>
      <c r="BN54" s="99">
        <v>5317</v>
      </c>
      <c r="BP54" s="118">
        <v>1947</v>
      </c>
    </row>
    <row r="55" spans="2:68">
      <c r="B55" s="118">
        <v>1948</v>
      </c>
      <c r="C55" s="99">
        <v>490</v>
      </c>
      <c r="D55" s="99">
        <v>25</v>
      </c>
      <c r="E55" s="99">
        <v>22</v>
      </c>
      <c r="F55" s="99">
        <v>14</v>
      </c>
      <c r="G55" s="99">
        <v>28</v>
      </c>
      <c r="H55" s="99">
        <v>28</v>
      </c>
      <c r="I55" s="99">
        <v>31</v>
      </c>
      <c r="J55" s="99">
        <v>53</v>
      </c>
      <c r="K55" s="99">
        <v>63</v>
      </c>
      <c r="L55" s="99">
        <v>97</v>
      </c>
      <c r="M55" s="99">
        <v>154</v>
      </c>
      <c r="N55" s="99">
        <v>233</v>
      </c>
      <c r="O55" s="99">
        <v>312</v>
      </c>
      <c r="P55" s="99">
        <v>379</v>
      </c>
      <c r="Q55" s="99">
        <v>390</v>
      </c>
      <c r="R55" s="99">
        <v>401</v>
      </c>
      <c r="S55" s="99">
        <v>377</v>
      </c>
      <c r="T55" s="99">
        <v>376</v>
      </c>
      <c r="U55" s="99">
        <v>2</v>
      </c>
      <c r="V55" s="99">
        <v>3475</v>
      </c>
      <c r="W55" s="127"/>
      <c r="X55" s="118">
        <v>1948</v>
      </c>
      <c r="Y55" s="99">
        <v>374</v>
      </c>
      <c r="Z55" s="99">
        <v>23</v>
      </c>
      <c r="AA55" s="99">
        <v>14</v>
      </c>
      <c r="AB55" s="99">
        <v>18</v>
      </c>
      <c r="AC55" s="99">
        <v>23</v>
      </c>
      <c r="AD55" s="99">
        <v>35</v>
      </c>
      <c r="AE55" s="99">
        <v>24</v>
      </c>
      <c r="AF55" s="99">
        <v>46</v>
      </c>
      <c r="AG55" s="99">
        <v>45</v>
      </c>
      <c r="AH55" s="99">
        <v>79</v>
      </c>
      <c r="AI55" s="99">
        <v>81</v>
      </c>
      <c r="AJ55" s="99">
        <v>132</v>
      </c>
      <c r="AK55" s="99">
        <v>141</v>
      </c>
      <c r="AL55" s="99">
        <v>200</v>
      </c>
      <c r="AM55" s="99">
        <v>268</v>
      </c>
      <c r="AN55" s="99">
        <v>372</v>
      </c>
      <c r="AO55" s="99">
        <v>415</v>
      </c>
      <c r="AP55" s="99">
        <v>458</v>
      </c>
      <c r="AQ55" s="99">
        <v>0</v>
      </c>
      <c r="AR55" s="99">
        <v>2748</v>
      </c>
      <c r="AS55" s="127"/>
      <c r="AT55" s="118">
        <v>1948</v>
      </c>
      <c r="AU55" s="99">
        <v>864</v>
      </c>
      <c r="AV55" s="99">
        <v>48</v>
      </c>
      <c r="AW55" s="99">
        <v>36</v>
      </c>
      <c r="AX55" s="99">
        <v>32</v>
      </c>
      <c r="AY55" s="99">
        <v>51</v>
      </c>
      <c r="AZ55" s="99">
        <v>63</v>
      </c>
      <c r="BA55" s="99">
        <v>55</v>
      </c>
      <c r="BB55" s="99">
        <v>99</v>
      </c>
      <c r="BC55" s="99">
        <v>108</v>
      </c>
      <c r="BD55" s="99">
        <v>176</v>
      </c>
      <c r="BE55" s="99">
        <v>235</v>
      </c>
      <c r="BF55" s="99">
        <v>365</v>
      </c>
      <c r="BG55" s="99">
        <v>453</v>
      </c>
      <c r="BH55" s="99">
        <v>579</v>
      </c>
      <c r="BI55" s="99">
        <v>658</v>
      </c>
      <c r="BJ55" s="99">
        <v>773</v>
      </c>
      <c r="BK55" s="99">
        <v>792</v>
      </c>
      <c r="BL55" s="99">
        <v>834</v>
      </c>
      <c r="BM55" s="99">
        <v>2</v>
      </c>
      <c r="BN55" s="99">
        <v>6223</v>
      </c>
      <c r="BP55" s="118">
        <v>1948</v>
      </c>
    </row>
    <row r="56" spans="2:68">
      <c r="B56" s="118">
        <v>1949</v>
      </c>
      <c r="C56" s="99">
        <v>406</v>
      </c>
      <c r="D56" s="99">
        <v>22</v>
      </c>
      <c r="E56" s="99">
        <v>13</v>
      </c>
      <c r="F56" s="99">
        <v>12</v>
      </c>
      <c r="G56" s="99">
        <v>26</v>
      </c>
      <c r="H56" s="99">
        <v>13</v>
      </c>
      <c r="I56" s="99">
        <v>29</v>
      </c>
      <c r="J56" s="99">
        <v>44</v>
      </c>
      <c r="K56" s="99">
        <v>48</v>
      </c>
      <c r="L56" s="99">
        <v>91</v>
      </c>
      <c r="M56" s="99">
        <v>119</v>
      </c>
      <c r="N56" s="99">
        <v>176</v>
      </c>
      <c r="O56" s="99">
        <v>270</v>
      </c>
      <c r="P56" s="99">
        <v>326</v>
      </c>
      <c r="Q56" s="99">
        <v>340</v>
      </c>
      <c r="R56" s="99">
        <v>351</v>
      </c>
      <c r="S56" s="99">
        <v>342</v>
      </c>
      <c r="T56" s="99">
        <v>301</v>
      </c>
      <c r="U56" s="99">
        <v>1</v>
      </c>
      <c r="V56" s="99">
        <v>2930</v>
      </c>
      <c r="W56" s="127"/>
      <c r="X56" s="118">
        <v>1949</v>
      </c>
      <c r="Y56" s="99">
        <v>353</v>
      </c>
      <c r="Z56" s="99">
        <v>27</v>
      </c>
      <c r="AA56" s="99">
        <v>6</v>
      </c>
      <c r="AB56" s="99">
        <v>19</v>
      </c>
      <c r="AC56" s="99">
        <v>15</v>
      </c>
      <c r="AD56" s="99">
        <v>14</v>
      </c>
      <c r="AE56" s="99">
        <v>23</v>
      </c>
      <c r="AF56" s="99">
        <v>39</v>
      </c>
      <c r="AG56" s="99">
        <v>35</v>
      </c>
      <c r="AH56" s="99">
        <v>48</v>
      </c>
      <c r="AI56" s="99">
        <v>53</v>
      </c>
      <c r="AJ56" s="99">
        <v>87</v>
      </c>
      <c r="AK56" s="99">
        <v>116</v>
      </c>
      <c r="AL56" s="99">
        <v>179</v>
      </c>
      <c r="AM56" s="99">
        <v>238</v>
      </c>
      <c r="AN56" s="99">
        <v>274</v>
      </c>
      <c r="AO56" s="99">
        <v>356</v>
      </c>
      <c r="AP56" s="99">
        <v>366</v>
      </c>
      <c r="AQ56" s="99">
        <v>0</v>
      </c>
      <c r="AR56" s="99">
        <v>2248</v>
      </c>
      <c r="AS56" s="127"/>
      <c r="AT56" s="118">
        <v>1949</v>
      </c>
      <c r="AU56" s="99">
        <v>759</v>
      </c>
      <c r="AV56" s="99">
        <v>49</v>
      </c>
      <c r="AW56" s="99">
        <v>19</v>
      </c>
      <c r="AX56" s="99">
        <v>31</v>
      </c>
      <c r="AY56" s="99">
        <v>41</v>
      </c>
      <c r="AZ56" s="99">
        <v>27</v>
      </c>
      <c r="BA56" s="99">
        <v>52</v>
      </c>
      <c r="BB56" s="99">
        <v>83</v>
      </c>
      <c r="BC56" s="99">
        <v>83</v>
      </c>
      <c r="BD56" s="99">
        <v>139</v>
      </c>
      <c r="BE56" s="99">
        <v>172</v>
      </c>
      <c r="BF56" s="99">
        <v>263</v>
      </c>
      <c r="BG56" s="99">
        <v>386</v>
      </c>
      <c r="BH56" s="99">
        <v>505</v>
      </c>
      <c r="BI56" s="99">
        <v>578</v>
      </c>
      <c r="BJ56" s="99">
        <v>625</v>
      </c>
      <c r="BK56" s="99">
        <v>698</v>
      </c>
      <c r="BL56" s="99">
        <v>667</v>
      </c>
      <c r="BM56" s="99">
        <v>1</v>
      </c>
      <c r="BN56" s="99">
        <v>5178</v>
      </c>
      <c r="BP56" s="118">
        <v>1949</v>
      </c>
    </row>
    <row r="57" spans="2:68">
      <c r="B57" s="119">
        <v>1950</v>
      </c>
      <c r="C57" s="99">
        <v>310</v>
      </c>
      <c r="D57" s="99">
        <v>30</v>
      </c>
      <c r="E57" s="99">
        <v>12</v>
      </c>
      <c r="F57" s="99">
        <v>13</v>
      </c>
      <c r="G57" s="99">
        <v>14</v>
      </c>
      <c r="H57" s="99">
        <v>18</v>
      </c>
      <c r="I57" s="99">
        <v>22</v>
      </c>
      <c r="J57" s="99">
        <v>30</v>
      </c>
      <c r="K57" s="99">
        <v>66</v>
      </c>
      <c r="L57" s="99">
        <v>91</v>
      </c>
      <c r="M57" s="99">
        <v>146</v>
      </c>
      <c r="N57" s="99">
        <v>219</v>
      </c>
      <c r="O57" s="99">
        <v>332</v>
      </c>
      <c r="P57" s="99">
        <v>408</v>
      </c>
      <c r="Q57" s="99">
        <v>449</v>
      </c>
      <c r="R57" s="99">
        <v>401</v>
      </c>
      <c r="S57" s="99">
        <v>372</v>
      </c>
      <c r="T57" s="99">
        <v>364</v>
      </c>
      <c r="U57" s="99">
        <v>1</v>
      </c>
      <c r="V57" s="99">
        <v>3298</v>
      </c>
      <c r="W57" s="127"/>
      <c r="X57" s="119">
        <v>1950</v>
      </c>
      <c r="Y57" s="99">
        <v>238</v>
      </c>
      <c r="Z57" s="99">
        <v>25</v>
      </c>
      <c r="AA57" s="99">
        <v>19</v>
      </c>
      <c r="AB57" s="99">
        <v>17</v>
      </c>
      <c r="AC57" s="99">
        <v>14</v>
      </c>
      <c r="AD57" s="99">
        <v>32</v>
      </c>
      <c r="AE57" s="99">
        <v>16</v>
      </c>
      <c r="AF57" s="99">
        <v>30</v>
      </c>
      <c r="AG57" s="99">
        <v>43</v>
      </c>
      <c r="AH57" s="99">
        <v>54</v>
      </c>
      <c r="AI57" s="99">
        <v>57</v>
      </c>
      <c r="AJ57" s="99">
        <v>87</v>
      </c>
      <c r="AK57" s="99">
        <v>121</v>
      </c>
      <c r="AL57" s="99">
        <v>150</v>
      </c>
      <c r="AM57" s="99">
        <v>200</v>
      </c>
      <c r="AN57" s="99">
        <v>312</v>
      </c>
      <c r="AO57" s="99">
        <v>349</v>
      </c>
      <c r="AP57" s="99">
        <v>428</v>
      </c>
      <c r="AQ57" s="99">
        <v>0</v>
      </c>
      <c r="AR57" s="99">
        <v>2192</v>
      </c>
      <c r="AS57" s="127"/>
      <c r="AT57" s="119">
        <v>1950</v>
      </c>
      <c r="AU57" s="99">
        <v>548</v>
      </c>
      <c r="AV57" s="99">
        <v>55</v>
      </c>
      <c r="AW57" s="99">
        <v>31</v>
      </c>
      <c r="AX57" s="99">
        <v>30</v>
      </c>
      <c r="AY57" s="99">
        <v>28</v>
      </c>
      <c r="AZ57" s="99">
        <v>50</v>
      </c>
      <c r="BA57" s="99">
        <v>38</v>
      </c>
      <c r="BB57" s="99">
        <v>60</v>
      </c>
      <c r="BC57" s="99">
        <v>109</v>
      </c>
      <c r="BD57" s="99">
        <v>145</v>
      </c>
      <c r="BE57" s="99">
        <v>203</v>
      </c>
      <c r="BF57" s="99">
        <v>306</v>
      </c>
      <c r="BG57" s="99">
        <v>453</v>
      </c>
      <c r="BH57" s="99">
        <v>558</v>
      </c>
      <c r="BI57" s="99">
        <v>649</v>
      </c>
      <c r="BJ57" s="99">
        <v>713</v>
      </c>
      <c r="BK57" s="99">
        <v>721</v>
      </c>
      <c r="BL57" s="99">
        <v>792</v>
      </c>
      <c r="BM57" s="99">
        <v>1</v>
      </c>
      <c r="BN57" s="99">
        <v>5490</v>
      </c>
      <c r="BP57" s="119">
        <v>1950</v>
      </c>
    </row>
    <row r="58" spans="2:68">
      <c r="B58" s="119">
        <v>1951</v>
      </c>
      <c r="C58" s="99">
        <v>359</v>
      </c>
      <c r="D58" s="99">
        <v>24</v>
      </c>
      <c r="E58" s="99">
        <v>16</v>
      </c>
      <c r="F58" s="99">
        <v>21</v>
      </c>
      <c r="G58" s="99">
        <v>15</v>
      </c>
      <c r="H58" s="99">
        <v>17</v>
      </c>
      <c r="I58" s="99">
        <v>25</v>
      </c>
      <c r="J58" s="99">
        <v>39</v>
      </c>
      <c r="K58" s="99">
        <v>58</v>
      </c>
      <c r="L58" s="99">
        <v>91</v>
      </c>
      <c r="M58" s="99">
        <v>159</v>
      </c>
      <c r="N58" s="99">
        <v>256</v>
      </c>
      <c r="O58" s="99">
        <v>348</v>
      </c>
      <c r="P58" s="99">
        <v>399</v>
      </c>
      <c r="Q58" s="99">
        <v>462</v>
      </c>
      <c r="R58" s="99">
        <v>438</v>
      </c>
      <c r="S58" s="99">
        <v>352</v>
      </c>
      <c r="T58" s="99">
        <v>377</v>
      </c>
      <c r="U58" s="99">
        <v>0</v>
      </c>
      <c r="V58" s="99">
        <v>3456</v>
      </c>
      <c r="W58" s="127"/>
      <c r="X58" s="119">
        <v>1951</v>
      </c>
      <c r="Y58" s="99">
        <v>307</v>
      </c>
      <c r="Z58" s="99">
        <v>23</v>
      </c>
      <c r="AA58" s="99">
        <v>17</v>
      </c>
      <c r="AB58" s="99">
        <v>12</v>
      </c>
      <c r="AC58" s="99">
        <v>19</v>
      </c>
      <c r="AD58" s="99">
        <v>24</v>
      </c>
      <c r="AE58" s="99">
        <v>21</v>
      </c>
      <c r="AF58" s="99">
        <v>27</v>
      </c>
      <c r="AG58" s="99">
        <v>48</v>
      </c>
      <c r="AH58" s="99">
        <v>51</v>
      </c>
      <c r="AI58" s="99">
        <v>76</v>
      </c>
      <c r="AJ58" s="99">
        <v>94</v>
      </c>
      <c r="AK58" s="99">
        <v>132</v>
      </c>
      <c r="AL58" s="99">
        <v>187</v>
      </c>
      <c r="AM58" s="99">
        <v>225</v>
      </c>
      <c r="AN58" s="99">
        <v>331</v>
      </c>
      <c r="AO58" s="99">
        <v>352</v>
      </c>
      <c r="AP58" s="99">
        <v>404</v>
      </c>
      <c r="AQ58" s="99">
        <v>0</v>
      </c>
      <c r="AR58" s="99">
        <v>2350</v>
      </c>
      <c r="AS58" s="127"/>
      <c r="AT58" s="119">
        <v>1951</v>
      </c>
      <c r="AU58" s="99">
        <v>666</v>
      </c>
      <c r="AV58" s="99">
        <v>47</v>
      </c>
      <c r="AW58" s="99">
        <v>33</v>
      </c>
      <c r="AX58" s="99">
        <v>33</v>
      </c>
      <c r="AY58" s="99">
        <v>34</v>
      </c>
      <c r="AZ58" s="99">
        <v>41</v>
      </c>
      <c r="BA58" s="99">
        <v>46</v>
      </c>
      <c r="BB58" s="99">
        <v>66</v>
      </c>
      <c r="BC58" s="99">
        <v>106</v>
      </c>
      <c r="BD58" s="99">
        <v>142</v>
      </c>
      <c r="BE58" s="99">
        <v>235</v>
      </c>
      <c r="BF58" s="99">
        <v>350</v>
      </c>
      <c r="BG58" s="99">
        <v>480</v>
      </c>
      <c r="BH58" s="99">
        <v>586</v>
      </c>
      <c r="BI58" s="99">
        <v>687</v>
      </c>
      <c r="BJ58" s="99">
        <v>769</v>
      </c>
      <c r="BK58" s="99">
        <v>704</v>
      </c>
      <c r="BL58" s="99">
        <v>781</v>
      </c>
      <c r="BM58" s="99">
        <v>0</v>
      </c>
      <c r="BN58" s="99">
        <v>5806</v>
      </c>
      <c r="BP58" s="119">
        <v>1951</v>
      </c>
    </row>
    <row r="59" spans="2:68">
      <c r="B59" s="119">
        <v>1952</v>
      </c>
      <c r="C59" s="99">
        <v>340</v>
      </c>
      <c r="D59" s="99">
        <v>23</v>
      </c>
      <c r="E59" s="99">
        <v>7</v>
      </c>
      <c r="F59" s="99">
        <v>12</v>
      </c>
      <c r="G59" s="99">
        <v>14</v>
      </c>
      <c r="H59" s="99">
        <v>20</v>
      </c>
      <c r="I59" s="99">
        <v>21</v>
      </c>
      <c r="J59" s="99">
        <v>38</v>
      </c>
      <c r="K59" s="99">
        <v>46</v>
      </c>
      <c r="L59" s="99">
        <v>82</v>
      </c>
      <c r="M59" s="99">
        <v>150</v>
      </c>
      <c r="N59" s="99">
        <v>194</v>
      </c>
      <c r="O59" s="99">
        <v>312</v>
      </c>
      <c r="P59" s="99">
        <v>403</v>
      </c>
      <c r="Q59" s="99">
        <v>412</v>
      </c>
      <c r="R59" s="99">
        <v>375</v>
      </c>
      <c r="S59" s="99">
        <v>361</v>
      </c>
      <c r="T59" s="99">
        <v>315</v>
      </c>
      <c r="U59" s="99">
        <v>2</v>
      </c>
      <c r="V59" s="99">
        <v>3127</v>
      </c>
      <c r="W59" s="127"/>
      <c r="X59" s="119">
        <v>1952</v>
      </c>
      <c r="Y59" s="99">
        <v>286</v>
      </c>
      <c r="Z59" s="99">
        <v>23</v>
      </c>
      <c r="AA59" s="99">
        <v>9</v>
      </c>
      <c r="AB59" s="99">
        <v>7</v>
      </c>
      <c r="AC59" s="99">
        <v>10</v>
      </c>
      <c r="AD59" s="99">
        <v>16</v>
      </c>
      <c r="AE59" s="99">
        <v>30</v>
      </c>
      <c r="AF59" s="99">
        <v>37</v>
      </c>
      <c r="AG59" s="99">
        <v>41</v>
      </c>
      <c r="AH59" s="99">
        <v>50</v>
      </c>
      <c r="AI59" s="99">
        <v>60</v>
      </c>
      <c r="AJ59" s="99">
        <v>86</v>
      </c>
      <c r="AK59" s="99">
        <v>108</v>
      </c>
      <c r="AL59" s="99">
        <v>144</v>
      </c>
      <c r="AM59" s="99">
        <v>212</v>
      </c>
      <c r="AN59" s="99">
        <v>256</v>
      </c>
      <c r="AO59" s="99">
        <v>318</v>
      </c>
      <c r="AP59" s="99">
        <v>394</v>
      </c>
      <c r="AQ59" s="99">
        <v>0</v>
      </c>
      <c r="AR59" s="99">
        <v>2087</v>
      </c>
      <c r="AS59" s="127"/>
      <c r="AT59" s="119">
        <v>1952</v>
      </c>
      <c r="AU59" s="99">
        <v>626</v>
      </c>
      <c r="AV59" s="99">
        <v>46</v>
      </c>
      <c r="AW59" s="99">
        <v>16</v>
      </c>
      <c r="AX59" s="99">
        <v>19</v>
      </c>
      <c r="AY59" s="99">
        <v>24</v>
      </c>
      <c r="AZ59" s="99">
        <v>36</v>
      </c>
      <c r="BA59" s="99">
        <v>51</v>
      </c>
      <c r="BB59" s="99">
        <v>75</v>
      </c>
      <c r="BC59" s="99">
        <v>87</v>
      </c>
      <c r="BD59" s="99">
        <v>132</v>
      </c>
      <c r="BE59" s="99">
        <v>210</v>
      </c>
      <c r="BF59" s="99">
        <v>280</v>
      </c>
      <c r="BG59" s="99">
        <v>420</v>
      </c>
      <c r="BH59" s="99">
        <v>547</v>
      </c>
      <c r="BI59" s="99">
        <v>624</v>
      </c>
      <c r="BJ59" s="99">
        <v>631</v>
      </c>
      <c r="BK59" s="99">
        <v>679</v>
      </c>
      <c r="BL59" s="99">
        <v>709</v>
      </c>
      <c r="BM59" s="99">
        <v>2</v>
      </c>
      <c r="BN59" s="99">
        <v>5214</v>
      </c>
      <c r="BP59" s="119">
        <v>1952</v>
      </c>
    </row>
    <row r="60" spans="2:68">
      <c r="B60" s="119">
        <v>1953</v>
      </c>
      <c r="C60" s="99">
        <v>337</v>
      </c>
      <c r="D60" s="99">
        <v>28</v>
      </c>
      <c r="E60" s="99">
        <v>21</v>
      </c>
      <c r="F60" s="99">
        <v>17</v>
      </c>
      <c r="G60" s="99">
        <v>15</v>
      </c>
      <c r="H60" s="99">
        <v>12</v>
      </c>
      <c r="I60" s="99">
        <v>15</v>
      </c>
      <c r="J60" s="99">
        <v>39</v>
      </c>
      <c r="K60" s="99">
        <v>56</v>
      </c>
      <c r="L60" s="99">
        <v>76</v>
      </c>
      <c r="M60" s="99">
        <v>127</v>
      </c>
      <c r="N60" s="99">
        <v>203</v>
      </c>
      <c r="O60" s="99">
        <v>269</v>
      </c>
      <c r="P60" s="99">
        <v>370</v>
      </c>
      <c r="Q60" s="99">
        <v>379</v>
      </c>
      <c r="R60" s="99">
        <v>353</v>
      </c>
      <c r="S60" s="99">
        <v>343</v>
      </c>
      <c r="T60" s="99">
        <v>322</v>
      </c>
      <c r="U60" s="99">
        <v>4</v>
      </c>
      <c r="V60" s="99">
        <v>2986</v>
      </c>
      <c r="W60" s="127"/>
      <c r="X60" s="119">
        <v>1953</v>
      </c>
      <c r="Y60" s="99">
        <v>291</v>
      </c>
      <c r="Z60" s="99">
        <v>32</v>
      </c>
      <c r="AA60" s="99">
        <v>7</v>
      </c>
      <c r="AB60" s="99">
        <v>21</v>
      </c>
      <c r="AC60" s="99">
        <v>17</v>
      </c>
      <c r="AD60" s="99">
        <v>20</v>
      </c>
      <c r="AE60" s="99">
        <v>28</v>
      </c>
      <c r="AF60" s="99">
        <v>22</v>
      </c>
      <c r="AG60" s="99">
        <v>29</v>
      </c>
      <c r="AH60" s="99">
        <v>35</v>
      </c>
      <c r="AI60" s="99">
        <v>49</v>
      </c>
      <c r="AJ60" s="99">
        <v>76</v>
      </c>
      <c r="AK60" s="99">
        <v>95</v>
      </c>
      <c r="AL60" s="99">
        <v>123</v>
      </c>
      <c r="AM60" s="99">
        <v>191</v>
      </c>
      <c r="AN60" s="99">
        <v>239</v>
      </c>
      <c r="AO60" s="99">
        <v>282</v>
      </c>
      <c r="AP60" s="99">
        <v>390</v>
      </c>
      <c r="AQ60" s="99">
        <v>2</v>
      </c>
      <c r="AR60" s="99">
        <v>1949</v>
      </c>
      <c r="AS60" s="127"/>
      <c r="AT60" s="119">
        <v>1953</v>
      </c>
      <c r="AU60" s="99">
        <v>628</v>
      </c>
      <c r="AV60" s="99">
        <v>60</v>
      </c>
      <c r="AW60" s="99">
        <v>28</v>
      </c>
      <c r="AX60" s="99">
        <v>38</v>
      </c>
      <c r="AY60" s="99">
        <v>32</v>
      </c>
      <c r="AZ60" s="99">
        <v>32</v>
      </c>
      <c r="BA60" s="99">
        <v>43</v>
      </c>
      <c r="BB60" s="99">
        <v>61</v>
      </c>
      <c r="BC60" s="99">
        <v>85</v>
      </c>
      <c r="BD60" s="99">
        <v>111</v>
      </c>
      <c r="BE60" s="99">
        <v>176</v>
      </c>
      <c r="BF60" s="99">
        <v>279</v>
      </c>
      <c r="BG60" s="99">
        <v>364</v>
      </c>
      <c r="BH60" s="99">
        <v>493</v>
      </c>
      <c r="BI60" s="99">
        <v>570</v>
      </c>
      <c r="BJ60" s="99">
        <v>592</v>
      </c>
      <c r="BK60" s="99">
        <v>625</v>
      </c>
      <c r="BL60" s="99">
        <v>712</v>
      </c>
      <c r="BM60" s="99">
        <v>6</v>
      </c>
      <c r="BN60" s="99">
        <v>4935</v>
      </c>
      <c r="BP60" s="119">
        <v>1953</v>
      </c>
    </row>
    <row r="61" spans="2:68">
      <c r="B61" s="119">
        <v>1954</v>
      </c>
      <c r="C61" s="99">
        <v>316</v>
      </c>
      <c r="D61" s="99">
        <v>26</v>
      </c>
      <c r="E61" s="99">
        <v>12</v>
      </c>
      <c r="F61" s="99">
        <v>20</v>
      </c>
      <c r="G61" s="99">
        <v>12</v>
      </c>
      <c r="H61" s="99">
        <v>19</v>
      </c>
      <c r="I61" s="99">
        <v>34</v>
      </c>
      <c r="J61" s="99">
        <v>31</v>
      </c>
      <c r="K61" s="99">
        <v>56</v>
      </c>
      <c r="L61" s="99">
        <v>93</v>
      </c>
      <c r="M61" s="99">
        <v>151</v>
      </c>
      <c r="N61" s="99">
        <v>210</v>
      </c>
      <c r="O61" s="99">
        <v>318</v>
      </c>
      <c r="P61" s="99">
        <v>383</v>
      </c>
      <c r="Q61" s="99">
        <v>469</v>
      </c>
      <c r="R61" s="99">
        <v>474</v>
      </c>
      <c r="S61" s="99">
        <v>366</v>
      </c>
      <c r="T61" s="99">
        <v>403</v>
      </c>
      <c r="U61" s="99">
        <v>2</v>
      </c>
      <c r="V61" s="99">
        <v>3395</v>
      </c>
      <c r="W61" s="127"/>
      <c r="X61" s="119">
        <v>1954</v>
      </c>
      <c r="Y61" s="99">
        <v>270</v>
      </c>
      <c r="Z61" s="99">
        <v>21</v>
      </c>
      <c r="AA61" s="99">
        <v>10</v>
      </c>
      <c r="AB61" s="99">
        <v>14</v>
      </c>
      <c r="AC61" s="99">
        <v>16</v>
      </c>
      <c r="AD61" s="99">
        <v>16</v>
      </c>
      <c r="AE61" s="99">
        <v>27</v>
      </c>
      <c r="AF61" s="99">
        <v>30</v>
      </c>
      <c r="AG61" s="99">
        <v>41</v>
      </c>
      <c r="AH61" s="99">
        <v>40</v>
      </c>
      <c r="AI61" s="99">
        <v>63</v>
      </c>
      <c r="AJ61" s="99">
        <v>70</v>
      </c>
      <c r="AK61" s="99">
        <v>110</v>
      </c>
      <c r="AL61" s="99">
        <v>162</v>
      </c>
      <c r="AM61" s="99">
        <v>203</v>
      </c>
      <c r="AN61" s="99">
        <v>299</v>
      </c>
      <c r="AO61" s="99">
        <v>350</v>
      </c>
      <c r="AP61" s="99">
        <v>419</v>
      </c>
      <c r="AQ61" s="99">
        <v>1</v>
      </c>
      <c r="AR61" s="99">
        <v>2162</v>
      </c>
      <c r="AS61" s="127"/>
      <c r="AT61" s="119">
        <v>1954</v>
      </c>
      <c r="AU61" s="99">
        <v>586</v>
      </c>
      <c r="AV61" s="99">
        <v>47</v>
      </c>
      <c r="AW61" s="99">
        <v>22</v>
      </c>
      <c r="AX61" s="99">
        <v>34</v>
      </c>
      <c r="AY61" s="99">
        <v>28</v>
      </c>
      <c r="AZ61" s="99">
        <v>35</v>
      </c>
      <c r="BA61" s="99">
        <v>61</v>
      </c>
      <c r="BB61" s="99">
        <v>61</v>
      </c>
      <c r="BC61" s="99">
        <v>97</v>
      </c>
      <c r="BD61" s="99">
        <v>133</v>
      </c>
      <c r="BE61" s="99">
        <v>214</v>
      </c>
      <c r="BF61" s="99">
        <v>280</v>
      </c>
      <c r="BG61" s="99">
        <v>428</v>
      </c>
      <c r="BH61" s="99">
        <v>545</v>
      </c>
      <c r="BI61" s="99">
        <v>672</v>
      </c>
      <c r="BJ61" s="99">
        <v>773</v>
      </c>
      <c r="BK61" s="99">
        <v>716</v>
      </c>
      <c r="BL61" s="99">
        <v>822</v>
      </c>
      <c r="BM61" s="99">
        <v>3</v>
      </c>
      <c r="BN61" s="99">
        <v>5557</v>
      </c>
      <c r="BP61" s="119">
        <v>1954</v>
      </c>
    </row>
    <row r="62" spans="2:68">
      <c r="B62" s="119">
        <v>1955</v>
      </c>
      <c r="C62" s="99">
        <v>352</v>
      </c>
      <c r="D62" s="99">
        <v>23</v>
      </c>
      <c r="E62" s="99">
        <v>19</v>
      </c>
      <c r="F62" s="99">
        <v>10</v>
      </c>
      <c r="G62" s="99">
        <v>9</v>
      </c>
      <c r="H62" s="99">
        <v>21</v>
      </c>
      <c r="I62" s="99">
        <v>24</v>
      </c>
      <c r="J62" s="99">
        <v>26</v>
      </c>
      <c r="K62" s="99">
        <v>74</v>
      </c>
      <c r="L62" s="99">
        <v>89</v>
      </c>
      <c r="M62" s="99">
        <v>126</v>
      </c>
      <c r="N62" s="99">
        <v>238</v>
      </c>
      <c r="O62" s="99">
        <v>333</v>
      </c>
      <c r="P62" s="99">
        <v>461</v>
      </c>
      <c r="Q62" s="99">
        <v>432</v>
      </c>
      <c r="R62" s="99">
        <v>446</v>
      </c>
      <c r="S62" s="99">
        <v>340</v>
      </c>
      <c r="T62" s="99">
        <v>389</v>
      </c>
      <c r="U62" s="99">
        <v>2</v>
      </c>
      <c r="V62" s="99">
        <v>3414</v>
      </c>
      <c r="W62" s="127"/>
      <c r="X62" s="119">
        <v>1955</v>
      </c>
      <c r="Y62" s="99">
        <v>270</v>
      </c>
      <c r="Z62" s="99">
        <v>21</v>
      </c>
      <c r="AA62" s="99">
        <v>12</v>
      </c>
      <c r="AB62" s="99">
        <v>17</v>
      </c>
      <c r="AC62" s="99">
        <v>20</v>
      </c>
      <c r="AD62" s="99">
        <v>11</v>
      </c>
      <c r="AE62" s="99">
        <v>20</v>
      </c>
      <c r="AF62" s="99">
        <v>26</v>
      </c>
      <c r="AG62" s="99">
        <v>36</v>
      </c>
      <c r="AH62" s="99">
        <v>43</v>
      </c>
      <c r="AI62" s="99">
        <v>38</v>
      </c>
      <c r="AJ62" s="99">
        <v>81</v>
      </c>
      <c r="AK62" s="99">
        <v>94</v>
      </c>
      <c r="AL62" s="99">
        <v>139</v>
      </c>
      <c r="AM62" s="99">
        <v>196</v>
      </c>
      <c r="AN62" s="99">
        <v>235</v>
      </c>
      <c r="AO62" s="99">
        <v>302</v>
      </c>
      <c r="AP62" s="99">
        <v>421</v>
      </c>
      <c r="AQ62" s="99">
        <v>1</v>
      </c>
      <c r="AR62" s="99">
        <v>1983</v>
      </c>
      <c r="AS62" s="127"/>
      <c r="AT62" s="119">
        <v>1955</v>
      </c>
      <c r="AU62" s="99">
        <v>622</v>
      </c>
      <c r="AV62" s="99">
        <v>44</v>
      </c>
      <c r="AW62" s="99">
        <v>31</v>
      </c>
      <c r="AX62" s="99">
        <v>27</v>
      </c>
      <c r="AY62" s="99">
        <v>29</v>
      </c>
      <c r="AZ62" s="99">
        <v>32</v>
      </c>
      <c r="BA62" s="99">
        <v>44</v>
      </c>
      <c r="BB62" s="99">
        <v>52</v>
      </c>
      <c r="BC62" s="99">
        <v>110</v>
      </c>
      <c r="BD62" s="99">
        <v>132</v>
      </c>
      <c r="BE62" s="99">
        <v>164</v>
      </c>
      <c r="BF62" s="99">
        <v>319</v>
      </c>
      <c r="BG62" s="99">
        <v>427</v>
      </c>
      <c r="BH62" s="99">
        <v>600</v>
      </c>
      <c r="BI62" s="99">
        <v>628</v>
      </c>
      <c r="BJ62" s="99">
        <v>681</v>
      </c>
      <c r="BK62" s="99">
        <v>642</v>
      </c>
      <c r="BL62" s="99">
        <v>810</v>
      </c>
      <c r="BM62" s="99">
        <v>3</v>
      </c>
      <c r="BN62" s="99">
        <v>5397</v>
      </c>
      <c r="BP62" s="119">
        <v>1955</v>
      </c>
    </row>
    <row r="63" spans="2:68">
      <c r="B63" s="119">
        <v>1956</v>
      </c>
      <c r="C63" s="99">
        <v>341</v>
      </c>
      <c r="D63" s="99">
        <v>31</v>
      </c>
      <c r="E63" s="99">
        <v>15</v>
      </c>
      <c r="F63" s="99">
        <v>17</v>
      </c>
      <c r="G63" s="99">
        <v>11</v>
      </c>
      <c r="H63" s="99">
        <v>14</v>
      </c>
      <c r="I63" s="99">
        <v>23</v>
      </c>
      <c r="J63" s="99">
        <v>30</v>
      </c>
      <c r="K63" s="99">
        <v>64</v>
      </c>
      <c r="L63" s="99">
        <v>107</v>
      </c>
      <c r="M63" s="99">
        <v>126</v>
      </c>
      <c r="N63" s="99">
        <v>251</v>
      </c>
      <c r="O63" s="99">
        <v>346</v>
      </c>
      <c r="P63" s="99">
        <v>509</v>
      </c>
      <c r="Q63" s="99">
        <v>549</v>
      </c>
      <c r="R63" s="99">
        <v>523</v>
      </c>
      <c r="S63" s="99">
        <v>412</v>
      </c>
      <c r="T63" s="99">
        <v>453</v>
      </c>
      <c r="U63" s="99">
        <v>1</v>
      </c>
      <c r="V63" s="99">
        <v>3823</v>
      </c>
      <c r="W63" s="127"/>
      <c r="X63" s="119">
        <v>1956</v>
      </c>
      <c r="Y63" s="99">
        <v>293</v>
      </c>
      <c r="Z63" s="99">
        <v>18</v>
      </c>
      <c r="AA63" s="99">
        <v>5</v>
      </c>
      <c r="AB63" s="99">
        <v>15</v>
      </c>
      <c r="AC63" s="99">
        <v>22</v>
      </c>
      <c r="AD63" s="99">
        <v>22</v>
      </c>
      <c r="AE63" s="99">
        <v>23</v>
      </c>
      <c r="AF63" s="99">
        <v>33</v>
      </c>
      <c r="AG63" s="99">
        <v>45</v>
      </c>
      <c r="AH63" s="99">
        <v>45</v>
      </c>
      <c r="AI63" s="99">
        <v>52</v>
      </c>
      <c r="AJ63" s="99">
        <v>76</v>
      </c>
      <c r="AK63" s="99">
        <v>128</v>
      </c>
      <c r="AL63" s="99">
        <v>157</v>
      </c>
      <c r="AM63" s="99">
        <v>263</v>
      </c>
      <c r="AN63" s="99">
        <v>287</v>
      </c>
      <c r="AO63" s="99">
        <v>327</v>
      </c>
      <c r="AP63" s="99">
        <v>459</v>
      </c>
      <c r="AQ63" s="99">
        <v>1</v>
      </c>
      <c r="AR63" s="99">
        <v>2271</v>
      </c>
      <c r="AS63" s="127"/>
      <c r="AT63" s="119">
        <v>1956</v>
      </c>
      <c r="AU63" s="99">
        <v>634</v>
      </c>
      <c r="AV63" s="99">
        <v>49</v>
      </c>
      <c r="AW63" s="99">
        <v>20</v>
      </c>
      <c r="AX63" s="99">
        <v>32</v>
      </c>
      <c r="AY63" s="99">
        <v>33</v>
      </c>
      <c r="AZ63" s="99">
        <v>36</v>
      </c>
      <c r="BA63" s="99">
        <v>46</v>
      </c>
      <c r="BB63" s="99">
        <v>63</v>
      </c>
      <c r="BC63" s="99">
        <v>109</v>
      </c>
      <c r="BD63" s="99">
        <v>152</v>
      </c>
      <c r="BE63" s="99">
        <v>178</v>
      </c>
      <c r="BF63" s="99">
        <v>327</v>
      </c>
      <c r="BG63" s="99">
        <v>474</v>
      </c>
      <c r="BH63" s="99">
        <v>666</v>
      </c>
      <c r="BI63" s="99">
        <v>812</v>
      </c>
      <c r="BJ63" s="99">
        <v>810</v>
      </c>
      <c r="BK63" s="99">
        <v>739</v>
      </c>
      <c r="BL63" s="99">
        <v>912</v>
      </c>
      <c r="BM63" s="99">
        <v>2</v>
      </c>
      <c r="BN63" s="99">
        <v>6094</v>
      </c>
      <c r="BP63" s="119">
        <v>1956</v>
      </c>
    </row>
    <row r="64" spans="2:68">
      <c r="B64" s="119">
        <v>1957</v>
      </c>
      <c r="C64" s="99">
        <v>388</v>
      </c>
      <c r="D64" s="99">
        <v>32</v>
      </c>
      <c r="E64" s="99">
        <v>20</v>
      </c>
      <c r="F64" s="99">
        <v>16</v>
      </c>
      <c r="G64" s="99">
        <v>20</v>
      </c>
      <c r="H64" s="99">
        <v>24</v>
      </c>
      <c r="I64" s="99">
        <v>37</v>
      </c>
      <c r="J64" s="99">
        <v>42</v>
      </c>
      <c r="K64" s="99">
        <v>63</v>
      </c>
      <c r="L64" s="99">
        <v>80</v>
      </c>
      <c r="M64" s="99">
        <v>159</v>
      </c>
      <c r="N64" s="99">
        <v>250</v>
      </c>
      <c r="O64" s="99">
        <v>355</v>
      </c>
      <c r="P64" s="99">
        <v>546</v>
      </c>
      <c r="Q64" s="99">
        <v>579</v>
      </c>
      <c r="R64" s="99">
        <v>539</v>
      </c>
      <c r="S64" s="99">
        <v>383</v>
      </c>
      <c r="T64" s="99">
        <v>401</v>
      </c>
      <c r="U64" s="99">
        <v>3</v>
      </c>
      <c r="V64" s="99">
        <v>3937</v>
      </c>
      <c r="W64" s="127"/>
      <c r="X64" s="119">
        <v>1957</v>
      </c>
      <c r="Y64" s="99">
        <v>311</v>
      </c>
      <c r="Z64" s="99">
        <v>28</v>
      </c>
      <c r="AA64" s="99">
        <v>17</v>
      </c>
      <c r="AB64" s="99">
        <v>23</v>
      </c>
      <c r="AC64" s="99">
        <v>19</v>
      </c>
      <c r="AD64" s="99">
        <v>29</v>
      </c>
      <c r="AE64" s="99">
        <v>40</v>
      </c>
      <c r="AF64" s="99">
        <v>42</v>
      </c>
      <c r="AG64" s="99">
        <v>48</v>
      </c>
      <c r="AH64" s="99">
        <v>53</v>
      </c>
      <c r="AI64" s="99">
        <v>56</v>
      </c>
      <c r="AJ64" s="99">
        <v>94</v>
      </c>
      <c r="AK64" s="99">
        <v>123</v>
      </c>
      <c r="AL64" s="99">
        <v>198</v>
      </c>
      <c r="AM64" s="99">
        <v>259</v>
      </c>
      <c r="AN64" s="99">
        <v>300</v>
      </c>
      <c r="AO64" s="99">
        <v>345</v>
      </c>
      <c r="AP64" s="99">
        <v>445</v>
      </c>
      <c r="AQ64" s="99">
        <v>3</v>
      </c>
      <c r="AR64" s="99">
        <v>2433</v>
      </c>
      <c r="AS64" s="127"/>
      <c r="AT64" s="119">
        <v>1957</v>
      </c>
      <c r="AU64" s="99">
        <v>699</v>
      </c>
      <c r="AV64" s="99">
        <v>60</v>
      </c>
      <c r="AW64" s="99">
        <v>37</v>
      </c>
      <c r="AX64" s="99">
        <v>39</v>
      </c>
      <c r="AY64" s="99">
        <v>39</v>
      </c>
      <c r="AZ64" s="99">
        <v>53</v>
      </c>
      <c r="BA64" s="99">
        <v>77</v>
      </c>
      <c r="BB64" s="99">
        <v>84</v>
      </c>
      <c r="BC64" s="99">
        <v>111</v>
      </c>
      <c r="BD64" s="99">
        <v>133</v>
      </c>
      <c r="BE64" s="99">
        <v>215</v>
      </c>
      <c r="BF64" s="99">
        <v>344</v>
      </c>
      <c r="BG64" s="99">
        <v>478</v>
      </c>
      <c r="BH64" s="99">
        <v>744</v>
      </c>
      <c r="BI64" s="99">
        <v>838</v>
      </c>
      <c r="BJ64" s="99">
        <v>839</v>
      </c>
      <c r="BK64" s="99">
        <v>728</v>
      </c>
      <c r="BL64" s="99">
        <v>846</v>
      </c>
      <c r="BM64" s="99">
        <v>6</v>
      </c>
      <c r="BN64" s="99">
        <v>6370</v>
      </c>
      <c r="BP64" s="119">
        <v>1957</v>
      </c>
    </row>
    <row r="65" spans="2:68">
      <c r="B65" s="120">
        <v>1958</v>
      </c>
      <c r="C65" s="99">
        <v>391</v>
      </c>
      <c r="D65" s="99">
        <v>19</v>
      </c>
      <c r="E65" s="99">
        <v>12</v>
      </c>
      <c r="F65" s="99">
        <v>12</v>
      </c>
      <c r="G65" s="99">
        <v>18</v>
      </c>
      <c r="H65" s="99">
        <v>10</v>
      </c>
      <c r="I65" s="99">
        <v>27</v>
      </c>
      <c r="J65" s="99">
        <v>41</v>
      </c>
      <c r="K65" s="99">
        <v>37</v>
      </c>
      <c r="L65" s="99">
        <v>82</v>
      </c>
      <c r="M65" s="99">
        <v>161</v>
      </c>
      <c r="N65" s="99">
        <v>215</v>
      </c>
      <c r="O65" s="99">
        <v>307</v>
      </c>
      <c r="P65" s="99">
        <v>446</v>
      </c>
      <c r="Q65" s="99">
        <v>513</v>
      </c>
      <c r="R65" s="99">
        <v>462</v>
      </c>
      <c r="S65" s="99">
        <v>322</v>
      </c>
      <c r="T65" s="99">
        <v>368</v>
      </c>
      <c r="U65" s="99">
        <v>4</v>
      </c>
      <c r="V65" s="99">
        <v>3447</v>
      </c>
      <c r="W65" s="127"/>
      <c r="X65" s="120">
        <v>1958</v>
      </c>
      <c r="Y65" s="99">
        <v>287</v>
      </c>
      <c r="Z65" s="99">
        <v>14</v>
      </c>
      <c r="AA65" s="99">
        <v>9</v>
      </c>
      <c r="AB65" s="99">
        <v>11</v>
      </c>
      <c r="AC65" s="99">
        <v>10</v>
      </c>
      <c r="AD65" s="99">
        <v>14</v>
      </c>
      <c r="AE65" s="99">
        <v>32</v>
      </c>
      <c r="AF65" s="99">
        <v>30</v>
      </c>
      <c r="AG65" s="99">
        <v>44</v>
      </c>
      <c r="AH65" s="99">
        <v>38</v>
      </c>
      <c r="AI65" s="99">
        <v>47</v>
      </c>
      <c r="AJ65" s="99">
        <v>69</v>
      </c>
      <c r="AK65" s="99">
        <v>98</v>
      </c>
      <c r="AL65" s="99">
        <v>152</v>
      </c>
      <c r="AM65" s="99">
        <v>209</v>
      </c>
      <c r="AN65" s="99">
        <v>246</v>
      </c>
      <c r="AO65" s="99">
        <v>288</v>
      </c>
      <c r="AP65" s="99">
        <v>432</v>
      </c>
      <c r="AQ65" s="99">
        <v>0</v>
      </c>
      <c r="AR65" s="99">
        <v>2030</v>
      </c>
      <c r="AS65" s="127"/>
      <c r="AT65" s="120">
        <v>1958</v>
      </c>
      <c r="AU65" s="99">
        <v>678</v>
      </c>
      <c r="AV65" s="99">
        <v>33</v>
      </c>
      <c r="AW65" s="99">
        <v>21</v>
      </c>
      <c r="AX65" s="99">
        <v>23</v>
      </c>
      <c r="AY65" s="99">
        <v>28</v>
      </c>
      <c r="AZ65" s="99">
        <v>24</v>
      </c>
      <c r="BA65" s="99">
        <v>59</v>
      </c>
      <c r="BB65" s="99">
        <v>71</v>
      </c>
      <c r="BC65" s="99">
        <v>81</v>
      </c>
      <c r="BD65" s="99">
        <v>120</v>
      </c>
      <c r="BE65" s="99">
        <v>208</v>
      </c>
      <c r="BF65" s="99">
        <v>284</v>
      </c>
      <c r="BG65" s="99">
        <v>405</v>
      </c>
      <c r="BH65" s="99">
        <v>598</v>
      </c>
      <c r="BI65" s="99">
        <v>722</v>
      </c>
      <c r="BJ65" s="99">
        <v>708</v>
      </c>
      <c r="BK65" s="99">
        <v>610</v>
      </c>
      <c r="BL65" s="99">
        <v>800</v>
      </c>
      <c r="BM65" s="99">
        <v>4</v>
      </c>
      <c r="BN65" s="99">
        <v>5477</v>
      </c>
      <c r="BP65" s="120">
        <v>1958</v>
      </c>
    </row>
    <row r="66" spans="2:68">
      <c r="B66" s="120">
        <v>1959</v>
      </c>
      <c r="C66" s="99">
        <v>420</v>
      </c>
      <c r="D66" s="99">
        <v>28</v>
      </c>
      <c r="E66" s="99">
        <v>10</v>
      </c>
      <c r="F66" s="99">
        <v>21</v>
      </c>
      <c r="G66" s="99">
        <v>20</v>
      </c>
      <c r="H66" s="99">
        <v>19</v>
      </c>
      <c r="I66" s="99">
        <v>29</v>
      </c>
      <c r="J66" s="99">
        <v>42</v>
      </c>
      <c r="K66" s="99">
        <v>69</v>
      </c>
      <c r="L66" s="99">
        <v>102</v>
      </c>
      <c r="M66" s="99">
        <v>170</v>
      </c>
      <c r="N66" s="99">
        <v>296</v>
      </c>
      <c r="O66" s="99">
        <v>393</v>
      </c>
      <c r="P66" s="99">
        <v>573</v>
      </c>
      <c r="Q66" s="99">
        <v>671</v>
      </c>
      <c r="R66" s="99">
        <v>673</v>
      </c>
      <c r="S66" s="99">
        <v>500</v>
      </c>
      <c r="T66" s="99">
        <v>494</v>
      </c>
      <c r="U66" s="99">
        <v>1</v>
      </c>
      <c r="V66" s="99">
        <v>4531</v>
      </c>
      <c r="W66" s="127"/>
      <c r="X66" s="120">
        <v>1959</v>
      </c>
      <c r="Y66" s="99">
        <v>307</v>
      </c>
      <c r="Z66" s="99">
        <v>32</v>
      </c>
      <c r="AA66" s="99">
        <v>16</v>
      </c>
      <c r="AB66" s="99">
        <v>26</v>
      </c>
      <c r="AC66" s="99">
        <v>25</v>
      </c>
      <c r="AD66" s="99">
        <v>29</v>
      </c>
      <c r="AE66" s="99">
        <v>31</v>
      </c>
      <c r="AF66" s="99">
        <v>50</v>
      </c>
      <c r="AG66" s="99">
        <v>36</v>
      </c>
      <c r="AH66" s="99">
        <v>57</v>
      </c>
      <c r="AI66" s="99">
        <v>78</v>
      </c>
      <c r="AJ66" s="99">
        <v>84</v>
      </c>
      <c r="AK66" s="99">
        <v>125</v>
      </c>
      <c r="AL66" s="99">
        <v>181</v>
      </c>
      <c r="AM66" s="99">
        <v>282</v>
      </c>
      <c r="AN66" s="99">
        <v>355</v>
      </c>
      <c r="AO66" s="99">
        <v>360</v>
      </c>
      <c r="AP66" s="99">
        <v>588</v>
      </c>
      <c r="AQ66" s="99">
        <v>0</v>
      </c>
      <c r="AR66" s="99">
        <v>2662</v>
      </c>
      <c r="AS66" s="127"/>
      <c r="AT66" s="120">
        <v>1959</v>
      </c>
      <c r="AU66" s="99">
        <v>727</v>
      </c>
      <c r="AV66" s="99">
        <v>60</v>
      </c>
      <c r="AW66" s="99">
        <v>26</v>
      </c>
      <c r="AX66" s="99">
        <v>47</v>
      </c>
      <c r="AY66" s="99">
        <v>45</v>
      </c>
      <c r="AZ66" s="99">
        <v>48</v>
      </c>
      <c r="BA66" s="99">
        <v>60</v>
      </c>
      <c r="BB66" s="99">
        <v>92</v>
      </c>
      <c r="BC66" s="99">
        <v>105</v>
      </c>
      <c r="BD66" s="99">
        <v>159</v>
      </c>
      <c r="BE66" s="99">
        <v>248</v>
      </c>
      <c r="BF66" s="99">
        <v>380</v>
      </c>
      <c r="BG66" s="99">
        <v>518</v>
      </c>
      <c r="BH66" s="99">
        <v>754</v>
      </c>
      <c r="BI66" s="99">
        <v>953</v>
      </c>
      <c r="BJ66" s="99">
        <v>1028</v>
      </c>
      <c r="BK66" s="99">
        <v>860</v>
      </c>
      <c r="BL66" s="99">
        <v>1082</v>
      </c>
      <c r="BM66" s="99">
        <v>1</v>
      </c>
      <c r="BN66" s="99">
        <v>7193</v>
      </c>
      <c r="BP66" s="120">
        <v>1959</v>
      </c>
    </row>
    <row r="67" spans="2:68">
      <c r="B67" s="120">
        <v>1960</v>
      </c>
      <c r="C67" s="99">
        <v>331</v>
      </c>
      <c r="D67" s="99">
        <v>16</v>
      </c>
      <c r="E67" s="99">
        <v>10</v>
      </c>
      <c r="F67" s="99">
        <v>25</v>
      </c>
      <c r="G67" s="99">
        <v>6</v>
      </c>
      <c r="H67" s="99">
        <v>17</v>
      </c>
      <c r="I67" s="99">
        <v>28</v>
      </c>
      <c r="J67" s="99">
        <v>39</v>
      </c>
      <c r="K67" s="99">
        <v>62</v>
      </c>
      <c r="L67" s="99">
        <v>82</v>
      </c>
      <c r="M67" s="99">
        <v>142</v>
      </c>
      <c r="N67" s="99">
        <v>245</v>
      </c>
      <c r="O67" s="99">
        <v>301</v>
      </c>
      <c r="P67" s="99">
        <v>463</v>
      </c>
      <c r="Q67" s="99">
        <v>601</v>
      </c>
      <c r="R67" s="99">
        <v>585</v>
      </c>
      <c r="S67" s="99">
        <v>407</v>
      </c>
      <c r="T67" s="99">
        <v>428</v>
      </c>
      <c r="U67" s="99">
        <v>0</v>
      </c>
      <c r="V67" s="99">
        <v>3788</v>
      </c>
      <c r="W67" s="127"/>
      <c r="X67" s="120">
        <v>1960</v>
      </c>
      <c r="Y67" s="99">
        <v>282</v>
      </c>
      <c r="Z67" s="99">
        <v>24</v>
      </c>
      <c r="AA67" s="99">
        <v>15</v>
      </c>
      <c r="AB67" s="99">
        <v>10</v>
      </c>
      <c r="AC67" s="99">
        <v>11</v>
      </c>
      <c r="AD67" s="99">
        <v>13</v>
      </c>
      <c r="AE67" s="99">
        <v>18</v>
      </c>
      <c r="AF67" s="99">
        <v>26</v>
      </c>
      <c r="AG67" s="99">
        <v>40</v>
      </c>
      <c r="AH67" s="99">
        <v>59</v>
      </c>
      <c r="AI67" s="99">
        <v>44</v>
      </c>
      <c r="AJ67" s="99">
        <v>68</v>
      </c>
      <c r="AK67" s="99">
        <v>91</v>
      </c>
      <c r="AL67" s="99">
        <v>134</v>
      </c>
      <c r="AM67" s="99">
        <v>211</v>
      </c>
      <c r="AN67" s="99">
        <v>294</v>
      </c>
      <c r="AO67" s="99">
        <v>295</v>
      </c>
      <c r="AP67" s="99">
        <v>479</v>
      </c>
      <c r="AQ67" s="99">
        <v>2</v>
      </c>
      <c r="AR67" s="99">
        <v>2116</v>
      </c>
      <c r="AS67" s="127"/>
      <c r="AT67" s="120">
        <v>1960</v>
      </c>
      <c r="AU67" s="99">
        <v>613</v>
      </c>
      <c r="AV67" s="99">
        <v>40</v>
      </c>
      <c r="AW67" s="99">
        <v>25</v>
      </c>
      <c r="AX67" s="99">
        <v>35</v>
      </c>
      <c r="AY67" s="99">
        <v>17</v>
      </c>
      <c r="AZ67" s="99">
        <v>30</v>
      </c>
      <c r="BA67" s="99">
        <v>46</v>
      </c>
      <c r="BB67" s="99">
        <v>65</v>
      </c>
      <c r="BC67" s="99">
        <v>102</v>
      </c>
      <c r="BD67" s="99">
        <v>141</v>
      </c>
      <c r="BE67" s="99">
        <v>186</v>
      </c>
      <c r="BF67" s="99">
        <v>313</v>
      </c>
      <c r="BG67" s="99">
        <v>392</v>
      </c>
      <c r="BH67" s="99">
        <v>597</v>
      </c>
      <c r="BI67" s="99">
        <v>812</v>
      </c>
      <c r="BJ67" s="99">
        <v>879</v>
      </c>
      <c r="BK67" s="99">
        <v>702</v>
      </c>
      <c r="BL67" s="99">
        <v>907</v>
      </c>
      <c r="BM67" s="99">
        <v>2</v>
      </c>
      <c r="BN67" s="99">
        <v>5904</v>
      </c>
      <c r="BP67" s="120">
        <v>1960</v>
      </c>
    </row>
    <row r="68" spans="2:68">
      <c r="B68" s="120">
        <v>1961</v>
      </c>
      <c r="C68" s="99">
        <v>318</v>
      </c>
      <c r="D68" s="99">
        <v>23</v>
      </c>
      <c r="E68" s="99">
        <v>16</v>
      </c>
      <c r="F68" s="99">
        <v>21</v>
      </c>
      <c r="G68" s="99">
        <v>23</v>
      </c>
      <c r="H68" s="99">
        <v>12</v>
      </c>
      <c r="I68" s="99">
        <v>23</v>
      </c>
      <c r="J68" s="99">
        <v>33</v>
      </c>
      <c r="K68" s="99">
        <v>57</v>
      </c>
      <c r="L68" s="99">
        <v>73</v>
      </c>
      <c r="M68" s="99">
        <v>127</v>
      </c>
      <c r="N68" s="99">
        <v>212</v>
      </c>
      <c r="O68" s="99">
        <v>351</v>
      </c>
      <c r="P68" s="99">
        <v>470</v>
      </c>
      <c r="Q68" s="99">
        <v>563</v>
      </c>
      <c r="R68" s="99">
        <v>569</v>
      </c>
      <c r="S68" s="99">
        <v>427</v>
      </c>
      <c r="T68" s="99">
        <v>414</v>
      </c>
      <c r="U68" s="99">
        <v>0</v>
      </c>
      <c r="V68" s="99">
        <v>3732</v>
      </c>
      <c r="W68" s="127"/>
      <c r="X68" s="120">
        <v>1961</v>
      </c>
      <c r="Y68" s="99">
        <v>262</v>
      </c>
      <c r="Z68" s="99">
        <v>16</v>
      </c>
      <c r="AA68" s="99">
        <v>17</v>
      </c>
      <c r="AB68" s="99">
        <v>15</v>
      </c>
      <c r="AC68" s="99">
        <v>12</v>
      </c>
      <c r="AD68" s="99">
        <v>16</v>
      </c>
      <c r="AE68" s="99">
        <v>17</v>
      </c>
      <c r="AF68" s="99">
        <v>23</v>
      </c>
      <c r="AG68" s="99">
        <v>39</v>
      </c>
      <c r="AH68" s="99">
        <v>34</v>
      </c>
      <c r="AI68" s="99">
        <v>49</v>
      </c>
      <c r="AJ68" s="99">
        <v>65</v>
      </c>
      <c r="AK68" s="99">
        <v>86</v>
      </c>
      <c r="AL68" s="99">
        <v>133</v>
      </c>
      <c r="AM68" s="99">
        <v>191</v>
      </c>
      <c r="AN68" s="99">
        <v>258</v>
      </c>
      <c r="AO68" s="99">
        <v>255</v>
      </c>
      <c r="AP68" s="99">
        <v>456</v>
      </c>
      <c r="AQ68" s="99">
        <v>0</v>
      </c>
      <c r="AR68" s="99">
        <v>1944</v>
      </c>
      <c r="AS68" s="127"/>
      <c r="AT68" s="120">
        <v>1961</v>
      </c>
      <c r="AU68" s="99">
        <v>580</v>
      </c>
      <c r="AV68" s="99">
        <v>39</v>
      </c>
      <c r="AW68" s="99">
        <v>33</v>
      </c>
      <c r="AX68" s="99">
        <v>36</v>
      </c>
      <c r="AY68" s="99">
        <v>35</v>
      </c>
      <c r="AZ68" s="99">
        <v>28</v>
      </c>
      <c r="BA68" s="99">
        <v>40</v>
      </c>
      <c r="BB68" s="99">
        <v>56</v>
      </c>
      <c r="BC68" s="99">
        <v>96</v>
      </c>
      <c r="BD68" s="99">
        <v>107</v>
      </c>
      <c r="BE68" s="99">
        <v>176</v>
      </c>
      <c r="BF68" s="99">
        <v>277</v>
      </c>
      <c r="BG68" s="99">
        <v>437</v>
      </c>
      <c r="BH68" s="99">
        <v>603</v>
      </c>
      <c r="BI68" s="99">
        <v>754</v>
      </c>
      <c r="BJ68" s="99">
        <v>827</v>
      </c>
      <c r="BK68" s="99">
        <v>682</v>
      </c>
      <c r="BL68" s="99">
        <v>870</v>
      </c>
      <c r="BM68" s="99">
        <v>0</v>
      </c>
      <c r="BN68" s="99">
        <v>5676</v>
      </c>
      <c r="BP68" s="120">
        <v>1961</v>
      </c>
    </row>
    <row r="69" spans="2:68">
      <c r="B69" s="120">
        <v>1962</v>
      </c>
      <c r="C69" s="99">
        <v>344</v>
      </c>
      <c r="D69" s="99">
        <v>22</v>
      </c>
      <c r="E69" s="99">
        <v>13</v>
      </c>
      <c r="F69" s="99">
        <v>9</v>
      </c>
      <c r="G69" s="99">
        <v>9</v>
      </c>
      <c r="H69" s="99">
        <v>18</v>
      </c>
      <c r="I69" s="99">
        <v>14</v>
      </c>
      <c r="J69" s="99">
        <v>28</v>
      </c>
      <c r="K69" s="99">
        <v>50</v>
      </c>
      <c r="L69" s="99">
        <v>94</v>
      </c>
      <c r="M69" s="99">
        <v>135</v>
      </c>
      <c r="N69" s="99">
        <v>236</v>
      </c>
      <c r="O69" s="99">
        <v>370</v>
      </c>
      <c r="P69" s="99">
        <v>499</v>
      </c>
      <c r="Q69" s="99">
        <v>662</v>
      </c>
      <c r="R69" s="99">
        <v>590</v>
      </c>
      <c r="S69" s="99">
        <v>483</v>
      </c>
      <c r="T69" s="99">
        <v>479</v>
      </c>
      <c r="U69" s="99">
        <v>0</v>
      </c>
      <c r="V69" s="99">
        <v>4055</v>
      </c>
      <c r="W69" s="127"/>
      <c r="X69" s="120">
        <v>1962</v>
      </c>
      <c r="Y69" s="99">
        <v>287</v>
      </c>
      <c r="Z69" s="99">
        <v>16</v>
      </c>
      <c r="AA69" s="99">
        <v>11</v>
      </c>
      <c r="AB69" s="99">
        <v>17</v>
      </c>
      <c r="AC69" s="99">
        <v>19</v>
      </c>
      <c r="AD69" s="99">
        <v>25</v>
      </c>
      <c r="AE69" s="99">
        <v>22</v>
      </c>
      <c r="AF69" s="99">
        <v>34</v>
      </c>
      <c r="AG69" s="99">
        <v>37</v>
      </c>
      <c r="AH69" s="99">
        <v>53</v>
      </c>
      <c r="AI69" s="99">
        <v>60</v>
      </c>
      <c r="AJ69" s="99">
        <v>79</v>
      </c>
      <c r="AK69" s="99">
        <v>104</v>
      </c>
      <c r="AL69" s="99">
        <v>133</v>
      </c>
      <c r="AM69" s="99">
        <v>220</v>
      </c>
      <c r="AN69" s="99">
        <v>285</v>
      </c>
      <c r="AO69" s="99">
        <v>349</v>
      </c>
      <c r="AP69" s="99">
        <v>520</v>
      </c>
      <c r="AQ69" s="99">
        <v>0</v>
      </c>
      <c r="AR69" s="99">
        <v>2271</v>
      </c>
      <c r="AS69" s="127"/>
      <c r="AT69" s="120">
        <v>1962</v>
      </c>
      <c r="AU69" s="99">
        <v>631</v>
      </c>
      <c r="AV69" s="99">
        <v>38</v>
      </c>
      <c r="AW69" s="99">
        <v>24</v>
      </c>
      <c r="AX69" s="99">
        <v>26</v>
      </c>
      <c r="AY69" s="99">
        <v>28</v>
      </c>
      <c r="AZ69" s="99">
        <v>43</v>
      </c>
      <c r="BA69" s="99">
        <v>36</v>
      </c>
      <c r="BB69" s="99">
        <v>62</v>
      </c>
      <c r="BC69" s="99">
        <v>87</v>
      </c>
      <c r="BD69" s="99">
        <v>147</v>
      </c>
      <c r="BE69" s="99">
        <v>195</v>
      </c>
      <c r="BF69" s="99">
        <v>315</v>
      </c>
      <c r="BG69" s="99">
        <v>474</v>
      </c>
      <c r="BH69" s="99">
        <v>632</v>
      </c>
      <c r="BI69" s="99">
        <v>882</v>
      </c>
      <c r="BJ69" s="99">
        <v>875</v>
      </c>
      <c r="BK69" s="99">
        <v>832</v>
      </c>
      <c r="BL69" s="99">
        <v>999</v>
      </c>
      <c r="BM69" s="99">
        <v>0</v>
      </c>
      <c r="BN69" s="99">
        <v>6326</v>
      </c>
      <c r="BP69" s="120">
        <v>1962</v>
      </c>
    </row>
    <row r="70" spans="2:68">
      <c r="B70" s="120">
        <v>1963</v>
      </c>
      <c r="C70" s="99">
        <v>334</v>
      </c>
      <c r="D70" s="99">
        <v>14</v>
      </c>
      <c r="E70" s="99">
        <v>11</v>
      </c>
      <c r="F70" s="99">
        <v>9</v>
      </c>
      <c r="G70" s="99">
        <v>17</v>
      </c>
      <c r="H70" s="99">
        <v>18</v>
      </c>
      <c r="I70" s="99">
        <v>13</v>
      </c>
      <c r="J70" s="99">
        <v>29</v>
      </c>
      <c r="K70" s="99">
        <v>65</v>
      </c>
      <c r="L70" s="99">
        <v>76</v>
      </c>
      <c r="M70" s="99">
        <v>153</v>
      </c>
      <c r="N70" s="99">
        <v>228</v>
      </c>
      <c r="O70" s="99">
        <v>436</v>
      </c>
      <c r="P70" s="99">
        <v>549</v>
      </c>
      <c r="Q70" s="99">
        <v>665</v>
      </c>
      <c r="R70" s="99">
        <v>680</v>
      </c>
      <c r="S70" s="99">
        <v>453</v>
      </c>
      <c r="T70" s="99">
        <v>442</v>
      </c>
      <c r="U70" s="99">
        <v>0</v>
      </c>
      <c r="V70" s="99">
        <v>4192</v>
      </c>
      <c r="W70" s="127"/>
      <c r="X70" s="120">
        <v>1963</v>
      </c>
      <c r="Y70" s="99">
        <v>256</v>
      </c>
      <c r="Z70" s="99">
        <v>26</v>
      </c>
      <c r="AA70" s="99">
        <v>18</v>
      </c>
      <c r="AB70" s="99">
        <v>15</v>
      </c>
      <c r="AC70" s="99">
        <v>17</v>
      </c>
      <c r="AD70" s="99">
        <v>14</v>
      </c>
      <c r="AE70" s="99">
        <v>20</v>
      </c>
      <c r="AF70" s="99">
        <v>30</v>
      </c>
      <c r="AG70" s="99">
        <v>36</v>
      </c>
      <c r="AH70" s="99">
        <v>55</v>
      </c>
      <c r="AI70" s="99">
        <v>54</v>
      </c>
      <c r="AJ70" s="99">
        <v>63</v>
      </c>
      <c r="AK70" s="99">
        <v>97</v>
      </c>
      <c r="AL70" s="99">
        <v>132</v>
      </c>
      <c r="AM70" s="99">
        <v>238</v>
      </c>
      <c r="AN70" s="99">
        <v>299</v>
      </c>
      <c r="AO70" s="99">
        <v>354</v>
      </c>
      <c r="AP70" s="99">
        <v>501</v>
      </c>
      <c r="AQ70" s="99">
        <v>0</v>
      </c>
      <c r="AR70" s="99">
        <v>2225</v>
      </c>
      <c r="AS70" s="127"/>
      <c r="AT70" s="120">
        <v>1963</v>
      </c>
      <c r="AU70" s="99">
        <v>590</v>
      </c>
      <c r="AV70" s="99">
        <v>40</v>
      </c>
      <c r="AW70" s="99">
        <v>29</v>
      </c>
      <c r="AX70" s="99">
        <v>24</v>
      </c>
      <c r="AY70" s="99">
        <v>34</v>
      </c>
      <c r="AZ70" s="99">
        <v>32</v>
      </c>
      <c r="BA70" s="99">
        <v>33</v>
      </c>
      <c r="BB70" s="99">
        <v>59</v>
      </c>
      <c r="BC70" s="99">
        <v>101</v>
      </c>
      <c r="BD70" s="99">
        <v>131</v>
      </c>
      <c r="BE70" s="99">
        <v>207</v>
      </c>
      <c r="BF70" s="99">
        <v>291</v>
      </c>
      <c r="BG70" s="99">
        <v>533</v>
      </c>
      <c r="BH70" s="99">
        <v>681</v>
      </c>
      <c r="BI70" s="99">
        <v>903</v>
      </c>
      <c r="BJ70" s="99">
        <v>979</v>
      </c>
      <c r="BK70" s="99">
        <v>807</v>
      </c>
      <c r="BL70" s="99">
        <v>943</v>
      </c>
      <c r="BM70" s="99">
        <v>0</v>
      </c>
      <c r="BN70" s="99">
        <v>6417</v>
      </c>
      <c r="BP70" s="120">
        <v>1963</v>
      </c>
    </row>
    <row r="71" spans="2:68">
      <c r="B71" s="120">
        <v>1964</v>
      </c>
      <c r="C71" s="99">
        <v>340</v>
      </c>
      <c r="D71" s="99">
        <v>23</v>
      </c>
      <c r="E71" s="99">
        <v>21</v>
      </c>
      <c r="F71" s="99">
        <v>21</v>
      </c>
      <c r="G71" s="99">
        <v>23</v>
      </c>
      <c r="H71" s="99">
        <v>21</v>
      </c>
      <c r="I71" s="99">
        <v>28</v>
      </c>
      <c r="J71" s="99">
        <v>34</v>
      </c>
      <c r="K71" s="99">
        <v>87</v>
      </c>
      <c r="L71" s="99">
        <v>110</v>
      </c>
      <c r="M71" s="99">
        <v>160</v>
      </c>
      <c r="N71" s="99">
        <v>306</v>
      </c>
      <c r="O71" s="99">
        <v>484</v>
      </c>
      <c r="P71" s="99">
        <v>605</v>
      </c>
      <c r="Q71" s="99">
        <v>791</v>
      </c>
      <c r="R71" s="99">
        <v>798</v>
      </c>
      <c r="S71" s="99">
        <v>642</v>
      </c>
      <c r="T71" s="99">
        <v>601</v>
      </c>
      <c r="U71" s="99">
        <v>1</v>
      </c>
      <c r="V71" s="99">
        <v>5096</v>
      </c>
      <c r="W71" s="127"/>
      <c r="X71" s="120">
        <v>1964</v>
      </c>
      <c r="Y71" s="99">
        <v>258</v>
      </c>
      <c r="Z71" s="99">
        <v>20</v>
      </c>
      <c r="AA71" s="99">
        <v>24</v>
      </c>
      <c r="AB71" s="99">
        <v>14</v>
      </c>
      <c r="AC71" s="99">
        <v>18</v>
      </c>
      <c r="AD71" s="99">
        <v>18</v>
      </c>
      <c r="AE71" s="99">
        <v>27</v>
      </c>
      <c r="AF71" s="99">
        <v>38</v>
      </c>
      <c r="AG71" s="99">
        <v>57</v>
      </c>
      <c r="AH71" s="99">
        <v>68</v>
      </c>
      <c r="AI71" s="99">
        <v>76</v>
      </c>
      <c r="AJ71" s="99">
        <v>88</v>
      </c>
      <c r="AK71" s="99">
        <v>106</v>
      </c>
      <c r="AL71" s="99">
        <v>151</v>
      </c>
      <c r="AM71" s="99">
        <v>264</v>
      </c>
      <c r="AN71" s="99">
        <v>401</v>
      </c>
      <c r="AO71" s="99">
        <v>450</v>
      </c>
      <c r="AP71" s="99">
        <v>589</v>
      </c>
      <c r="AQ71" s="99">
        <v>0</v>
      </c>
      <c r="AR71" s="99">
        <v>2667</v>
      </c>
      <c r="AS71" s="127"/>
      <c r="AT71" s="120">
        <v>1964</v>
      </c>
      <c r="AU71" s="99">
        <v>598</v>
      </c>
      <c r="AV71" s="99">
        <v>43</v>
      </c>
      <c r="AW71" s="99">
        <v>45</v>
      </c>
      <c r="AX71" s="99">
        <v>35</v>
      </c>
      <c r="AY71" s="99">
        <v>41</v>
      </c>
      <c r="AZ71" s="99">
        <v>39</v>
      </c>
      <c r="BA71" s="99">
        <v>55</v>
      </c>
      <c r="BB71" s="99">
        <v>72</v>
      </c>
      <c r="BC71" s="99">
        <v>144</v>
      </c>
      <c r="BD71" s="99">
        <v>178</v>
      </c>
      <c r="BE71" s="99">
        <v>236</v>
      </c>
      <c r="BF71" s="99">
        <v>394</v>
      </c>
      <c r="BG71" s="99">
        <v>590</v>
      </c>
      <c r="BH71" s="99">
        <v>756</v>
      </c>
      <c r="BI71" s="99">
        <v>1055</v>
      </c>
      <c r="BJ71" s="99">
        <v>1199</v>
      </c>
      <c r="BK71" s="99">
        <v>1092</v>
      </c>
      <c r="BL71" s="99">
        <v>1190</v>
      </c>
      <c r="BM71" s="99">
        <v>1</v>
      </c>
      <c r="BN71" s="99">
        <v>7763</v>
      </c>
      <c r="BP71" s="120">
        <v>1964</v>
      </c>
    </row>
    <row r="72" spans="2:68">
      <c r="B72" s="120">
        <v>1965</v>
      </c>
      <c r="C72" s="99">
        <v>328</v>
      </c>
      <c r="D72" s="99">
        <v>15</v>
      </c>
      <c r="E72" s="99">
        <v>22</v>
      </c>
      <c r="F72" s="99">
        <v>24</v>
      </c>
      <c r="G72" s="99">
        <v>26</v>
      </c>
      <c r="H72" s="99">
        <v>12</v>
      </c>
      <c r="I72" s="99">
        <v>21</v>
      </c>
      <c r="J72" s="99">
        <v>41</v>
      </c>
      <c r="K72" s="99">
        <v>61</v>
      </c>
      <c r="L72" s="99">
        <v>113</v>
      </c>
      <c r="M72" s="99">
        <v>192</v>
      </c>
      <c r="N72" s="99">
        <v>276</v>
      </c>
      <c r="O72" s="99">
        <v>472</v>
      </c>
      <c r="P72" s="99">
        <v>552</v>
      </c>
      <c r="Q72" s="99">
        <v>678</v>
      </c>
      <c r="R72" s="99">
        <v>771</v>
      </c>
      <c r="S72" s="99">
        <v>604</v>
      </c>
      <c r="T72" s="99">
        <v>540</v>
      </c>
      <c r="U72" s="99">
        <v>1</v>
      </c>
      <c r="V72" s="99">
        <v>4749</v>
      </c>
      <c r="W72" s="127"/>
      <c r="X72" s="120">
        <v>1965</v>
      </c>
      <c r="Y72" s="99">
        <v>248</v>
      </c>
      <c r="Z72" s="99">
        <v>19</v>
      </c>
      <c r="AA72" s="99">
        <v>16</v>
      </c>
      <c r="AB72" s="99">
        <v>21</v>
      </c>
      <c r="AC72" s="99">
        <v>17</v>
      </c>
      <c r="AD72" s="99">
        <v>16</v>
      </c>
      <c r="AE72" s="99">
        <v>35</v>
      </c>
      <c r="AF72" s="99">
        <v>42</v>
      </c>
      <c r="AG72" s="99">
        <v>52</v>
      </c>
      <c r="AH72" s="99">
        <v>59</v>
      </c>
      <c r="AI72" s="99">
        <v>80</v>
      </c>
      <c r="AJ72" s="99">
        <v>86</v>
      </c>
      <c r="AK72" s="99">
        <v>111</v>
      </c>
      <c r="AL72" s="99">
        <v>151</v>
      </c>
      <c r="AM72" s="99">
        <v>227</v>
      </c>
      <c r="AN72" s="99">
        <v>331</v>
      </c>
      <c r="AO72" s="99">
        <v>352</v>
      </c>
      <c r="AP72" s="99">
        <v>571</v>
      </c>
      <c r="AQ72" s="99">
        <v>0</v>
      </c>
      <c r="AR72" s="99">
        <v>2434</v>
      </c>
      <c r="AS72" s="127"/>
      <c r="AT72" s="120">
        <v>1965</v>
      </c>
      <c r="AU72" s="99">
        <v>576</v>
      </c>
      <c r="AV72" s="99">
        <v>34</v>
      </c>
      <c r="AW72" s="99">
        <v>38</v>
      </c>
      <c r="AX72" s="99">
        <v>45</v>
      </c>
      <c r="AY72" s="99">
        <v>43</v>
      </c>
      <c r="AZ72" s="99">
        <v>28</v>
      </c>
      <c r="BA72" s="99">
        <v>56</v>
      </c>
      <c r="BB72" s="99">
        <v>83</v>
      </c>
      <c r="BC72" s="99">
        <v>113</v>
      </c>
      <c r="BD72" s="99">
        <v>172</v>
      </c>
      <c r="BE72" s="99">
        <v>272</v>
      </c>
      <c r="BF72" s="99">
        <v>362</v>
      </c>
      <c r="BG72" s="99">
        <v>583</v>
      </c>
      <c r="BH72" s="99">
        <v>703</v>
      </c>
      <c r="BI72" s="99">
        <v>905</v>
      </c>
      <c r="BJ72" s="99">
        <v>1102</v>
      </c>
      <c r="BK72" s="99">
        <v>956</v>
      </c>
      <c r="BL72" s="99">
        <v>1111</v>
      </c>
      <c r="BM72" s="99">
        <v>1</v>
      </c>
      <c r="BN72" s="99">
        <v>7183</v>
      </c>
      <c r="BP72" s="120">
        <v>1965</v>
      </c>
    </row>
    <row r="73" spans="2:68">
      <c r="B73" s="120">
        <v>1966</v>
      </c>
      <c r="C73" s="99">
        <v>304</v>
      </c>
      <c r="D73" s="99">
        <v>25</v>
      </c>
      <c r="E73" s="99">
        <v>20</v>
      </c>
      <c r="F73" s="99">
        <v>24</v>
      </c>
      <c r="G73" s="99">
        <v>18</v>
      </c>
      <c r="H73" s="99">
        <v>21</v>
      </c>
      <c r="I73" s="99">
        <v>29</v>
      </c>
      <c r="J73" s="99">
        <v>45</v>
      </c>
      <c r="K73" s="99">
        <v>69</v>
      </c>
      <c r="L73" s="99">
        <v>109</v>
      </c>
      <c r="M73" s="99">
        <v>176</v>
      </c>
      <c r="N73" s="99">
        <v>326</v>
      </c>
      <c r="O73" s="99">
        <v>501</v>
      </c>
      <c r="P73" s="99">
        <v>681</v>
      </c>
      <c r="Q73" s="99">
        <v>819</v>
      </c>
      <c r="R73" s="99">
        <v>908</v>
      </c>
      <c r="S73" s="99">
        <v>698</v>
      </c>
      <c r="T73" s="99">
        <v>640</v>
      </c>
      <c r="U73" s="99">
        <v>2</v>
      </c>
      <c r="V73" s="99">
        <v>5415</v>
      </c>
      <c r="W73" s="127"/>
      <c r="X73" s="120">
        <v>1966</v>
      </c>
      <c r="Y73" s="99">
        <v>231</v>
      </c>
      <c r="Z73" s="99">
        <v>16</v>
      </c>
      <c r="AA73" s="99">
        <v>16</v>
      </c>
      <c r="AB73" s="99">
        <v>24</v>
      </c>
      <c r="AC73" s="99">
        <v>11</v>
      </c>
      <c r="AD73" s="99">
        <v>16</v>
      </c>
      <c r="AE73" s="99">
        <v>30</v>
      </c>
      <c r="AF73" s="99">
        <v>38</v>
      </c>
      <c r="AG73" s="99">
        <v>42</v>
      </c>
      <c r="AH73" s="99">
        <v>51</v>
      </c>
      <c r="AI73" s="99">
        <v>93</v>
      </c>
      <c r="AJ73" s="99">
        <v>99</v>
      </c>
      <c r="AK73" s="99">
        <v>99</v>
      </c>
      <c r="AL73" s="99">
        <v>191</v>
      </c>
      <c r="AM73" s="99">
        <v>284</v>
      </c>
      <c r="AN73" s="99">
        <v>438</v>
      </c>
      <c r="AO73" s="99">
        <v>501</v>
      </c>
      <c r="AP73" s="99">
        <v>644</v>
      </c>
      <c r="AQ73" s="99">
        <v>2</v>
      </c>
      <c r="AR73" s="99">
        <v>2826</v>
      </c>
      <c r="AS73" s="127"/>
      <c r="AT73" s="120">
        <v>1966</v>
      </c>
      <c r="AU73" s="99">
        <v>535</v>
      </c>
      <c r="AV73" s="99">
        <v>41</v>
      </c>
      <c r="AW73" s="99">
        <v>36</v>
      </c>
      <c r="AX73" s="99">
        <v>48</v>
      </c>
      <c r="AY73" s="99">
        <v>29</v>
      </c>
      <c r="AZ73" s="99">
        <v>37</v>
      </c>
      <c r="BA73" s="99">
        <v>59</v>
      </c>
      <c r="BB73" s="99">
        <v>83</v>
      </c>
      <c r="BC73" s="99">
        <v>111</v>
      </c>
      <c r="BD73" s="99">
        <v>160</v>
      </c>
      <c r="BE73" s="99">
        <v>269</v>
      </c>
      <c r="BF73" s="99">
        <v>425</v>
      </c>
      <c r="BG73" s="99">
        <v>600</v>
      </c>
      <c r="BH73" s="99">
        <v>872</v>
      </c>
      <c r="BI73" s="99">
        <v>1103</v>
      </c>
      <c r="BJ73" s="99">
        <v>1346</v>
      </c>
      <c r="BK73" s="99">
        <v>1199</v>
      </c>
      <c r="BL73" s="99">
        <v>1284</v>
      </c>
      <c r="BM73" s="99">
        <v>4</v>
      </c>
      <c r="BN73" s="99">
        <v>8241</v>
      </c>
      <c r="BP73" s="120">
        <v>1966</v>
      </c>
    </row>
    <row r="74" spans="2:68">
      <c r="B74" s="120">
        <v>1967</v>
      </c>
      <c r="C74" s="99">
        <v>308</v>
      </c>
      <c r="D74" s="99">
        <v>15</v>
      </c>
      <c r="E74" s="99">
        <v>12</v>
      </c>
      <c r="F74" s="99">
        <v>24</v>
      </c>
      <c r="G74" s="99">
        <v>22</v>
      </c>
      <c r="H74" s="99">
        <v>21</v>
      </c>
      <c r="I74" s="99">
        <v>27</v>
      </c>
      <c r="J74" s="99">
        <v>41</v>
      </c>
      <c r="K74" s="99">
        <v>67</v>
      </c>
      <c r="L74" s="99">
        <v>94</v>
      </c>
      <c r="M74" s="99">
        <v>147</v>
      </c>
      <c r="N74" s="99">
        <v>283</v>
      </c>
      <c r="O74" s="99">
        <v>446</v>
      </c>
      <c r="P74" s="99">
        <v>607</v>
      </c>
      <c r="Q74" s="99">
        <v>722</v>
      </c>
      <c r="R74" s="99">
        <v>792</v>
      </c>
      <c r="S74" s="99">
        <v>623</v>
      </c>
      <c r="T74" s="99">
        <v>553</v>
      </c>
      <c r="U74" s="99">
        <v>1</v>
      </c>
      <c r="V74" s="99">
        <v>4805</v>
      </c>
      <c r="W74" s="127"/>
      <c r="X74" s="120">
        <v>1967</v>
      </c>
      <c r="Y74" s="99">
        <v>211</v>
      </c>
      <c r="Z74" s="99">
        <v>21</v>
      </c>
      <c r="AA74" s="99">
        <v>8</v>
      </c>
      <c r="AB74" s="99">
        <v>16</v>
      </c>
      <c r="AC74" s="99">
        <v>14</v>
      </c>
      <c r="AD74" s="99">
        <v>22</v>
      </c>
      <c r="AE74" s="99">
        <v>14</v>
      </c>
      <c r="AF74" s="99">
        <v>24</v>
      </c>
      <c r="AG74" s="99">
        <v>51</v>
      </c>
      <c r="AH74" s="99">
        <v>61</v>
      </c>
      <c r="AI74" s="99">
        <v>68</v>
      </c>
      <c r="AJ74" s="99">
        <v>90</v>
      </c>
      <c r="AK74" s="99">
        <v>110</v>
      </c>
      <c r="AL74" s="99">
        <v>145</v>
      </c>
      <c r="AM74" s="99">
        <v>238</v>
      </c>
      <c r="AN74" s="99">
        <v>363</v>
      </c>
      <c r="AO74" s="99">
        <v>409</v>
      </c>
      <c r="AP74" s="99">
        <v>612</v>
      </c>
      <c r="AQ74" s="99">
        <v>2</v>
      </c>
      <c r="AR74" s="99">
        <v>2479</v>
      </c>
      <c r="AS74" s="127"/>
      <c r="AT74" s="120">
        <v>1967</v>
      </c>
      <c r="AU74" s="99">
        <v>519</v>
      </c>
      <c r="AV74" s="99">
        <v>36</v>
      </c>
      <c r="AW74" s="99">
        <v>20</v>
      </c>
      <c r="AX74" s="99">
        <v>40</v>
      </c>
      <c r="AY74" s="99">
        <v>36</v>
      </c>
      <c r="AZ74" s="99">
        <v>43</v>
      </c>
      <c r="BA74" s="99">
        <v>41</v>
      </c>
      <c r="BB74" s="99">
        <v>65</v>
      </c>
      <c r="BC74" s="99">
        <v>118</v>
      </c>
      <c r="BD74" s="99">
        <v>155</v>
      </c>
      <c r="BE74" s="99">
        <v>215</v>
      </c>
      <c r="BF74" s="99">
        <v>373</v>
      </c>
      <c r="BG74" s="99">
        <v>556</v>
      </c>
      <c r="BH74" s="99">
        <v>752</v>
      </c>
      <c r="BI74" s="99">
        <v>960</v>
      </c>
      <c r="BJ74" s="99">
        <v>1155</v>
      </c>
      <c r="BK74" s="99">
        <v>1032</v>
      </c>
      <c r="BL74" s="99">
        <v>1165</v>
      </c>
      <c r="BM74" s="99">
        <v>3</v>
      </c>
      <c r="BN74" s="99">
        <v>7284</v>
      </c>
      <c r="BP74" s="120">
        <v>1967</v>
      </c>
    </row>
    <row r="75" spans="2:68">
      <c r="B75" s="121">
        <v>1968</v>
      </c>
      <c r="C75" s="99">
        <v>331</v>
      </c>
      <c r="D75" s="99">
        <v>13</v>
      </c>
      <c r="E75" s="99">
        <v>22</v>
      </c>
      <c r="F75" s="99">
        <v>16</v>
      </c>
      <c r="G75" s="99">
        <v>28</v>
      </c>
      <c r="H75" s="99">
        <v>16</v>
      </c>
      <c r="I75" s="99">
        <v>22</v>
      </c>
      <c r="J75" s="99">
        <v>43</v>
      </c>
      <c r="K75" s="99">
        <v>68</v>
      </c>
      <c r="L75" s="99">
        <v>109</v>
      </c>
      <c r="M75" s="99">
        <v>184</v>
      </c>
      <c r="N75" s="99">
        <v>278</v>
      </c>
      <c r="O75" s="99">
        <v>487</v>
      </c>
      <c r="P75" s="99">
        <v>626</v>
      </c>
      <c r="Q75" s="99">
        <v>729</v>
      </c>
      <c r="R75" s="99">
        <v>823</v>
      </c>
      <c r="S75" s="99">
        <v>686</v>
      </c>
      <c r="T75" s="99">
        <v>597</v>
      </c>
      <c r="U75" s="99">
        <v>0</v>
      </c>
      <c r="V75" s="99">
        <v>5078</v>
      </c>
      <c r="W75" s="127"/>
      <c r="X75" s="121">
        <v>1968</v>
      </c>
      <c r="Y75" s="99">
        <v>255</v>
      </c>
      <c r="Z75" s="99">
        <v>10</v>
      </c>
      <c r="AA75" s="99">
        <v>20</v>
      </c>
      <c r="AB75" s="99">
        <v>9</v>
      </c>
      <c r="AC75" s="99">
        <v>19</v>
      </c>
      <c r="AD75" s="99">
        <v>10</v>
      </c>
      <c r="AE75" s="99">
        <v>20</v>
      </c>
      <c r="AF75" s="99">
        <v>40</v>
      </c>
      <c r="AG75" s="99">
        <v>44</v>
      </c>
      <c r="AH75" s="99">
        <v>66</v>
      </c>
      <c r="AI75" s="99">
        <v>78</v>
      </c>
      <c r="AJ75" s="99">
        <v>108</v>
      </c>
      <c r="AK75" s="99">
        <v>130</v>
      </c>
      <c r="AL75" s="99">
        <v>177</v>
      </c>
      <c r="AM75" s="99">
        <v>219</v>
      </c>
      <c r="AN75" s="99">
        <v>319</v>
      </c>
      <c r="AO75" s="99">
        <v>391</v>
      </c>
      <c r="AP75" s="99">
        <v>681</v>
      </c>
      <c r="AQ75" s="99">
        <v>0</v>
      </c>
      <c r="AR75" s="99">
        <v>2596</v>
      </c>
      <c r="AS75" s="127"/>
      <c r="AT75" s="121">
        <v>1968</v>
      </c>
      <c r="AU75" s="99">
        <v>586</v>
      </c>
      <c r="AV75" s="99">
        <v>23</v>
      </c>
      <c r="AW75" s="99">
        <v>42</v>
      </c>
      <c r="AX75" s="99">
        <v>25</v>
      </c>
      <c r="AY75" s="99">
        <v>47</v>
      </c>
      <c r="AZ75" s="99">
        <v>26</v>
      </c>
      <c r="BA75" s="99">
        <v>42</v>
      </c>
      <c r="BB75" s="99">
        <v>83</v>
      </c>
      <c r="BC75" s="99">
        <v>112</v>
      </c>
      <c r="BD75" s="99">
        <v>175</v>
      </c>
      <c r="BE75" s="99">
        <v>262</v>
      </c>
      <c r="BF75" s="99">
        <v>386</v>
      </c>
      <c r="BG75" s="99">
        <v>617</v>
      </c>
      <c r="BH75" s="99">
        <v>803</v>
      </c>
      <c r="BI75" s="99">
        <v>948</v>
      </c>
      <c r="BJ75" s="99">
        <v>1142</v>
      </c>
      <c r="BK75" s="99">
        <v>1077</v>
      </c>
      <c r="BL75" s="99">
        <v>1278</v>
      </c>
      <c r="BM75" s="99">
        <v>0</v>
      </c>
      <c r="BN75" s="99">
        <v>7674</v>
      </c>
      <c r="BP75" s="121">
        <v>1968</v>
      </c>
    </row>
    <row r="76" spans="2:68">
      <c r="B76" s="121">
        <v>1969</v>
      </c>
      <c r="C76" s="99">
        <v>363</v>
      </c>
      <c r="D76" s="99">
        <v>17</v>
      </c>
      <c r="E76" s="99">
        <v>23</v>
      </c>
      <c r="F76" s="99">
        <v>21</v>
      </c>
      <c r="G76" s="99">
        <v>18</v>
      </c>
      <c r="H76" s="99">
        <v>20</v>
      </c>
      <c r="I76" s="99">
        <v>20</v>
      </c>
      <c r="J76" s="99">
        <v>40</v>
      </c>
      <c r="K76" s="99">
        <v>67</v>
      </c>
      <c r="L76" s="99">
        <v>128</v>
      </c>
      <c r="M76" s="99">
        <v>188</v>
      </c>
      <c r="N76" s="99">
        <v>301</v>
      </c>
      <c r="O76" s="99">
        <v>484</v>
      </c>
      <c r="P76" s="99">
        <v>713</v>
      </c>
      <c r="Q76" s="99">
        <v>754</v>
      </c>
      <c r="R76" s="99">
        <v>789</v>
      </c>
      <c r="S76" s="99">
        <v>597</v>
      </c>
      <c r="T76" s="99">
        <v>533</v>
      </c>
      <c r="U76" s="99">
        <v>0</v>
      </c>
      <c r="V76" s="99">
        <v>5076</v>
      </c>
      <c r="W76" s="127"/>
      <c r="X76" s="121">
        <v>1969</v>
      </c>
      <c r="Y76" s="99">
        <v>302</v>
      </c>
      <c r="Z76" s="99">
        <v>8</v>
      </c>
      <c r="AA76" s="99">
        <v>6</v>
      </c>
      <c r="AB76" s="99">
        <v>14</v>
      </c>
      <c r="AC76" s="99">
        <v>22</v>
      </c>
      <c r="AD76" s="99">
        <v>23</v>
      </c>
      <c r="AE76" s="99">
        <v>13</v>
      </c>
      <c r="AF76" s="99">
        <v>30</v>
      </c>
      <c r="AG76" s="99">
        <v>50</v>
      </c>
      <c r="AH76" s="99">
        <v>74</v>
      </c>
      <c r="AI76" s="99">
        <v>73</v>
      </c>
      <c r="AJ76" s="99">
        <v>99</v>
      </c>
      <c r="AK76" s="99">
        <v>118</v>
      </c>
      <c r="AL76" s="99">
        <v>176</v>
      </c>
      <c r="AM76" s="99">
        <v>200</v>
      </c>
      <c r="AN76" s="99">
        <v>287</v>
      </c>
      <c r="AO76" s="99">
        <v>292</v>
      </c>
      <c r="AP76" s="99">
        <v>503</v>
      </c>
      <c r="AQ76" s="99">
        <v>0</v>
      </c>
      <c r="AR76" s="99">
        <v>2290</v>
      </c>
      <c r="AS76" s="127"/>
      <c r="AT76" s="121">
        <v>1969</v>
      </c>
      <c r="AU76" s="99">
        <v>665</v>
      </c>
      <c r="AV76" s="99">
        <v>25</v>
      </c>
      <c r="AW76" s="99">
        <v>29</v>
      </c>
      <c r="AX76" s="99">
        <v>35</v>
      </c>
      <c r="AY76" s="99">
        <v>40</v>
      </c>
      <c r="AZ76" s="99">
        <v>43</v>
      </c>
      <c r="BA76" s="99">
        <v>33</v>
      </c>
      <c r="BB76" s="99">
        <v>70</v>
      </c>
      <c r="BC76" s="99">
        <v>117</v>
      </c>
      <c r="BD76" s="99">
        <v>202</v>
      </c>
      <c r="BE76" s="99">
        <v>261</v>
      </c>
      <c r="BF76" s="99">
        <v>400</v>
      </c>
      <c r="BG76" s="99">
        <v>602</v>
      </c>
      <c r="BH76" s="99">
        <v>889</v>
      </c>
      <c r="BI76" s="99">
        <v>954</v>
      </c>
      <c r="BJ76" s="99">
        <v>1076</v>
      </c>
      <c r="BK76" s="99">
        <v>889</v>
      </c>
      <c r="BL76" s="99">
        <v>1036</v>
      </c>
      <c r="BM76" s="99">
        <v>0</v>
      </c>
      <c r="BN76" s="99">
        <v>7366</v>
      </c>
      <c r="BP76" s="121">
        <v>1969</v>
      </c>
    </row>
    <row r="77" spans="2:68">
      <c r="B77" s="121">
        <v>1970</v>
      </c>
      <c r="C77" s="99">
        <v>377</v>
      </c>
      <c r="D77" s="99">
        <v>24</v>
      </c>
      <c r="E77" s="99">
        <v>18</v>
      </c>
      <c r="F77" s="99">
        <v>20</v>
      </c>
      <c r="G77" s="99">
        <v>26</v>
      </c>
      <c r="H77" s="99">
        <v>23</v>
      </c>
      <c r="I77" s="99">
        <v>34</v>
      </c>
      <c r="J77" s="99">
        <v>37</v>
      </c>
      <c r="K77" s="99">
        <v>84</v>
      </c>
      <c r="L77" s="99">
        <v>158</v>
      </c>
      <c r="M77" s="99">
        <v>220</v>
      </c>
      <c r="N77" s="99">
        <v>399</v>
      </c>
      <c r="O77" s="99">
        <v>591</v>
      </c>
      <c r="P77" s="99">
        <v>825</v>
      </c>
      <c r="Q77" s="99">
        <v>951</v>
      </c>
      <c r="R77" s="99">
        <v>993</v>
      </c>
      <c r="S77" s="99">
        <v>743</v>
      </c>
      <c r="T77" s="99">
        <v>607</v>
      </c>
      <c r="U77" s="99">
        <v>3</v>
      </c>
      <c r="V77" s="99">
        <v>6133</v>
      </c>
      <c r="W77" s="127"/>
      <c r="X77" s="121">
        <v>1970</v>
      </c>
      <c r="Y77" s="99">
        <v>270</v>
      </c>
      <c r="Z77" s="99">
        <v>12</v>
      </c>
      <c r="AA77" s="99">
        <v>18</v>
      </c>
      <c r="AB77" s="99">
        <v>17</v>
      </c>
      <c r="AC77" s="99">
        <v>15</v>
      </c>
      <c r="AD77" s="99">
        <v>27</v>
      </c>
      <c r="AE77" s="99">
        <v>25</v>
      </c>
      <c r="AF77" s="99">
        <v>40</v>
      </c>
      <c r="AG77" s="99">
        <v>55</v>
      </c>
      <c r="AH77" s="99">
        <v>73</v>
      </c>
      <c r="AI77" s="99">
        <v>104</v>
      </c>
      <c r="AJ77" s="99">
        <v>134</v>
      </c>
      <c r="AK77" s="99">
        <v>174</v>
      </c>
      <c r="AL77" s="99">
        <v>202</v>
      </c>
      <c r="AM77" s="99">
        <v>321</v>
      </c>
      <c r="AN77" s="99">
        <v>416</v>
      </c>
      <c r="AO77" s="99">
        <v>430</v>
      </c>
      <c r="AP77" s="99">
        <v>614</v>
      </c>
      <c r="AQ77" s="99">
        <v>0</v>
      </c>
      <c r="AR77" s="99">
        <v>2947</v>
      </c>
      <c r="AS77" s="127"/>
      <c r="AT77" s="121">
        <v>1970</v>
      </c>
      <c r="AU77" s="99">
        <v>647</v>
      </c>
      <c r="AV77" s="99">
        <v>36</v>
      </c>
      <c r="AW77" s="99">
        <v>36</v>
      </c>
      <c r="AX77" s="99">
        <v>37</v>
      </c>
      <c r="AY77" s="99">
        <v>41</v>
      </c>
      <c r="AZ77" s="99">
        <v>50</v>
      </c>
      <c r="BA77" s="99">
        <v>59</v>
      </c>
      <c r="BB77" s="99">
        <v>77</v>
      </c>
      <c r="BC77" s="99">
        <v>139</v>
      </c>
      <c r="BD77" s="99">
        <v>231</v>
      </c>
      <c r="BE77" s="99">
        <v>324</v>
      </c>
      <c r="BF77" s="99">
        <v>533</v>
      </c>
      <c r="BG77" s="99">
        <v>765</v>
      </c>
      <c r="BH77" s="99">
        <v>1027</v>
      </c>
      <c r="BI77" s="99">
        <v>1272</v>
      </c>
      <c r="BJ77" s="99">
        <v>1409</v>
      </c>
      <c r="BK77" s="99">
        <v>1173</v>
      </c>
      <c r="BL77" s="99">
        <v>1221</v>
      </c>
      <c r="BM77" s="99">
        <v>3</v>
      </c>
      <c r="BN77" s="99">
        <v>9080</v>
      </c>
      <c r="BP77" s="121">
        <v>1970</v>
      </c>
    </row>
    <row r="78" spans="2:68">
      <c r="B78" s="121">
        <v>1971</v>
      </c>
      <c r="C78" s="99">
        <v>397</v>
      </c>
      <c r="D78" s="99">
        <v>10</v>
      </c>
      <c r="E78" s="99">
        <v>21</v>
      </c>
      <c r="F78" s="99">
        <v>18</v>
      </c>
      <c r="G78" s="99">
        <v>28</v>
      </c>
      <c r="H78" s="99">
        <v>17</v>
      </c>
      <c r="I78" s="99">
        <v>30</v>
      </c>
      <c r="J78" s="99">
        <v>29</v>
      </c>
      <c r="K78" s="99">
        <v>52</v>
      </c>
      <c r="L78" s="99">
        <v>99</v>
      </c>
      <c r="M78" s="99">
        <v>178</v>
      </c>
      <c r="N78" s="99">
        <v>313</v>
      </c>
      <c r="O78" s="99">
        <v>470</v>
      </c>
      <c r="P78" s="99">
        <v>686</v>
      </c>
      <c r="Q78" s="99">
        <v>781</v>
      </c>
      <c r="R78" s="99">
        <v>821</v>
      </c>
      <c r="S78" s="99">
        <v>661</v>
      </c>
      <c r="T78" s="99">
        <v>553</v>
      </c>
      <c r="U78" s="99">
        <v>0</v>
      </c>
      <c r="V78" s="99">
        <v>5164</v>
      </c>
      <c r="W78" s="127"/>
      <c r="X78" s="121">
        <v>1971</v>
      </c>
      <c r="Y78" s="99">
        <v>288</v>
      </c>
      <c r="Z78" s="99">
        <v>11</v>
      </c>
      <c r="AA78" s="99">
        <v>6</v>
      </c>
      <c r="AB78" s="99">
        <v>23</v>
      </c>
      <c r="AC78" s="99">
        <v>19</v>
      </c>
      <c r="AD78" s="99">
        <v>21</v>
      </c>
      <c r="AE78" s="99">
        <v>17</v>
      </c>
      <c r="AF78" s="99">
        <v>29</v>
      </c>
      <c r="AG78" s="99">
        <v>41</v>
      </c>
      <c r="AH78" s="99">
        <v>61</v>
      </c>
      <c r="AI78" s="99">
        <v>77</v>
      </c>
      <c r="AJ78" s="99">
        <v>111</v>
      </c>
      <c r="AK78" s="99">
        <v>145</v>
      </c>
      <c r="AL78" s="99">
        <v>159</v>
      </c>
      <c r="AM78" s="99">
        <v>223</v>
      </c>
      <c r="AN78" s="99">
        <v>299</v>
      </c>
      <c r="AO78" s="99">
        <v>349</v>
      </c>
      <c r="AP78" s="99">
        <v>631</v>
      </c>
      <c r="AQ78" s="99">
        <v>0</v>
      </c>
      <c r="AR78" s="99">
        <v>2510</v>
      </c>
      <c r="AS78" s="127"/>
      <c r="AT78" s="121">
        <v>1971</v>
      </c>
      <c r="AU78" s="99">
        <v>685</v>
      </c>
      <c r="AV78" s="99">
        <v>21</v>
      </c>
      <c r="AW78" s="99">
        <v>27</v>
      </c>
      <c r="AX78" s="99">
        <v>41</v>
      </c>
      <c r="AY78" s="99">
        <v>47</v>
      </c>
      <c r="AZ78" s="99">
        <v>38</v>
      </c>
      <c r="BA78" s="99">
        <v>47</v>
      </c>
      <c r="BB78" s="99">
        <v>58</v>
      </c>
      <c r="BC78" s="99">
        <v>93</v>
      </c>
      <c r="BD78" s="99">
        <v>160</v>
      </c>
      <c r="BE78" s="99">
        <v>255</v>
      </c>
      <c r="BF78" s="99">
        <v>424</v>
      </c>
      <c r="BG78" s="99">
        <v>615</v>
      </c>
      <c r="BH78" s="99">
        <v>845</v>
      </c>
      <c r="BI78" s="99">
        <v>1004</v>
      </c>
      <c r="BJ78" s="99">
        <v>1120</v>
      </c>
      <c r="BK78" s="99">
        <v>1010</v>
      </c>
      <c r="BL78" s="99">
        <v>1184</v>
      </c>
      <c r="BM78" s="99">
        <v>0</v>
      </c>
      <c r="BN78" s="99">
        <v>7674</v>
      </c>
      <c r="BP78" s="121">
        <v>1971</v>
      </c>
    </row>
    <row r="79" spans="2:68">
      <c r="B79" s="121">
        <v>1972</v>
      </c>
      <c r="C79" s="99">
        <v>349</v>
      </c>
      <c r="D79" s="99">
        <v>16</v>
      </c>
      <c r="E79" s="99">
        <v>19</v>
      </c>
      <c r="F79" s="99">
        <v>16</v>
      </c>
      <c r="G79" s="99">
        <v>18</v>
      </c>
      <c r="H79" s="99">
        <v>23</v>
      </c>
      <c r="I79" s="99">
        <v>23</v>
      </c>
      <c r="J79" s="99">
        <v>39</v>
      </c>
      <c r="K79" s="99">
        <v>48</v>
      </c>
      <c r="L79" s="99">
        <v>101</v>
      </c>
      <c r="M79" s="99">
        <v>157</v>
      </c>
      <c r="N79" s="99">
        <v>314</v>
      </c>
      <c r="O79" s="99">
        <v>467</v>
      </c>
      <c r="P79" s="99">
        <v>712</v>
      </c>
      <c r="Q79" s="99">
        <v>887</v>
      </c>
      <c r="R79" s="99">
        <v>861</v>
      </c>
      <c r="S79" s="99">
        <v>678</v>
      </c>
      <c r="T79" s="99">
        <v>578</v>
      </c>
      <c r="U79" s="99">
        <v>0</v>
      </c>
      <c r="V79" s="99">
        <v>5306</v>
      </c>
      <c r="W79" s="127"/>
      <c r="X79" s="121">
        <v>1972</v>
      </c>
      <c r="Y79" s="99">
        <v>229</v>
      </c>
      <c r="Z79" s="99">
        <v>9</v>
      </c>
      <c r="AA79" s="99">
        <v>14</v>
      </c>
      <c r="AB79" s="99">
        <v>14</v>
      </c>
      <c r="AC79" s="99">
        <v>18</v>
      </c>
      <c r="AD79" s="99">
        <v>18</v>
      </c>
      <c r="AE79" s="99">
        <v>22</v>
      </c>
      <c r="AF79" s="99">
        <v>18</v>
      </c>
      <c r="AG79" s="99">
        <v>37</v>
      </c>
      <c r="AH79" s="99">
        <v>76</v>
      </c>
      <c r="AI79" s="99">
        <v>79</v>
      </c>
      <c r="AJ79" s="99">
        <v>123</v>
      </c>
      <c r="AK79" s="99">
        <v>151</v>
      </c>
      <c r="AL79" s="99">
        <v>161</v>
      </c>
      <c r="AM79" s="99">
        <v>208</v>
      </c>
      <c r="AN79" s="99">
        <v>290</v>
      </c>
      <c r="AO79" s="99">
        <v>385</v>
      </c>
      <c r="AP79" s="99">
        <v>543</v>
      </c>
      <c r="AQ79" s="99">
        <v>0</v>
      </c>
      <c r="AR79" s="99">
        <v>2395</v>
      </c>
      <c r="AS79" s="127"/>
      <c r="AT79" s="121">
        <v>1972</v>
      </c>
      <c r="AU79" s="99">
        <v>578</v>
      </c>
      <c r="AV79" s="99">
        <v>25</v>
      </c>
      <c r="AW79" s="99">
        <v>33</v>
      </c>
      <c r="AX79" s="99">
        <v>30</v>
      </c>
      <c r="AY79" s="99">
        <v>36</v>
      </c>
      <c r="AZ79" s="99">
        <v>41</v>
      </c>
      <c r="BA79" s="99">
        <v>45</v>
      </c>
      <c r="BB79" s="99">
        <v>57</v>
      </c>
      <c r="BC79" s="99">
        <v>85</v>
      </c>
      <c r="BD79" s="99">
        <v>177</v>
      </c>
      <c r="BE79" s="99">
        <v>236</v>
      </c>
      <c r="BF79" s="99">
        <v>437</v>
      </c>
      <c r="BG79" s="99">
        <v>618</v>
      </c>
      <c r="BH79" s="99">
        <v>873</v>
      </c>
      <c r="BI79" s="99">
        <v>1095</v>
      </c>
      <c r="BJ79" s="99">
        <v>1151</v>
      </c>
      <c r="BK79" s="99">
        <v>1063</v>
      </c>
      <c r="BL79" s="99">
        <v>1121</v>
      </c>
      <c r="BM79" s="99">
        <v>0</v>
      </c>
      <c r="BN79" s="99">
        <v>7701</v>
      </c>
      <c r="BP79" s="121">
        <v>1972</v>
      </c>
    </row>
    <row r="80" spans="2:68">
      <c r="B80" s="121">
        <v>1973</v>
      </c>
      <c r="C80" s="99">
        <v>263</v>
      </c>
      <c r="D80" s="99">
        <v>14</v>
      </c>
      <c r="E80" s="99">
        <v>18</v>
      </c>
      <c r="F80" s="99">
        <v>14</v>
      </c>
      <c r="G80" s="99">
        <v>16</v>
      </c>
      <c r="H80" s="99">
        <v>12</v>
      </c>
      <c r="I80" s="99">
        <v>15</v>
      </c>
      <c r="J80" s="99">
        <v>33</v>
      </c>
      <c r="K80" s="99">
        <v>54</v>
      </c>
      <c r="L80" s="99">
        <v>134</v>
      </c>
      <c r="M80" s="99">
        <v>196</v>
      </c>
      <c r="N80" s="99">
        <v>308</v>
      </c>
      <c r="O80" s="99">
        <v>464</v>
      </c>
      <c r="P80" s="99">
        <v>703</v>
      </c>
      <c r="Q80" s="99">
        <v>841</v>
      </c>
      <c r="R80" s="99">
        <v>842</v>
      </c>
      <c r="S80" s="99">
        <v>719</v>
      </c>
      <c r="T80" s="99">
        <v>580</v>
      </c>
      <c r="U80" s="99">
        <v>1</v>
      </c>
      <c r="V80" s="99">
        <v>5227</v>
      </c>
      <c r="W80" s="127"/>
      <c r="X80" s="121">
        <v>1973</v>
      </c>
      <c r="Y80" s="99">
        <v>175</v>
      </c>
      <c r="Z80" s="99">
        <v>13</v>
      </c>
      <c r="AA80" s="99">
        <v>9</v>
      </c>
      <c r="AB80" s="99">
        <v>19</v>
      </c>
      <c r="AC80" s="99">
        <v>11</v>
      </c>
      <c r="AD80" s="99">
        <v>15</v>
      </c>
      <c r="AE80" s="99">
        <v>21</v>
      </c>
      <c r="AF80" s="99">
        <v>25</v>
      </c>
      <c r="AG80" s="99">
        <v>41</v>
      </c>
      <c r="AH80" s="99">
        <v>77</v>
      </c>
      <c r="AI80" s="99">
        <v>96</v>
      </c>
      <c r="AJ80" s="99">
        <v>107</v>
      </c>
      <c r="AK80" s="99">
        <v>135</v>
      </c>
      <c r="AL80" s="99">
        <v>168</v>
      </c>
      <c r="AM80" s="99">
        <v>245</v>
      </c>
      <c r="AN80" s="99">
        <v>271</v>
      </c>
      <c r="AO80" s="99">
        <v>364</v>
      </c>
      <c r="AP80" s="99">
        <v>618</v>
      </c>
      <c r="AQ80" s="99">
        <v>0</v>
      </c>
      <c r="AR80" s="99">
        <v>2410</v>
      </c>
      <c r="AS80" s="127"/>
      <c r="AT80" s="121">
        <v>1973</v>
      </c>
      <c r="AU80" s="99">
        <v>438</v>
      </c>
      <c r="AV80" s="99">
        <v>27</v>
      </c>
      <c r="AW80" s="99">
        <v>27</v>
      </c>
      <c r="AX80" s="99">
        <v>33</v>
      </c>
      <c r="AY80" s="99">
        <v>27</v>
      </c>
      <c r="AZ80" s="99">
        <v>27</v>
      </c>
      <c r="BA80" s="99">
        <v>36</v>
      </c>
      <c r="BB80" s="99">
        <v>58</v>
      </c>
      <c r="BC80" s="99">
        <v>95</v>
      </c>
      <c r="BD80" s="99">
        <v>211</v>
      </c>
      <c r="BE80" s="99">
        <v>292</v>
      </c>
      <c r="BF80" s="99">
        <v>415</v>
      </c>
      <c r="BG80" s="99">
        <v>599</v>
      </c>
      <c r="BH80" s="99">
        <v>871</v>
      </c>
      <c r="BI80" s="99">
        <v>1086</v>
      </c>
      <c r="BJ80" s="99">
        <v>1113</v>
      </c>
      <c r="BK80" s="99">
        <v>1083</v>
      </c>
      <c r="BL80" s="99">
        <v>1198</v>
      </c>
      <c r="BM80" s="99">
        <v>1</v>
      </c>
      <c r="BN80" s="99">
        <v>7637</v>
      </c>
      <c r="BP80" s="121">
        <v>1973</v>
      </c>
    </row>
    <row r="81" spans="2:68">
      <c r="B81" s="121">
        <v>1974</v>
      </c>
      <c r="C81" s="99">
        <v>215</v>
      </c>
      <c r="D81" s="99">
        <v>16</v>
      </c>
      <c r="E81" s="99">
        <v>14</v>
      </c>
      <c r="F81" s="99">
        <v>12</v>
      </c>
      <c r="G81" s="99">
        <v>22</v>
      </c>
      <c r="H81" s="99">
        <v>33</v>
      </c>
      <c r="I81" s="99">
        <v>42</v>
      </c>
      <c r="J81" s="99">
        <v>34</v>
      </c>
      <c r="K81" s="99">
        <v>69</v>
      </c>
      <c r="L81" s="99">
        <v>113</v>
      </c>
      <c r="M81" s="99">
        <v>232</v>
      </c>
      <c r="N81" s="99">
        <v>343</v>
      </c>
      <c r="O81" s="99">
        <v>551</v>
      </c>
      <c r="P81" s="99">
        <v>797</v>
      </c>
      <c r="Q81" s="99">
        <v>1023</v>
      </c>
      <c r="R81" s="99">
        <v>882</v>
      </c>
      <c r="S81" s="99">
        <v>809</v>
      </c>
      <c r="T81" s="99">
        <v>713</v>
      </c>
      <c r="U81" s="99">
        <v>1</v>
      </c>
      <c r="V81" s="99">
        <v>5921</v>
      </c>
      <c r="W81" s="127"/>
      <c r="X81" s="121">
        <v>1974</v>
      </c>
      <c r="Y81" s="99">
        <v>140</v>
      </c>
      <c r="Z81" s="99">
        <v>10</v>
      </c>
      <c r="AA81" s="99">
        <v>12</v>
      </c>
      <c r="AB81" s="99">
        <v>16</v>
      </c>
      <c r="AC81" s="99">
        <v>20</v>
      </c>
      <c r="AD81" s="99">
        <v>22</v>
      </c>
      <c r="AE81" s="99">
        <v>24</v>
      </c>
      <c r="AF81" s="99">
        <v>31</v>
      </c>
      <c r="AG81" s="99">
        <v>46</v>
      </c>
      <c r="AH81" s="99">
        <v>71</v>
      </c>
      <c r="AI81" s="99">
        <v>112</v>
      </c>
      <c r="AJ81" s="99">
        <v>141</v>
      </c>
      <c r="AK81" s="99">
        <v>194</v>
      </c>
      <c r="AL81" s="99">
        <v>219</v>
      </c>
      <c r="AM81" s="99">
        <v>289</v>
      </c>
      <c r="AN81" s="99">
        <v>360</v>
      </c>
      <c r="AO81" s="99">
        <v>425</v>
      </c>
      <c r="AP81" s="99">
        <v>746</v>
      </c>
      <c r="AQ81" s="99">
        <v>0</v>
      </c>
      <c r="AR81" s="99">
        <v>2878</v>
      </c>
      <c r="AS81" s="127"/>
      <c r="AT81" s="121">
        <v>1974</v>
      </c>
      <c r="AU81" s="99">
        <v>355</v>
      </c>
      <c r="AV81" s="99">
        <v>26</v>
      </c>
      <c r="AW81" s="99">
        <v>26</v>
      </c>
      <c r="AX81" s="99">
        <v>28</v>
      </c>
      <c r="AY81" s="99">
        <v>42</v>
      </c>
      <c r="AZ81" s="99">
        <v>55</v>
      </c>
      <c r="BA81" s="99">
        <v>66</v>
      </c>
      <c r="BB81" s="99">
        <v>65</v>
      </c>
      <c r="BC81" s="99">
        <v>115</v>
      </c>
      <c r="BD81" s="99">
        <v>184</v>
      </c>
      <c r="BE81" s="99">
        <v>344</v>
      </c>
      <c r="BF81" s="99">
        <v>484</v>
      </c>
      <c r="BG81" s="99">
        <v>745</v>
      </c>
      <c r="BH81" s="99">
        <v>1016</v>
      </c>
      <c r="BI81" s="99">
        <v>1312</v>
      </c>
      <c r="BJ81" s="99">
        <v>1242</v>
      </c>
      <c r="BK81" s="99">
        <v>1234</v>
      </c>
      <c r="BL81" s="99">
        <v>1459</v>
      </c>
      <c r="BM81" s="99">
        <v>1</v>
      </c>
      <c r="BN81" s="99">
        <v>8799</v>
      </c>
      <c r="BP81" s="121">
        <v>1974</v>
      </c>
    </row>
    <row r="82" spans="2:68">
      <c r="B82" s="121">
        <v>1975</v>
      </c>
      <c r="C82" s="99">
        <v>173</v>
      </c>
      <c r="D82" s="99">
        <v>5</v>
      </c>
      <c r="E82" s="99">
        <v>14</v>
      </c>
      <c r="F82" s="99">
        <v>17</v>
      </c>
      <c r="G82" s="99">
        <v>19</v>
      </c>
      <c r="H82" s="99">
        <v>17</v>
      </c>
      <c r="I82" s="99">
        <v>19</v>
      </c>
      <c r="J82" s="99">
        <v>29</v>
      </c>
      <c r="K82" s="99">
        <v>44</v>
      </c>
      <c r="L82" s="99">
        <v>94</v>
      </c>
      <c r="M82" s="99">
        <v>173</v>
      </c>
      <c r="N82" s="99">
        <v>276</v>
      </c>
      <c r="O82" s="99">
        <v>448</v>
      </c>
      <c r="P82" s="99">
        <v>617</v>
      </c>
      <c r="Q82" s="99">
        <v>801</v>
      </c>
      <c r="R82" s="99">
        <v>796</v>
      </c>
      <c r="S82" s="99">
        <v>612</v>
      </c>
      <c r="T82" s="99">
        <v>621</v>
      </c>
      <c r="U82" s="99">
        <v>1</v>
      </c>
      <c r="V82" s="99">
        <v>4776</v>
      </c>
      <c r="W82" s="127"/>
      <c r="X82" s="121">
        <v>1975</v>
      </c>
      <c r="Y82" s="99">
        <v>106</v>
      </c>
      <c r="Z82" s="99">
        <v>10</v>
      </c>
      <c r="AA82" s="99">
        <v>14</v>
      </c>
      <c r="AB82" s="99">
        <v>13</v>
      </c>
      <c r="AC82" s="99">
        <v>7</v>
      </c>
      <c r="AD82" s="99">
        <v>15</v>
      </c>
      <c r="AE82" s="99">
        <v>19</v>
      </c>
      <c r="AF82" s="99">
        <v>24</v>
      </c>
      <c r="AG82" s="99">
        <v>36</v>
      </c>
      <c r="AH82" s="99">
        <v>60</v>
      </c>
      <c r="AI82" s="99">
        <v>69</v>
      </c>
      <c r="AJ82" s="99">
        <v>86</v>
      </c>
      <c r="AK82" s="99">
        <v>146</v>
      </c>
      <c r="AL82" s="99">
        <v>208</v>
      </c>
      <c r="AM82" s="99">
        <v>223</v>
      </c>
      <c r="AN82" s="99">
        <v>291</v>
      </c>
      <c r="AO82" s="99">
        <v>321</v>
      </c>
      <c r="AP82" s="99">
        <v>609</v>
      </c>
      <c r="AQ82" s="99">
        <v>1</v>
      </c>
      <c r="AR82" s="99">
        <v>2258</v>
      </c>
      <c r="AS82" s="127"/>
      <c r="AT82" s="121">
        <v>1975</v>
      </c>
      <c r="AU82" s="99">
        <v>279</v>
      </c>
      <c r="AV82" s="99">
        <v>15</v>
      </c>
      <c r="AW82" s="99">
        <v>28</v>
      </c>
      <c r="AX82" s="99">
        <v>30</v>
      </c>
      <c r="AY82" s="99">
        <v>26</v>
      </c>
      <c r="AZ82" s="99">
        <v>32</v>
      </c>
      <c r="BA82" s="99">
        <v>38</v>
      </c>
      <c r="BB82" s="99">
        <v>53</v>
      </c>
      <c r="BC82" s="99">
        <v>80</v>
      </c>
      <c r="BD82" s="99">
        <v>154</v>
      </c>
      <c r="BE82" s="99">
        <v>242</v>
      </c>
      <c r="BF82" s="99">
        <v>362</v>
      </c>
      <c r="BG82" s="99">
        <v>594</v>
      </c>
      <c r="BH82" s="99">
        <v>825</v>
      </c>
      <c r="BI82" s="99">
        <v>1024</v>
      </c>
      <c r="BJ82" s="99">
        <v>1087</v>
      </c>
      <c r="BK82" s="99">
        <v>933</v>
      </c>
      <c r="BL82" s="99">
        <v>1230</v>
      </c>
      <c r="BM82" s="99">
        <v>2</v>
      </c>
      <c r="BN82" s="99">
        <v>7034</v>
      </c>
      <c r="BP82" s="121">
        <v>1975</v>
      </c>
    </row>
    <row r="83" spans="2:68">
      <c r="B83" s="121">
        <v>1976</v>
      </c>
      <c r="C83" s="99">
        <v>125</v>
      </c>
      <c r="D83" s="99">
        <v>8</v>
      </c>
      <c r="E83" s="99">
        <v>10</v>
      </c>
      <c r="F83" s="99">
        <v>17</v>
      </c>
      <c r="G83" s="99">
        <v>24</v>
      </c>
      <c r="H83" s="99">
        <v>23</v>
      </c>
      <c r="I83" s="99">
        <v>19</v>
      </c>
      <c r="J83" s="99">
        <v>43</v>
      </c>
      <c r="K83" s="99">
        <v>49</v>
      </c>
      <c r="L83" s="99">
        <v>91</v>
      </c>
      <c r="M83" s="99">
        <v>193</v>
      </c>
      <c r="N83" s="99">
        <v>273</v>
      </c>
      <c r="O83" s="99">
        <v>534</v>
      </c>
      <c r="P83" s="99">
        <v>747</v>
      </c>
      <c r="Q83" s="99">
        <v>948</v>
      </c>
      <c r="R83" s="99">
        <v>1003</v>
      </c>
      <c r="S83" s="99">
        <v>794</v>
      </c>
      <c r="T83" s="99">
        <v>774</v>
      </c>
      <c r="U83" s="99">
        <v>1</v>
      </c>
      <c r="V83" s="99">
        <v>5676</v>
      </c>
      <c r="W83" s="127"/>
      <c r="X83" s="121">
        <v>1976</v>
      </c>
      <c r="Y83" s="99">
        <v>100</v>
      </c>
      <c r="Z83" s="99">
        <v>4</v>
      </c>
      <c r="AA83" s="99">
        <v>9</v>
      </c>
      <c r="AB83" s="99">
        <v>14</v>
      </c>
      <c r="AC83" s="99">
        <v>13</v>
      </c>
      <c r="AD83" s="99">
        <v>22</v>
      </c>
      <c r="AE83" s="99">
        <v>21</v>
      </c>
      <c r="AF83" s="99">
        <v>21</v>
      </c>
      <c r="AG83" s="99">
        <v>39</v>
      </c>
      <c r="AH83" s="99">
        <v>59</v>
      </c>
      <c r="AI83" s="99">
        <v>127</v>
      </c>
      <c r="AJ83" s="99">
        <v>139</v>
      </c>
      <c r="AK83" s="99">
        <v>214</v>
      </c>
      <c r="AL83" s="99">
        <v>235</v>
      </c>
      <c r="AM83" s="99">
        <v>316</v>
      </c>
      <c r="AN83" s="99">
        <v>396</v>
      </c>
      <c r="AO83" s="99">
        <v>481</v>
      </c>
      <c r="AP83" s="99">
        <v>903</v>
      </c>
      <c r="AQ83" s="99">
        <v>0</v>
      </c>
      <c r="AR83" s="99">
        <v>3113</v>
      </c>
      <c r="AS83" s="127"/>
      <c r="AT83" s="121">
        <v>1976</v>
      </c>
      <c r="AU83" s="99">
        <v>225</v>
      </c>
      <c r="AV83" s="99">
        <v>12</v>
      </c>
      <c r="AW83" s="99">
        <v>19</v>
      </c>
      <c r="AX83" s="99">
        <v>31</v>
      </c>
      <c r="AY83" s="99">
        <v>37</v>
      </c>
      <c r="AZ83" s="99">
        <v>45</v>
      </c>
      <c r="BA83" s="99">
        <v>40</v>
      </c>
      <c r="BB83" s="99">
        <v>64</v>
      </c>
      <c r="BC83" s="99">
        <v>88</v>
      </c>
      <c r="BD83" s="99">
        <v>150</v>
      </c>
      <c r="BE83" s="99">
        <v>320</v>
      </c>
      <c r="BF83" s="99">
        <v>412</v>
      </c>
      <c r="BG83" s="99">
        <v>748</v>
      </c>
      <c r="BH83" s="99">
        <v>982</v>
      </c>
      <c r="BI83" s="99">
        <v>1264</v>
      </c>
      <c r="BJ83" s="99">
        <v>1399</v>
      </c>
      <c r="BK83" s="99">
        <v>1275</v>
      </c>
      <c r="BL83" s="99">
        <v>1677</v>
      </c>
      <c r="BM83" s="99">
        <v>1</v>
      </c>
      <c r="BN83" s="99">
        <v>8789</v>
      </c>
      <c r="BP83" s="121">
        <v>1976</v>
      </c>
    </row>
    <row r="84" spans="2:68">
      <c r="B84" s="121">
        <v>1977</v>
      </c>
      <c r="C84" s="99">
        <v>89</v>
      </c>
      <c r="D84" s="99">
        <v>11</v>
      </c>
      <c r="E84" s="99">
        <v>6</v>
      </c>
      <c r="F84" s="99">
        <v>20</v>
      </c>
      <c r="G84" s="99">
        <v>19</v>
      </c>
      <c r="H84" s="99">
        <v>11</v>
      </c>
      <c r="I84" s="99">
        <v>19</v>
      </c>
      <c r="J84" s="99">
        <v>24</v>
      </c>
      <c r="K84" s="99">
        <v>41</v>
      </c>
      <c r="L84" s="99">
        <v>101</v>
      </c>
      <c r="M84" s="99">
        <v>169</v>
      </c>
      <c r="N84" s="99">
        <v>252</v>
      </c>
      <c r="O84" s="99">
        <v>433</v>
      </c>
      <c r="P84" s="99">
        <v>632</v>
      </c>
      <c r="Q84" s="99">
        <v>852</v>
      </c>
      <c r="R84" s="99">
        <v>830</v>
      </c>
      <c r="S84" s="99">
        <v>676</v>
      </c>
      <c r="T84" s="99">
        <v>688</v>
      </c>
      <c r="U84" s="99">
        <v>0</v>
      </c>
      <c r="V84" s="99">
        <v>4873</v>
      </c>
      <c r="W84" s="127"/>
      <c r="X84" s="121">
        <v>1977</v>
      </c>
      <c r="Y84" s="99">
        <v>81</v>
      </c>
      <c r="Z84" s="99">
        <v>8</v>
      </c>
      <c r="AA84" s="99">
        <v>5</v>
      </c>
      <c r="AB84" s="99">
        <v>12</v>
      </c>
      <c r="AC84" s="99">
        <v>16</v>
      </c>
      <c r="AD84" s="99">
        <v>19</v>
      </c>
      <c r="AE84" s="99">
        <v>16</v>
      </c>
      <c r="AF84" s="99">
        <v>17</v>
      </c>
      <c r="AG84" s="99">
        <v>38</v>
      </c>
      <c r="AH84" s="99">
        <v>43</v>
      </c>
      <c r="AI84" s="99">
        <v>84</v>
      </c>
      <c r="AJ84" s="99">
        <v>101</v>
      </c>
      <c r="AK84" s="99">
        <v>163</v>
      </c>
      <c r="AL84" s="99">
        <v>206</v>
      </c>
      <c r="AM84" s="99">
        <v>232</v>
      </c>
      <c r="AN84" s="99">
        <v>312</v>
      </c>
      <c r="AO84" s="99">
        <v>365</v>
      </c>
      <c r="AP84" s="99">
        <v>706</v>
      </c>
      <c r="AQ84" s="99">
        <v>0</v>
      </c>
      <c r="AR84" s="99">
        <v>2424</v>
      </c>
      <c r="AS84" s="127"/>
      <c r="AT84" s="121">
        <v>1977</v>
      </c>
      <c r="AU84" s="99">
        <v>170</v>
      </c>
      <c r="AV84" s="99">
        <v>19</v>
      </c>
      <c r="AW84" s="99">
        <v>11</v>
      </c>
      <c r="AX84" s="99">
        <v>32</v>
      </c>
      <c r="AY84" s="99">
        <v>35</v>
      </c>
      <c r="AZ84" s="99">
        <v>30</v>
      </c>
      <c r="BA84" s="99">
        <v>35</v>
      </c>
      <c r="BB84" s="99">
        <v>41</v>
      </c>
      <c r="BC84" s="99">
        <v>79</v>
      </c>
      <c r="BD84" s="99">
        <v>144</v>
      </c>
      <c r="BE84" s="99">
        <v>253</v>
      </c>
      <c r="BF84" s="99">
        <v>353</v>
      </c>
      <c r="BG84" s="99">
        <v>596</v>
      </c>
      <c r="BH84" s="99">
        <v>838</v>
      </c>
      <c r="BI84" s="99">
        <v>1084</v>
      </c>
      <c r="BJ84" s="99">
        <v>1142</v>
      </c>
      <c r="BK84" s="99">
        <v>1041</v>
      </c>
      <c r="BL84" s="99">
        <v>1394</v>
      </c>
      <c r="BM84" s="99">
        <v>0</v>
      </c>
      <c r="BN84" s="99">
        <v>7297</v>
      </c>
      <c r="BP84" s="121">
        <v>1977</v>
      </c>
    </row>
    <row r="85" spans="2:68">
      <c r="B85" s="121">
        <v>1978</v>
      </c>
      <c r="C85" s="99">
        <v>69</v>
      </c>
      <c r="D85" s="99">
        <v>7</v>
      </c>
      <c r="E85" s="99">
        <v>14</v>
      </c>
      <c r="F85" s="99">
        <v>18</v>
      </c>
      <c r="G85" s="99">
        <v>20</v>
      </c>
      <c r="H85" s="99">
        <v>15</v>
      </c>
      <c r="I85" s="99">
        <v>15</v>
      </c>
      <c r="J85" s="99">
        <v>25</v>
      </c>
      <c r="K85" s="99">
        <v>32</v>
      </c>
      <c r="L85" s="99">
        <v>95</v>
      </c>
      <c r="M85" s="99">
        <v>138</v>
      </c>
      <c r="N85" s="99">
        <v>265</v>
      </c>
      <c r="O85" s="99">
        <v>424</v>
      </c>
      <c r="P85" s="99">
        <v>682</v>
      </c>
      <c r="Q85" s="99">
        <v>802</v>
      </c>
      <c r="R85" s="99">
        <v>938</v>
      </c>
      <c r="S85" s="99">
        <v>691</v>
      </c>
      <c r="T85" s="99">
        <v>730</v>
      </c>
      <c r="U85" s="99">
        <v>1</v>
      </c>
      <c r="V85" s="99">
        <v>4981</v>
      </c>
      <c r="W85" s="127"/>
      <c r="X85" s="121">
        <v>1978</v>
      </c>
      <c r="Y85" s="99">
        <v>70</v>
      </c>
      <c r="Z85" s="99">
        <v>6</v>
      </c>
      <c r="AA85" s="99">
        <v>13</v>
      </c>
      <c r="AB85" s="99">
        <v>11</v>
      </c>
      <c r="AC85" s="99">
        <v>12</v>
      </c>
      <c r="AD85" s="99">
        <v>5</v>
      </c>
      <c r="AE85" s="99">
        <v>14</v>
      </c>
      <c r="AF85" s="99">
        <v>18</v>
      </c>
      <c r="AG85" s="99">
        <v>22</v>
      </c>
      <c r="AH85" s="99">
        <v>34</v>
      </c>
      <c r="AI85" s="99">
        <v>76</v>
      </c>
      <c r="AJ85" s="99">
        <v>109</v>
      </c>
      <c r="AK85" s="99">
        <v>166</v>
      </c>
      <c r="AL85" s="99">
        <v>202</v>
      </c>
      <c r="AM85" s="99">
        <v>238</v>
      </c>
      <c r="AN85" s="99">
        <v>329</v>
      </c>
      <c r="AO85" s="99">
        <v>416</v>
      </c>
      <c r="AP85" s="99">
        <v>769</v>
      </c>
      <c r="AQ85" s="99">
        <v>0</v>
      </c>
      <c r="AR85" s="99">
        <v>2510</v>
      </c>
      <c r="AS85" s="127"/>
      <c r="AT85" s="121">
        <v>1978</v>
      </c>
      <c r="AU85" s="99">
        <v>139</v>
      </c>
      <c r="AV85" s="99">
        <v>13</v>
      </c>
      <c r="AW85" s="99">
        <v>27</v>
      </c>
      <c r="AX85" s="99">
        <v>29</v>
      </c>
      <c r="AY85" s="99">
        <v>32</v>
      </c>
      <c r="AZ85" s="99">
        <v>20</v>
      </c>
      <c r="BA85" s="99">
        <v>29</v>
      </c>
      <c r="BB85" s="99">
        <v>43</v>
      </c>
      <c r="BC85" s="99">
        <v>54</v>
      </c>
      <c r="BD85" s="99">
        <v>129</v>
      </c>
      <c r="BE85" s="99">
        <v>214</v>
      </c>
      <c r="BF85" s="99">
        <v>374</v>
      </c>
      <c r="BG85" s="99">
        <v>590</v>
      </c>
      <c r="BH85" s="99">
        <v>884</v>
      </c>
      <c r="BI85" s="99">
        <v>1040</v>
      </c>
      <c r="BJ85" s="99">
        <v>1267</v>
      </c>
      <c r="BK85" s="99">
        <v>1107</v>
      </c>
      <c r="BL85" s="99">
        <v>1499</v>
      </c>
      <c r="BM85" s="99">
        <v>1</v>
      </c>
      <c r="BN85" s="99">
        <v>7491</v>
      </c>
      <c r="BP85" s="121">
        <v>1978</v>
      </c>
    </row>
    <row r="86" spans="2:68">
      <c r="B86" s="122">
        <v>1979</v>
      </c>
      <c r="C86" s="99">
        <v>71</v>
      </c>
      <c r="D86" s="99">
        <v>10</v>
      </c>
      <c r="E86" s="99">
        <v>14</v>
      </c>
      <c r="F86" s="99">
        <v>18</v>
      </c>
      <c r="G86" s="99">
        <v>15</v>
      </c>
      <c r="H86" s="99">
        <v>16</v>
      </c>
      <c r="I86" s="99">
        <v>21</v>
      </c>
      <c r="J86" s="99">
        <v>25</v>
      </c>
      <c r="K86" s="99">
        <v>29</v>
      </c>
      <c r="L86" s="99">
        <v>66</v>
      </c>
      <c r="M86" s="99">
        <v>148</v>
      </c>
      <c r="N86" s="99">
        <v>259</v>
      </c>
      <c r="O86" s="99">
        <v>384</v>
      </c>
      <c r="P86" s="99">
        <v>625</v>
      </c>
      <c r="Q86" s="99">
        <v>846</v>
      </c>
      <c r="R86" s="99">
        <v>841</v>
      </c>
      <c r="S86" s="99">
        <v>665</v>
      </c>
      <c r="T86" s="99">
        <v>718</v>
      </c>
      <c r="U86" s="99">
        <v>0</v>
      </c>
      <c r="V86" s="99">
        <v>4771</v>
      </c>
      <c r="W86" s="127"/>
      <c r="X86" s="122">
        <v>1979</v>
      </c>
      <c r="Y86" s="99">
        <v>51</v>
      </c>
      <c r="Z86" s="99">
        <v>7</v>
      </c>
      <c r="AA86" s="99">
        <v>5</v>
      </c>
      <c r="AB86" s="99">
        <v>10</v>
      </c>
      <c r="AC86" s="99">
        <v>12</v>
      </c>
      <c r="AD86" s="99">
        <v>15</v>
      </c>
      <c r="AE86" s="99">
        <v>10</v>
      </c>
      <c r="AF86" s="99">
        <v>11</v>
      </c>
      <c r="AG86" s="99">
        <v>26</v>
      </c>
      <c r="AH86" s="99">
        <v>46</v>
      </c>
      <c r="AI86" s="99">
        <v>86</v>
      </c>
      <c r="AJ86" s="99">
        <v>107</v>
      </c>
      <c r="AK86" s="99">
        <v>135</v>
      </c>
      <c r="AL86" s="99">
        <v>227</v>
      </c>
      <c r="AM86" s="99">
        <v>231</v>
      </c>
      <c r="AN86" s="99">
        <v>315</v>
      </c>
      <c r="AO86" s="99">
        <v>385</v>
      </c>
      <c r="AP86" s="99">
        <v>723</v>
      </c>
      <c r="AQ86" s="99">
        <v>1</v>
      </c>
      <c r="AR86" s="99">
        <v>2403</v>
      </c>
      <c r="AS86" s="127"/>
      <c r="AT86" s="122">
        <v>1979</v>
      </c>
      <c r="AU86" s="99">
        <v>122</v>
      </c>
      <c r="AV86" s="99">
        <v>17</v>
      </c>
      <c r="AW86" s="99">
        <v>19</v>
      </c>
      <c r="AX86" s="99">
        <v>28</v>
      </c>
      <c r="AY86" s="99">
        <v>27</v>
      </c>
      <c r="AZ86" s="99">
        <v>31</v>
      </c>
      <c r="BA86" s="99">
        <v>31</v>
      </c>
      <c r="BB86" s="99">
        <v>36</v>
      </c>
      <c r="BC86" s="99">
        <v>55</v>
      </c>
      <c r="BD86" s="99">
        <v>112</v>
      </c>
      <c r="BE86" s="99">
        <v>234</v>
      </c>
      <c r="BF86" s="99">
        <v>366</v>
      </c>
      <c r="BG86" s="99">
        <v>519</v>
      </c>
      <c r="BH86" s="99">
        <v>852</v>
      </c>
      <c r="BI86" s="99">
        <v>1077</v>
      </c>
      <c r="BJ86" s="99">
        <v>1156</v>
      </c>
      <c r="BK86" s="99">
        <v>1050</v>
      </c>
      <c r="BL86" s="99">
        <v>1441</v>
      </c>
      <c r="BM86" s="99">
        <v>1</v>
      </c>
      <c r="BN86" s="99">
        <v>7174</v>
      </c>
      <c r="BP86" s="122">
        <v>1979</v>
      </c>
    </row>
    <row r="87" spans="2:68">
      <c r="B87" s="122">
        <v>1980</v>
      </c>
      <c r="C87" s="99">
        <v>60</v>
      </c>
      <c r="D87" s="99">
        <v>7</v>
      </c>
      <c r="E87" s="99">
        <v>12</v>
      </c>
      <c r="F87" s="99">
        <v>14</v>
      </c>
      <c r="G87" s="99">
        <v>13</v>
      </c>
      <c r="H87" s="99">
        <v>9</v>
      </c>
      <c r="I87" s="99">
        <v>22</v>
      </c>
      <c r="J87" s="99">
        <v>25</v>
      </c>
      <c r="K87" s="99">
        <v>32</v>
      </c>
      <c r="L87" s="99">
        <v>54</v>
      </c>
      <c r="M87" s="99">
        <v>142</v>
      </c>
      <c r="N87" s="99">
        <v>229</v>
      </c>
      <c r="O87" s="99">
        <v>383</v>
      </c>
      <c r="P87" s="99">
        <v>638</v>
      </c>
      <c r="Q87" s="99">
        <v>903</v>
      </c>
      <c r="R87" s="99">
        <v>962</v>
      </c>
      <c r="S87" s="99">
        <v>708</v>
      </c>
      <c r="T87" s="99">
        <v>683</v>
      </c>
      <c r="U87" s="99">
        <v>2</v>
      </c>
      <c r="V87" s="99">
        <v>4898</v>
      </c>
      <c r="W87" s="127"/>
      <c r="X87" s="122">
        <v>1980</v>
      </c>
      <c r="Y87" s="99">
        <v>56</v>
      </c>
      <c r="Z87" s="99">
        <v>3</v>
      </c>
      <c r="AA87" s="99">
        <v>8</v>
      </c>
      <c r="AB87" s="99">
        <v>13</v>
      </c>
      <c r="AC87" s="99">
        <v>9</v>
      </c>
      <c r="AD87" s="99">
        <v>9</v>
      </c>
      <c r="AE87" s="99">
        <v>16</v>
      </c>
      <c r="AF87" s="99">
        <v>16</v>
      </c>
      <c r="AG87" s="99">
        <v>23</v>
      </c>
      <c r="AH87" s="99">
        <v>47</v>
      </c>
      <c r="AI87" s="99">
        <v>65</v>
      </c>
      <c r="AJ87" s="99">
        <v>106</v>
      </c>
      <c r="AK87" s="99">
        <v>165</v>
      </c>
      <c r="AL87" s="99">
        <v>251</v>
      </c>
      <c r="AM87" s="99">
        <v>297</v>
      </c>
      <c r="AN87" s="99">
        <v>330</v>
      </c>
      <c r="AO87" s="99">
        <v>356</v>
      </c>
      <c r="AP87" s="99">
        <v>761</v>
      </c>
      <c r="AQ87" s="99">
        <v>0</v>
      </c>
      <c r="AR87" s="99">
        <v>2531</v>
      </c>
      <c r="AS87" s="127"/>
      <c r="AT87" s="122">
        <v>1980</v>
      </c>
      <c r="AU87" s="99">
        <v>116</v>
      </c>
      <c r="AV87" s="99">
        <v>10</v>
      </c>
      <c r="AW87" s="99">
        <v>20</v>
      </c>
      <c r="AX87" s="99">
        <v>27</v>
      </c>
      <c r="AY87" s="99">
        <v>22</v>
      </c>
      <c r="AZ87" s="99">
        <v>18</v>
      </c>
      <c r="BA87" s="99">
        <v>38</v>
      </c>
      <c r="BB87" s="99">
        <v>41</v>
      </c>
      <c r="BC87" s="99">
        <v>55</v>
      </c>
      <c r="BD87" s="99">
        <v>101</v>
      </c>
      <c r="BE87" s="99">
        <v>207</v>
      </c>
      <c r="BF87" s="99">
        <v>335</v>
      </c>
      <c r="BG87" s="99">
        <v>548</v>
      </c>
      <c r="BH87" s="99">
        <v>889</v>
      </c>
      <c r="BI87" s="99">
        <v>1200</v>
      </c>
      <c r="BJ87" s="99">
        <v>1292</v>
      </c>
      <c r="BK87" s="99">
        <v>1064</v>
      </c>
      <c r="BL87" s="99">
        <v>1444</v>
      </c>
      <c r="BM87" s="99">
        <v>2</v>
      </c>
      <c r="BN87" s="99">
        <v>7429</v>
      </c>
      <c r="BP87" s="122">
        <v>1980</v>
      </c>
    </row>
    <row r="88" spans="2:68">
      <c r="B88" s="122">
        <v>1981</v>
      </c>
      <c r="C88" s="99">
        <v>52</v>
      </c>
      <c r="D88" s="99">
        <v>5</v>
      </c>
      <c r="E88" s="99">
        <v>7</v>
      </c>
      <c r="F88" s="99">
        <v>17</v>
      </c>
      <c r="G88" s="99">
        <v>15</v>
      </c>
      <c r="H88" s="99">
        <v>21</v>
      </c>
      <c r="I88" s="99">
        <v>22</v>
      </c>
      <c r="J88" s="99">
        <v>20</v>
      </c>
      <c r="K88" s="99">
        <v>29</v>
      </c>
      <c r="L88" s="99">
        <v>61</v>
      </c>
      <c r="M88" s="99">
        <v>149</v>
      </c>
      <c r="N88" s="99">
        <v>260</v>
      </c>
      <c r="O88" s="99">
        <v>396</v>
      </c>
      <c r="P88" s="99">
        <v>590</v>
      </c>
      <c r="Q88" s="99">
        <v>852</v>
      </c>
      <c r="R88" s="99">
        <v>954</v>
      </c>
      <c r="S88" s="99">
        <v>683</v>
      </c>
      <c r="T88" s="99">
        <v>703</v>
      </c>
      <c r="U88" s="99">
        <v>0</v>
      </c>
      <c r="V88" s="99">
        <v>4836</v>
      </c>
      <c r="W88" s="127"/>
      <c r="X88" s="122">
        <v>1981</v>
      </c>
      <c r="Y88" s="99">
        <v>39</v>
      </c>
      <c r="Z88" s="99">
        <v>6</v>
      </c>
      <c r="AA88" s="99">
        <v>11</v>
      </c>
      <c r="AB88" s="99">
        <v>17</v>
      </c>
      <c r="AC88" s="99">
        <v>16</v>
      </c>
      <c r="AD88" s="99">
        <v>21</v>
      </c>
      <c r="AE88" s="99">
        <v>15</v>
      </c>
      <c r="AF88" s="99">
        <v>16</v>
      </c>
      <c r="AG88" s="99">
        <v>21</v>
      </c>
      <c r="AH88" s="99">
        <v>38</v>
      </c>
      <c r="AI88" s="99">
        <v>61</v>
      </c>
      <c r="AJ88" s="99">
        <v>114</v>
      </c>
      <c r="AK88" s="99">
        <v>175</v>
      </c>
      <c r="AL88" s="99">
        <v>242</v>
      </c>
      <c r="AM88" s="99">
        <v>299</v>
      </c>
      <c r="AN88" s="99">
        <v>280</v>
      </c>
      <c r="AO88" s="99">
        <v>343</v>
      </c>
      <c r="AP88" s="99">
        <v>784</v>
      </c>
      <c r="AQ88" s="99">
        <v>1</v>
      </c>
      <c r="AR88" s="99">
        <v>2499</v>
      </c>
      <c r="AS88" s="127"/>
      <c r="AT88" s="122">
        <v>1981</v>
      </c>
      <c r="AU88" s="99">
        <v>91</v>
      </c>
      <c r="AV88" s="99">
        <v>11</v>
      </c>
      <c r="AW88" s="99">
        <v>18</v>
      </c>
      <c r="AX88" s="99">
        <v>34</v>
      </c>
      <c r="AY88" s="99">
        <v>31</v>
      </c>
      <c r="AZ88" s="99">
        <v>42</v>
      </c>
      <c r="BA88" s="99">
        <v>37</v>
      </c>
      <c r="BB88" s="99">
        <v>36</v>
      </c>
      <c r="BC88" s="99">
        <v>50</v>
      </c>
      <c r="BD88" s="99">
        <v>99</v>
      </c>
      <c r="BE88" s="99">
        <v>210</v>
      </c>
      <c r="BF88" s="99">
        <v>374</v>
      </c>
      <c r="BG88" s="99">
        <v>571</v>
      </c>
      <c r="BH88" s="99">
        <v>832</v>
      </c>
      <c r="BI88" s="99">
        <v>1151</v>
      </c>
      <c r="BJ88" s="99">
        <v>1234</v>
      </c>
      <c r="BK88" s="99">
        <v>1026</v>
      </c>
      <c r="BL88" s="99">
        <v>1487</v>
      </c>
      <c r="BM88" s="99">
        <v>1</v>
      </c>
      <c r="BN88" s="99">
        <v>7335</v>
      </c>
      <c r="BP88" s="122">
        <v>1981</v>
      </c>
    </row>
    <row r="89" spans="2:68">
      <c r="B89" s="122">
        <v>1982</v>
      </c>
      <c r="C89" s="99">
        <v>50</v>
      </c>
      <c r="D89" s="99">
        <v>8</v>
      </c>
      <c r="E89" s="99">
        <v>17</v>
      </c>
      <c r="F89" s="99">
        <v>16</v>
      </c>
      <c r="G89" s="99">
        <v>24</v>
      </c>
      <c r="H89" s="99">
        <v>13</v>
      </c>
      <c r="I89" s="99">
        <v>18</v>
      </c>
      <c r="J89" s="99">
        <v>26</v>
      </c>
      <c r="K89" s="99">
        <v>38</v>
      </c>
      <c r="L89" s="99">
        <v>58</v>
      </c>
      <c r="M89" s="99">
        <v>136</v>
      </c>
      <c r="N89" s="99">
        <v>272</v>
      </c>
      <c r="O89" s="99">
        <v>454</v>
      </c>
      <c r="P89" s="99">
        <v>690</v>
      </c>
      <c r="Q89" s="99">
        <v>1094</v>
      </c>
      <c r="R89" s="99">
        <v>1025</v>
      </c>
      <c r="S89" s="99">
        <v>950</v>
      </c>
      <c r="T89" s="99">
        <v>942</v>
      </c>
      <c r="U89" s="99">
        <v>1</v>
      </c>
      <c r="V89" s="99">
        <v>5832</v>
      </c>
      <c r="W89" s="127"/>
      <c r="X89" s="122">
        <v>1982</v>
      </c>
      <c r="Y89" s="99">
        <v>35</v>
      </c>
      <c r="Z89" s="99">
        <v>5</v>
      </c>
      <c r="AA89" s="99">
        <v>7</v>
      </c>
      <c r="AB89" s="99">
        <v>8</v>
      </c>
      <c r="AC89" s="99">
        <v>9</v>
      </c>
      <c r="AD89" s="99">
        <v>9</v>
      </c>
      <c r="AE89" s="99">
        <v>28</v>
      </c>
      <c r="AF89" s="99">
        <v>16</v>
      </c>
      <c r="AG89" s="99">
        <v>24</v>
      </c>
      <c r="AH89" s="99">
        <v>38</v>
      </c>
      <c r="AI89" s="99">
        <v>74</v>
      </c>
      <c r="AJ89" s="99">
        <v>118</v>
      </c>
      <c r="AK89" s="99">
        <v>202</v>
      </c>
      <c r="AL89" s="99">
        <v>304</v>
      </c>
      <c r="AM89" s="99">
        <v>355</v>
      </c>
      <c r="AN89" s="99">
        <v>350</v>
      </c>
      <c r="AO89" s="99">
        <v>472</v>
      </c>
      <c r="AP89" s="99">
        <v>1024</v>
      </c>
      <c r="AQ89" s="99">
        <v>0</v>
      </c>
      <c r="AR89" s="99">
        <v>3078</v>
      </c>
      <c r="AS89" s="127"/>
      <c r="AT89" s="122">
        <v>1982</v>
      </c>
      <c r="AU89" s="99">
        <v>85</v>
      </c>
      <c r="AV89" s="99">
        <v>13</v>
      </c>
      <c r="AW89" s="99">
        <v>24</v>
      </c>
      <c r="AX89" s="99">
        <v>24</v>
      </c>
      <c r="AY89" s="99">
        <v>33</v>
      </c>
      <c r="AZ89" s="99">
        <v>22</v>
      </c>
      <c r="BA89" s="99">
        <v>46</v>
      </c>
      <c r="BB89" s="99">
        <v>42</v>
      </c>
      <c r="BC89" s="99">
        <v>62</v>
      </c>
      <c r="BD89" s="99">
        <v>96</v>
      </c>
      <c r="BE89" s="99">
        <v>210</v>
      </c>
      <c r="BF89" s="99">
        <v>390</v>
      </c>
      <c r="BG89" s="99">
        <v>656</v>
      </c>
      <c r="BH89" s="99">
        <v>994</v>
      </c>
      <c r="BI89" s="99">
        <v>1449</v>
      </c>
      <c r="BJ89" s="99">
        <v>1375</v>
      </c>
      <c r="BK89" s="99">
        <v>1422</v>
      </c>
      <c r="BL89" s="99">
        <v>1966</v>
      </c>
      <c r="BM89" s="99">
        <v>1</v>
      </c>
      <c r="BN89" s="99">
        <v>8910</v>
      </c>
      <c r="BP89" s="122">
        <v>1982</v>
      </c>
    </row>
    <row r="90" spans="2:68">
      <c r="B90" s="122">
        <v>1983</v>
      </c>
      <c r="C90" s="99">
        <v>61</v>
      </c>
      <c r="D90" s="99">
        <v>4</v>
      </c>
      <c r="E90" s="99">
        <v>8</v>
      </c>
      <c r="F90" s="99">
        <v>16</v>
      </c>
      <c r="G90" s="99">
        <v>14</v>
      </c>
      <c r="H90" s="99">
        <v>12</v>
      </c>
      <c r="I90" s="99">
        <v>22</v>
      </c>
      <c r="J90" s="99">
        <v>29</v>
      </c>
      <c r="K90" s="99">
        <v>44</v>
      </c>
      <c r="L90" s="99">
        <v>47</v>
      </c>
      <c r="M90" s="99">
        <v>120</v>
      </c>
      <c r="N90" s="99">
        <v>232</v>
      </c>
      <c r="O90" s="99">
        <v>340</v>
      </c>
      <c r="P90" s="99">
        <v>635</v>
      </c>
      <c r="Q90" s="99">
        <v>913</v>
      </c>
      <c r="R90" s="99">
        <v>972</v>
      </c>
      <c r="S90" s="99">
        <v>770</v>
      </c>
      <c r="T90" s="99">
        <v>771</v>
      </c>
      <c r="U90" s="99">
        <v>1</v>
      </c>
      <c r="V90" s="99">
        <v>5011</v>
      </c>
      <c r="W90" s="127"/>
      <c r="X90" s="122">
        <v>1983</v>
      </c>
      <c r="Y90" s="99">
        <v>28</v>
      </c>
      <c r="Z90" s="99">
        <v>2</v>
      </c>
      <c r="AA90" s="99">
        <v>7</v>
      </c>
      <c r="AB90" s="99">
        <v>8</v>
      </c>
      <c r="AC90" s="99">
        <v>8</v>
      </c>
      <c r="AD90" s="99">
        <v>10</v>
      </c>
      <c r="AE90" s="99">
        <v>17</v>
      </c>
      <c r="AF90" s="99">
        <v>18</v>
      </c>
      <c r="AG90" s="99">
        <v>19</v>
      </c>
      <c r="AH90" s="99">
        <v>36</v>
      </c>
      <c r="AI90" s="99">
        <v>81</v>
      </c>
      <c r="AJ90" s="99">
        <v>119</v>
      </c>
      <c r="AK90" s="99">
        <v>192</v>
      </c>
      <c r="AL90" s="99">
        <v>287</v>
      </c>
      <c r="AM90" s="99">
        <v>358</v>
      </c>
      <c r="AN90" s="99">
        <v>366</v>
      </c>
      <c r="AO90" s="99">
        <v>384</v>
      </c>
      <c r="AP90" s="99">
        <v>825</v>
      </c>
      <c r="AQ90" s="99">
        <v>0</v>
      </c>
      <c r="AR90" s="99">
        <v>2765</v>
      </c>
      <c r="AS90" s="127"/>
      <c r="AT90" s="122">
        <v>1983</v>
      </c>
      <c r="AU90" s="99">
        <v>89</v>
      </c>
      <c r="AV90" s="99">
        <v>6</v>
      </c>
      <c r="AW90" s="99">
        <v>15</v>
      </c>
      <c r="AX90" s="99">
        <v>24</v>
      </c>
      <c r="AY90" s="99">
        <v>22</v>
      </c>
      <c r="AZ90" s="99">
        <v>22</v>
      </c>
      <c r="BA90" s="99">
        <v>39</v>
      </c>
      <c r="BB90" s="99">
        <v>47</v>
      </c>
      <c r="BC90" s="99">
        <v>63</v>
      </c>
      <c r="BD90" s="99">
        <v>83</v>
      </c>
      <c r="BE90" s="99">
        <v>201</v>
      </c>
      <c r="BF90" s="99">
        <v>351</v>
      </c>
      <c r="BG90" s="99">
        <v>532</v>
      </c>
      <c r="BH90" s="99">
        <v>922</v>
      </c>
      <c r="BI90" s="99">
        <v>1271</v>
      </c>
      <c r="BJ90" s="99">
        <v>1338</v>
      </c>
      <c r="BK90" s="99">
        <v>1154</v>
      </c>
      <c r="BL90" s="99">
        <v>1596</v>
      </c>
      <c r="BM90" s="99">
        <v>1</v>
      </c>
      <c r="BN90" s="99">
        <v>7776</v>
      </c>
      <c r="BP90" s="122">
        <v>1983</v>
      </c>
    </row>
    <row r="91" spans="2:68">
      <c r="B91" s="122">
        <v>1984</v>
      </c>
      <c r="C91" s="99">
        <v>39</v>
      </c>
      <c r="D91" s="99">
        <v>4</v>
      </c>
      <c r="E91" s="99">
        <v>12</v>
      </c>
      <c r="F91" s="99">
        <v>14</v>
      </c>
      <c r="G91" s="99">
        <v>23</v>
      </c>
      <c r="H91" s="99">
        <v>18</v>
      </c>
      <c r="I91" s="99">
        <v>12</v>
      </c>
      <c r="J91" s="99">
        <v>26</v>
      </c>
      <c r="K91" s="99">
        <v>34</v>
      </c>
      <c r="L91" s="99">
        <v>43</v>
      </c>
      <c r="M91" s="99">
        <v>110</v>
      </c>
      <c r="N91" s="99">
        <v>201</v>
      </c>
      <c r="O91" s="99">
        <v>361</v>
      </c>
      <c r="P91" s="99">
        <v>611</v>
      </c>
      <c r="Q91" s="99">
        <v>937</v>
      </c>
      <c r="R91" s="99">
        <v>980</v>
      </c>
      <c r="S91" s="99">
        <v>851</v>
      </c>
      <c r="T91" s="99">
        <v>732</v>
      </c>
      <c r="U91" s="99">
        <v>2</v>
      </c>
      <c r="V91" s="99">
        <v>5010</v>
      </c>
      <c r="W91" s="127"/>
      <c r="X91" s="122">
        <v>1984</v>
      </c>
      <c r="Y91" s="99">
        <v>42</v>
      </c>
      <c r="Z91" s="99">
        <v>5</v>
      </c>
      <c r="AA91" s="99">
        <v>7</v>
      </c>
      <c r="AB91" s="99">
        <v>7</v>
      </c>
      <c r="AC91" s="99">
        <v>14</v>
      </c>
      <c r="AD91" s="99">
        <v>14</v>
      </c>
      <c r="AE91" s="99">
        <v>18</v>
      </c>
      <c r="AF91" s="99">
        <v>27</v>
      </c>
      <c r="AG91" s="99">
        <v>28</v>
      </c>
      <c r="AH91" s="99">
        <v>39</v>
      </c>
      <c r="AI91" s="99">
        <v>64</v>
      </c>
      <c r="AJ91" s="99">
        <v>123</v>
      </c>
      <c r="AK91" s="99">
        <v>180</v>
      </c>
      <c r="AL91" s="99">
        <v>259</v>
      </c>
      <c r="AM91" s="99">
        <v>370</v>
      </c>
      <c r="AN91" s="99">
        <v>356</v>
      </c>
      <c r="AO91" s="99">
        <v>415</v>
      </c>
      <c r="AP91" s="99">
        <v>823</v>
      </c>
      <c r="AQ91" s="99">
        <v>1</v>
      </c>
      <c r="AR91" s="99">
        <v>2792</v>
      </c>
      <c r="AS91" s="127"/>
      <c r="AT91" s="122">
        <v>1984</v>
      </c>
      <c r="AU91" s="99">
        <v>81</v>
      </c>
      <c r="AV91" s="99">
        <v>9</v>
      </c>
      <c r="AW91" s="99">
        <v>19</v>
      </c>
      <c r="AX91" s="99">
        <v>21</v>
      </c>
      <c r="AY91" s="99">
        <v>37</v>
      </c>
      <c r="AZ91" s="99">
        <v>32</v>
      </c>
      <c r="BA91" s="99">
        <v>30</v>
      </c>
      <c r="BB91" s="99">
        <v>53</v>
      </c>
      <c r="BC91" s="99">
        <v>62</v>
      </c>
      <c r="BD91" s="99">
        <v>82</v>
      </c>
      <c r="BE91" s="99">
        <v>174</v>
      </c>
      <c r="BF91" s="99">
        <v>324</v>
      </c>
      <c r="BG91" s="99">
        <v>541</v>
      </c>
      <c r="BH91" s="99">
        <v>870</v>
      </c>
      <c r="BI91" s="99">
        <v>1307</v>
      </c>
      <c r="BJ91" s="99">
        <v>1336</v>
      </c>
      <c r="BK91" s="99">
        <v>1266</v>
      </c>
      <c r="BL91" s="99">
        <v>1555</v>
      </c>
      <c r="BM91" s="99">
        <v>3</v>
      </c>
      <c r="BN91" s="99">
        <v>7802</v>
      </c>
      <c r="BP91" s="122">
        <v>1984</v>
      </c>
    </row>
    <row r="92" spans="2:68">
      <c r="B92" s="122">
        <v>1985</v>
      </c>
      <c r="C92" s="99">
        <v>48</v>
      </c>
      <c r="D92" s="99">
        <v>4</v>
      </c>
      <c r="E92" s="99">
        <v>11</v>
      </c>
      <c r="F92" s="99">
        <v>17</v>
      </c>
      <c r="G92" s="99">
        <v>17</v>
      </c>
      <c r="H92" s="99">
        <v>14</v>
      </c>
      <c r="I92" s="99">
        <v>27</v>
      </c>
      <c r="J92" s="99">
        <v>26</v>
      </c>
      <c r="K92" s="99">
        <v>43</v>
      </c>
      <c r="L92" s="99">
        <v>63</v>
      </c>
      <c r="M92" s="99">
        <v>101</v>
      </c>
      <c r="N92" s="99">
        <v>249</v>
      </c>
      <c r="O92" s="99">
        <v>477</v>
      </c>
      <c r="P92" s="99">
        <v>679</v>
      </c>
      <c r="Q92" s="99">
        <v>1028</v>
      </c>
      <c r="R92" s="99">
        <v>1090</v>
      </c>
      <c r="S92" s="99">
        <v>949</v>
      </c>
      <c r="T92" s="99">
        <v>898</v>
      </c>
      <c r="U92" s="99">
        <v>1</v>
      </c>
      <c r="V92" s="99">
        <v>5742</v>
      </c>
      <c r="W92" s="127"/>
      <c r="X92" s="122">
        <v>1985</v>
      </c>
      <c r="Y92" s="99">
        <v>37</v>
      </c>
      <c r="Z92" s="99">
        <v>1</v>
      </c>
      <c r="AA92" s="99">
        <v>11</v>
      </c>
      <c r="AB92" s="99">
        <v>8</v>
      </c>
      <c r="AC92" s="99">
        <v>19</v>
      </c>
      <c r="AD92" s="99">
        <v>20</v>
      </c>
      <c r="AE92" s="99">
        <v>18</v>
      </c>
      <c r="AF92" s="99">
        <v>20</v>
      </c>
      <c r="AG92" s="99">
        <v>26</v>
      </c>
      <c r="AH92" s="99">
        <v>48</v>
      </c>
      <c r="AI92" s="99">
        <v>80</v>
      </c>
      <c r="AJ92" s="99">
        <v>144</v>
      </c>
      <c r="AK92" s="99">
        <v>230</v>
      </c>
      <c r="AL92" s="99">
        <v>291</v>
      </c>
      <c r="AM92" s="99">
        <v>446</v>
      </c>
      <c r="AN92" s="99">
        <v>464</v>
      </c>
      <c r="AO92" s="99">
        <v>495</v>
      </c>
      <c r="AP92" s="99">
        <v>1064</v>
      </c>
      <c r="AQ92" s="99">
        <v>0</v>
      </c>
      <c r="AR92" s="99">
        <v>3422</v>
      </c>
      <c r="AS92" s="127"/>
      <c r="AT92" s="122">
        <v>1985</v>
      </c>
      <c r="AU92" s="99">
        <v>85</v>
      </c>
      <c r="AV92" s="99">
        <v>5</v>
      </c>
      <c r="AW92" s="99">
        <v>22</v>
      </c>
      <c r="AX92" s="99">
        <v>25</v>
      </c>
      <c r="AY92" s="99">
        <v>36</v>
      </c>
      <c r="AZ92" s="99">
        <v>34</v>
      </c>
      <c r="BA92" s="99">
        <v>45</v>
      </c>
      <c r="BB92" s="99">
        <v>46</v>
      </c>
      <c r="BC92" s="99">
        <v>69</v>
      </c>
      <c r="BD92" s="99">
        <v>111</v>
      </c>
      <c r="BE92" s="99">
        <v>181</v>
      </c>
      <c r="BF92" s="99">
        <v>393</v>
      </c>
      <c r="BG92" s="99">
        <v>707</v>
      </c>
      <c r="BH92" s="99">
        <v>970</v>
      </c>
      <c r="BI92" s="99">
        <v>1474</v>
      </c>
      <c r="BJ92" s="99">
        <v>1554</v>
      </c>
      <c r="BK92" s="99">
        <v>1444</v>
      </c>
      <c r="BL92" s="99">
        <v>1962</v>
      </c>
      <c r="BM92" s="99">
        <v>1</v>
      </c>
      <c r="BN92" s="99">
        <v>9164</v>
      </c>
      <c r="BP92" s="122">
        <v>1985</v>
      </c>
    </row>
    <row r="93" spans="2:68">
      <c r="B93" s="122">
        <v>1986</v>
      </c>
      <c r="C93" s="99">
        <v>35</v>
      </c>
      <c r="D93" s="99">
        <v>1</v>
      </c>
      <c r="E93" s="99">
        <v>15</v>
      </c>
      <c r="F93" s="99">
        <v>21</v>
      </c>
      <c r="G93" s="99">
        <v>20</v>
      </c>
      <c r="H93" s="99">
        <v>16</v>
      </c>
      <c r="I93" s="99">
        <v>16</v>
      </c>
      <c r="J93" s="99">
        <v>35</v>
      </c>
      <c r="K93" s="99">
        <v>30</v>
      </c>
      <c r="L93" s="99">
        <v>56</v>
      </c>
      <c r="M93" s="99">
        <v>85</v>
      </c>
      <c r="N93" s="99">
        <v>214</v>
      </c>
      <c r="O93" s="99">
        <v>396</v>
      </c>
      <c r="P93" s="99">
        <v>600</v>
      </c>
      <c r="Q93" s="99">
        <v>958</v>
      </c>
      <c r="R93" s="99">
        <v>962</v>
      </c>
      <c r="S93" s="99">
        <v>787</v>
      </c>
      <c r="T93" s="99">
        <v>782</v>
      </c>
      <c r="U93" s="99">
        <v>4</v>
      </c>
      <c r="V93" s="99">
        <v>5033</v>
      </c>
      <c r="W93" s="127"/>
      <c r="X93" s="122">
        <v>1986</v>
      </c>
      <c r="Y93" s="99">
        <v>28</v>
      </c>
      <c r="Z93" s="99">
        <v>5</v>
      </c>
      <c r="AA93" s="99">
        <v>9</v>
      </c>
      <c r="AB93" s="99">
        <v>19</v>
      </c>
      <c r="AC93" s="99">
        <v>16</v>
      </c>
      <c r="AD93" s="99">
        <v>15</v>
      </c>
      <c r="AE93" s="99">
        <v>15</v>
      </c>
      <c r="AF93" s="99">
        <v>19</v>
      </c>
      <c r="AG93" s="99">
        <v>22</v>
      </c>
      <c r="AH93" s="99">
        <v>35</v>
      </c>
      <c r="AI93" s="99">
        <v>58</v>
      </c>
      <c r="AJ93" s="99">
        <v>106</v>
      </c>
      <c r="AK93" s="99">
        <v>194</v>
      </c>
      <c r="AL93" s="99">
        <v>287</v>
      </c>
      <c r="AM93" s="99">
        <v>418</v>
      </c>
      <c r="AN93" s="99">
        <v>440</v>
      </c>
      <c r="AO93" s="99">
        <v>411</v>
      </c>
      <c r="AP93" s="99">
        <v>790</v>
      </c>
      <c r="AQ93" s="99">
        <v>0</v>
      </c>
      <c r="AR93" s="99">
        <v>2887</v>
      </c>
      <c r="AS93" s="127"/>
      <c r="AT93" s="122">
        <v>1986</v>
      </c>
      <c r="AU93" s="99">
        <v>63</v>
      </c>
      <c r="AV93" s="99">
        <v>6</v>
      </c>
      <c r="AW93" s="99">
        <v>24</v>
      </c>
      <c r="AX93" s="99">
        <v>40</v>
      </c>
      <c r="AY93" s="99">
        <v>36</v>
      </c>
      <c r="AZ93" s="99">
        <v>31</v>
      </c>
      <c r="BA93" s="99">
        <v>31</v>
      </c>
      <c r="BB93" s="99">
        <v>54</v>
      </c>
      <c r="BC93" s="99">
        <v>52</v>
      </c>
      <c r="BD93" s="99">
        <v>91</v>
      </c>
      <c r="BE93" s="99">
        <v>143</v>
      </c>
      <c r="BF93" s="99">
        <v>320</v>
      </c>
      <c r="BG93" s="99">
        <v>590</v>
      </c>
      <c r="BH93" s="99">
        <v>887</v>
      </c>
      <c r="BI93" s="99">
        <v>1376</v>
      </c>
      <c r="BJ93" s="99">
        <v>1402</v>
      </c>
      <c r="BK93" s="99">
        <v>1198</v>
      </c>
      <c r="BL93" s="99">
        <v>1572</v>
      </c>
      <c r="BM93" s="99">
        <v>4</v>
      </c>
      <c r="BN93" s="99">
        <v>7920</v>
      </c>
      <c r="BP93" s="122">
        <v>1986</v>
      </c>
    </row>
    <row r="94" spans="2:68">
      <c r="B94" s="122">
        <v>1987</v>
      </c>
      <c r="C94" s="99">
        <v>42</v>
      </c>
      <c r="D94" s="99">
        <v>7</v>
      </c>
      <c r="E94" s="99">
        <v>12</v>
      </c>
      <c r="F94" s="99">
        <v>13</v>
      </c>
      <c r="G94" s="99">
        <v>22</v>
      </c>
      <c r="H94" s="99">
        <v>16</v>
      </c>
      <c r="I94" s="99">
        <v>23</v>
      </c>
      <c r="J94" s="99">
        <v>20</v>
      </c>
      <c r="K94" s="99">
        <v>41</v>
      </c>
      <c r="L94" s="99">
        <v>41</v>
      </c>
      <c r="M94" s="99">
        <v>86</v>
      </c>
      <c r="N94" s="99">
        <v>207</v>
      </c>
      <c r="O94" s="99">
        <v>428</v>
      </c>
      <c r="P94" s="99">
        <v>634</v>
      </c>
      <c r="Q94" s="99">
        <v>964</v>
      </c>
      <c r="R94" s="99">
        <v>1037</v>
      </c>
      <c r="S94" s="99">
        <v>897</v>
      </c>
      <c r="T94" s="99">
        <v>826</v>
      </c>
      <c r="U94" s="99">
        <v>0</v>
      </c>
      <c r="V94" s="99">
        <v>5316</v>
      </c>
      <c r="W94" s="127"/>
      <c r="X94" s="122">
        <v>1987</v>
      </c>
      <c r="Y94" s="99">
        <v>21</v>
      </c>
      <c r="Z94" s="99">
        <v>4</v>
      </c>
      <c r="AA94" s="99">
        <v>3</v>
      </c>
      <c r="AB94" s="99">
        <v>21</v>
      </c>
      <c r="AC94" s="99">
        <v>10</v>
      </c>
      <c r="AD94" s="99">
        <v>15</v>
      </c>
      <c r="AE94" s="99">
        <v>15</v>
      </c>
      <c r="AF94" s="99">
        <v>26</v>
      </c>
      <c r="AG94" s="99">
        <v>32</v>
      </c>
      <c r="AH94" s="99">
        <v>34</v>
      </c>
      <c r="AI94" s="99">
        <v>78</v>
      </c>
      <c r="AJ94" s="99">
        <v>123</v>
      </c>
      <c r="AK94" s="99">
        <v>220</v>
      </c>
      <c r="AL94" s="99">
        <v>302</v>
      </c>
      <c r="AM94" s="99">
        <v>445</v>
      </c>
      <c r="AN94" s="99">
        <v>470</v>
      </c>
      <c r="AO94" s="99">
        <v>473</v>
      </c>
      <c r="AP94" s="99">
        <v>882</v>
      </c>
      <c r="AQ94" s="99">
        <v>1</v>
      </c>
      <c r="AR94" s="99">
        <v>3175</v>
      </c>
      <c r="AS94" s="127"/>
      <c r="AT94" s="122">
        <v>1987</v>
      </c>
      <c r="AU94" s="99">
        <v>63</v>
      </c>
      <c r="AV94" s="99">
        <v>11</v>
      </c>
      <c r="AW94" s="99">
        <v>15</v>
      </c>
      <c r="AX94" s="99">
        <v>34</v>
      </c>
      <c r="AY94" s="99">
        <v>32</v>
      </c>
      <c r="AZ94" s="99">
        <v>31</v>
      </c>
      <c r="BA94" s="99">
        <v>38</v>
      </c>
      <c r="BB94" s="99">
        <v>46</v>
      </c>
      <c r="BC94" s="99">
        <v>73</v>
      </c>
      <c r="BD94" s="99">
        <v>75</v>
      </c>
      <c r="BE94" s="99">
        <v>164</v>
      </c>
      <c r="BF94" s="99">
        <v>330</v>
      </c>
      <c r="BG94" s="99">
        <v>648</v>
      </c>
      <c r="BH94" s="99">
        <v>936</v>
      </c>
      <c r="BI94" s="99">
        <v>1409</v>
      </c>
      <c r="BJ94" s="99">
        <v>1507</v>
      </c>
      <c r="BK94" s="99">
        <v>1370</v>
      </c>
      <c r="BL94" s="99">
        <v>1708</v>
      </c>
      <c r="BM94" s="99">
        <v>1</v>
      </c>
      <c r="BN94" s="99">
        <v>8491</v>
      </c>
      <c r="BP94" s="122">
        <v>1987</v>
      </c>
    </row>
    <row r="95" spans="2:68">
      <c r="B95" s="122">
        <v>1988</v>
      </c>
      <c r="C95" s="99">
        <v>39</v>
      </c>
      <c r="D95" s="99">
        <v>7</v>
      </c>
      <c r="E95" s="99">
        <v>7</v>
      </c>
      <c r="F95" s="99">
        <v>14</v>
      </c>
      <c r="G95" s="99">
        <v>19</v>
      </c>
      <c r="H95" s="99">
        <v>20</v>
      </c>
      <c r="I95" s="99">
        <v>22</v>
      </c>
      <c r="J95" s="99">
        <v>36</v>
      </c>
      <c r="K95" s="99">
        <v>28</v>
      </c>
      <c r="L95" s="99">
        <v>52</v>
      </c>
      <c r="M95" s="99">
        <v>90</v>
      </c>
      <c r="N95" s="99">
        <v>205</v>
      </c>
      <c r="O95" s="99">
        <v>453</v>
      </c>
      <c r="P95" s="99">
        <v>669</v>
      </c>
      <c r="Q95" s="99">
        <v>946</v>
      </c>
      <c r="R95" s="99">
        <v>1129</v>
      </c>
      <c r="S95" s="99">
        <v>1000</v>
      </c>
      <c r="T95" s="99">
        <v>876</v>
      </c>
      <c r="U95" s="99">
        <v>2</v>
      </c>
      <c r="V95" s="99">
        <v>5614</v>
      </c>
      <c r="W95" s="127"/>
      <c r="X95" s="122">
        <v>1988</v>
      </c>
      <c r="Y95" s="99">
        <v>26</v>
      </c>
      <c r="Z95" s="99">
        <v>6</v>
      </c>
      <c r="AA95" s="99">
        <v>10</v>
      </c>
      <c r="AB95" s="99">
        <v>14</v>
      </c>
      <c r="AC95" s="99">
        <v>15</v>
      </c>
      <c r="AD95" s="99">
        <v>12</v>
      </c>
      <c r="AE95" s="99">
        <v>25</v>
      </c>
      <c r="AF95" s="99">
        <v>25</v>
      </c>
      <c r="AG95" s="99">
        <v>32</v>
      </c>
      <c r="AH95" s="99">
        <v>56</v>
      </c>
      <c r="AI95" s="99">
        <v>68</v>
      </c>
      <c r="AJ95" s="99">
        <v>135</v>
      </c>
      <c r="AK95" s="99">
        <v>207</v>
      </c>
      <c r="AL95" s="99">
        <v>339</v>
      </c>
      <c r="AM95" s="99">
        <v>455</v>
      </c>
      <c r="AN95" s="99">
        <v>536</v>
      </c>
      <c r="AO95" s="99">
        <v>532</v>
      </c>
      <c r="AP95" s="99">
        <v>929</v>
      </c>
      <c r="AQ95" s="99">
        <v>0</v>
      </c>
      <c r="AR95" s="99">
        <v>3422</v>
      </c>
      <c r="AS95" s="127"/>
      <c r="AT95" s="122">
        <v>1988</v>
      </c>
      <c r="AU95" s="99">
        <v>65</v>
      </c>
      <c r="AV95" s="99">
        <v>13</v>
      </c>
      <c r="AW95" s="99">
        <v>17</v>
      </c>
      <c r="AX95" s="99">
        <v>28</v>
      </c>
      <c r="AY95" s="99">
        <v>34</v>
      </c>
      <c r="AZ95" s="99">
        <v>32</v>
      </c>
      <c r="BA95" s="99">
        <v>47</v>
      </c>
      <c r="BB95" s="99">
        <v>61</v>
      </c>
      <c r="BC95" s="99">
        <v>60</v>
      </c>
      <c r="BD95" s="99">
        <v>108</v>
      </c>
      <c r="BE95" s="99">
        <v>158</v>
      </c>
      <c r="BF95" s="99">
        <v>340</v>
      </c>
      <c r="BG95" s="99">
        <v>660</v>
      </c>
      <c r="BH95" s="99">
        <v>1008</v>
      </c>
      <c r="BI95" s="99">
        <v>1401</v>
      </c>
      <c r="BJ95" s="99">
        <v>1665</v>
      </c>
      <c r="BK95" s="99">
        <v>1532</v>
      </c>
      <c r="BL95" s="99">
        <v>1805</v>
      </c>
      <c r="BM95" s="99">
        <v>2</v>
      </c>
      <c r="BN95" s="99">
        <v>9036</v>
      </c>
      <c r="BP95" s="122">
        <v>1988</v>
      </c>
    </row>
    <row r="96" spans="2:68">
      <c r="B96" s="122">
        <v>1989</v>
      </c>
      <c r="C96" s="99">
        <v>29</v>
      </c>
      <c r="D96" s="99">
        <v>2</v>
      </c>
      <c r="E96" s="99">
        <v>12</v>
      </c>
      <c r="F96" s="99">
        <v>18</v>
      </c>
      <c r="G96" s="99">
        <v>17</v>
      </c>
      <c r="H96" s="99">
        <v>26</v>
      </c>
      <c r="I96" s="99">
        <v>17</v>
      </c>
      <c r="J96" s="99">
        <v>20</v>
      </c>
      <c r="K96" s="99">
        <v>40</v>
      </c>
      <c r="L96" s="99">
        <v>55</v>
      </c>
      <c r="M96" s="99">
        <v>101</v>
      </c>
      <c r="N96" s="99">
        <v>228</v>
      </c>
      <c r="O96" s="99">
        <v>459</v>
      </c>
      <c r="P96" s="99">
        <v>737</v>
      </c>
      <c r="Q96" s="99">
        <v>1084</v>
      </c>
      <c r="R96" s="99">
        <v>1303</v>
      </c>
      <c r="S96" s="99">
        <v>1092</v>
      </c>
      <c r="T96" s="99">
        <v>1126</v>
      </c>
      <c r="U96" s="99">
        <v>0</v>
      </c>
      <c r="V96" s="99">
        <v>6366</v>
      </c>
      <c r="W96" s="127"/>
      <c r="X96" s="122">
        <v>1989</v>
      </c>
      <c r="Y96" s="99">
        <v>29</v>
      </c>
      <c r="Z96" s="99">
        <v>4</v>
      </c>
      <c r="AA96" s="99">
        <v>6</v>
      </c>
      <c r="AB96" s="99">
        <v>20</v>
      </c>
      <c r="AC96" s="99">
        <v>16</v>
      </c>
      <c r="AD96" s="99">
        <v>11</v>
      </c>
      <c r="AE96" s="99">
        <v>12</v>
      </c>
      <c r="AF96" s="99">
        <v>33</v>
      </c>
      <c r="AG96" s="99">
        <v>27</v>
      </c>
      <c r="AH96" s="99">
        <v>45</v>
      </c>
      <c r="AI96" s="99">
        <v>78</v>
      </c>
      <c r="AJ96" s="99">
        <v>140</v>
      </c>
      <c r="AK96" s="99">
        <v>268</v>
      </c>
      <c r="AL96" s="99">
        <v>423</v>
      </c>
      <c r="AM96" s="99">
        <v>500</v>
      </c>
      <c r="AN96" s="99">
        <v>689</v>
      </c>
      <c r="AO96" s="99">
        <v>643</v>
      </c>
      <c r="AP96" s="99">
        <v>1301</v>
      </c>
      <c r="AQ96" s="99">
        <v>0</v>
      </c>
      <c r="AR96" s="99">
        <v>4245</v>
      </c>
      <c r="AS96" s="127"/>
      <c r="AT96" s="122">
        <v>1989</v>
      </c>
      <c r="AU96" s="99">
        <v>58</v>
      </c>
      <c r="AV96" s="99">
        <v>6</v>
      </c>
      <c r="AW96" s="99">
        <v>18</v>
      </c>
      <c r="AX96" s="99">
        <v>38</v>
      </c>
      <c r="AY96" s="99">
        <v>33</v>
      </c>
      <c r="AZ96" s="99">
        <v>37</v>
      </c>
      <c r="BA96" s="99">
        <v>29</v>
      </c>
      <c r="BB96" s="99">
        <v>53</v>
      </c>
      <c r="BC96" s="99">
        <v>67</v>
      </c>
      <c r="BD96" s="99">
        <v>100</v>
      </c>
      <c r="BE96" s="99">
        <v>179</v>
      </c>
      <c r="BF96" s="99">
        <v>368</v>
      </c>
      <c r="BG96" s="99">
        <v>727</v>
      </c>
      <c r="BH96" s="99">
        <v>1160</v>
      </c>
      <c r="BI96" s="99">
        <v>1584</v>
      </c>
      <c r="BJ96" s="99">
        <v>1992</v>
      </c>
      <c r="BK96" s="99">
        <v>1735</v>
      </c>
      <c r="BL96" s="99">
        <v>2427</v>
      </c>
      <c r="BM96" s="99">
        <v>0</v>
      </c>
      <c r="BN96" s="99">
        <v>10611</v>
      </c>
      <c r="BP96" s="122">
        <v>1989</v>
      </c>
    </row>
    <row r="97" spans="2:68">
      <c r="B97" s="122">
        <v>1990</v>
      </c>
      <c r="C97" s="99">
        <v>35</v>
      </c>
      <c r="D97" s="99">
        <v>9</v>
      </c>
      <c r="E97" s="99">
        <v>8</v>
      </c>
      <c r="F97" s="99">
        <v>10</v>
      </c>
      <c r="G97" s="99">
        <v>18</v>
      </c>
      <c r="H97" s="99">
        <v>15</v>
      </c>
      <c r="I97" s="99">
        <v>16</v>
      </c>
      <c r="J97" s="99">
        <v>29</v>
      </c>
      <c r="K97" s="99">
        <v>36</v>
      </c>
      <c r="L97" s="99">
        <v>54</v>
      </c>
      <c r="M97" s="99">
        <v>89</v>
      </c>
      <c r="N97" s="99">
        <v>164</v>
      </c>
      <c r="O97" s="99">
        <v>408</v>
      </c>
      <c r="P97" s="99">
        <v>690</v>
      </c>
      <c r="Q97" s="99">
        <v>908</v>
      </c>
      <c r="R97" s="99">
        <v>1069</v>
      </c>
      <c r="S97" s="99">
        <v>990</v>
      </c>
      <c r="T97" s="99">
        <v>916</v>
      </c>
      <c r="U97" s="99">
        <v>2</v>
      </c>
      <c r="V97" s="99">
        <v>5466</v>
      </c>
      <c r="W97" s="127"/>
      <c r="X97" s="122">
        <v>1990</v>
      </c>
      <c r="Y97" s="99">
        <v>28</v>
      </c>
      <c r="Z97" s="99">
        <v>2</v>
      </c>
      <c r="AA97" s="99">
        <v>4</v>
      </c>
      <c r="AB97" s="99">
        <v>10</v>
      </c>
      <c r="AC97" s="99">
        <v>18</v>
      </c>
      <c r="AD97" s="99">
        <v>13</v>
      </c>
      <c r="AE97" s="99">
        <v>16</v>
      </c>
      <c r="AF97" s="99">
        <v>18</v>
      </c>
      <c r="AG97" s="99">
        <v>28</v>
      </c>
      <c r="AH97" s="99">
        <v>32</v>
      </c>
      <c r="AI97" s="99">
        <v>69</v>
      </c>
      <c r="AJ97" s="99">
        <v>102</v>
      </c>
      <c r="AK97" s="99">
        <v>216</v>
      </c>
      <c r="AL97" s="99">
        <v>350</v>
      </c>
      <c r="AM97" s="99">
        <v>457</v>
      </c>
      <c r="AN97" s="99">
        <v>581</v>
      </c>
      <c r="AO97" s="99">
        <v>532</v>
      </c>
      <c r="AP97" s="99">
        <v>1059</v>
      </c>
      <c r="AQ97" s="99">
        <v>0</v>
      </c>
      <c r="AR97" s="99">
        <v>3535</v>
      </c>
      <c r="AS97" s="127"/>
      <c r="AT97" s="122">
        <v>1990</v>
      </c>
      <c r="AU97" s="99">
        <v>63</v>
      </c>
      <c r="AV97" s="99">
        <v>11</v>
      </c>
      <c r="AW97" s="99">
        <v>12</v>
      </c>
      <c r="AX97" s="99">
        <v>20</v>
      </c>
      <c r="AY97" s="99">
        <v>36</v>
      </c>
      <c r="AZ97" s="99">
        <v>28</v>
      </c>
      <c r="BA97" s="99">
        <v>32</v>
      </c>
      <c r="BB97" s="99">
        <v>47</v>
      </c>
      <c r="BC97" s="99">
        <v>64</v>
      </c>
      <c r="BD97" s="99">
        <v>86</v>
      </c>
      <c r="BE97" s="99">
        <v>158</v>
      </c>
      <c r="BF97" s="99">
        <v>266</v>
      </c>
      <c r="BG97" s="99">
        <v>624</v>
      </c>
      <c r="BH97" s="99">
        <v>1040</v>
      </c>
      <c r="BI97" s="99">
        <v>1365</v>
      </c>
      <c r="BJ97" s="99">
        <v>1650</v>
      </c>
      <c r="BK97" s="99">
        <v>1522</v>
      </c>
      <c r="BL97" s="99">
        <v>1975</v>
      </c>
      <c r="BM97" s="99">
        <v>2</v>
      </c>
      <c r="BN97" s="99">
        <v>9001</v>
      </c>
      <c r="BP97" s="122">
        <v>1990</v>
      </c>
    </row>
    <row r="98" spans="2:68">
      <c r="B98" s="122">
        <v>1991</v>
      </c>
      <c r="C98" s="99">
        <v>42</v>
      </c>
      <c r="D98" s="99">
        <v>2</v>
      </c>
      <c r="E98" s="99">
        <v>8</v>
      </c>
      <c r="F98" s="99">
        <v>14</v>
      </c>
      <c r="G98" s="99">
        <v>17</v>
      </c>
      <c r="H98" s="99">
        <v>18</v>
      </c>
      <c r="I98" s="99">
        <v>19</v>
      </c>
      <c r="J98" s="99">
        <v>15</v>
      </c>
      <c r="K98" s="99">
        <v>38</v>
      </c>
      <c r="L98" s="99">
        <v>44</v>
      </c>
      <c r="M98" s="99">
        <v>82</v>
      </c>
      <c r="N98" s="99">
        <v>147</v>
      </c>
      <c r="O98" s="99">
        <v>392</v>
      </c>
      <c r="P98" s="99">
        <v>686</v>
      </c>
      <c r="Q98" s="99">
        <v>919</v>
      </c>
      <c r="R98" s="99">
        <v>1092</v>
      </c>
      <c r="S98" s="99">
        <v>887</v>
      </c>
      <c r="T98" s="99">
        <v>949</v>
      </c>
      <c r="U98" s="99">
        <v>1</v>
      </c>
      <c r="V98" s="99">
        <v>5372</v>
      </c>
      <c r="W98" s="127"/>
      <c r="X98" s="122">
        <v>1991</v>
      </c>
      <c r="Y98" s="99">
        <v>26</v>
      </c>
      <c r="Z98" s="99">
        <v>4</v>
      </c>
      <c r="AA98" s="99">
        <v>8</v>
      </c>
      <c r="AB98" s="99">
        <v>9</v>
      </c>
      <c r="AC98" s="99">
        <v>13</v>
      </c>
      <c r="AD98" s="99">
        <v>11</v>
      </c>
      <c r="AE98" s="99">
        <v>16</v>
      </c>
      <c r="AF98" s="99">
        <v>20</v>
      </c>
      <c r="AG98" s="99">
        <v>19</v>
      </c>
      <c r="AH98" s="99">
        <v>41</v>
      </c>
      <c r="AI98" s="99">
        <v>48</v>
      </c>
      <c r="AJ98" s="99">
        <v>106</v>
      </c>
      <c r="AK98" s="99">
        <v>214</v>
      </c>
      <c r="AL98" s="99">
        <v>350</v>
      </c>
      <c r="AM98" s="99">
        <v>442</v>
      </c>
      <c r="AN98" s="99">
        <v>566</v>
      </c>
      <c r="AO98" s="99">
        <v>593</v>
      </c>
      <c r="AP98" s="99">
        <v>1048</v>
      </c>
      <c r="AQ98" s="99">
        <v>0</v>
      </c>
      <c r="AR98" s="99">
        <v>3534</v>
      </c>
      <c r="AS98" s="127"/>
      <c r="AT98" s="122">
        <v>1991</v>
      </c>
      <c r="AU98" s="99">
        <v>68</v>
      </c>
      <c r="AV98" s="99">
        <v>6</v>
      </c>
      <c r="AW98" s="99">
        <v>16</v>
      </c>
      <c r="AX98" s="99">
        <v>23</v>
      </c>
      <c r="AY98" s="99">
        <v>30</v>
      </c>
      <c r="AZ98" s="99">
        <v>29</v>
      </c>
      <c r="BA98" s="99">
        <v>35</v>
      </c>
      <c r="BB98" s="99">
        <v>35</v>
      </c>
      <c r="BC98" s="99">
        <v>57</v>
      </c>
      <c r="BD98" s="99">
        <v>85</v>
      </c>
      <c r="BE98" s="99">
        <v>130</v>
      </c>
      <c r="BF98" s="99">
        <v>253</v>
      </c>
      <c r="BG98" s="99">
        <v>606</v>
      </c>
      <c r="BH98" s="99">
        <v>1036</v>
      </c>
      <c r="BI98" s="99">
        <v>1361</v>
      </c>
      <c r="BJ98" s="99">
        <v>1658</v>
      </c>
      <c r="BK98" s="99">
        <v>1480</v>
      </c>
      <c r="BL98" s="99">
        <v>1997</v>
      </c>
      <c r="BM98" s="99">
        <v>1</v>
      </c>
      <c r="BN98" s="99">
        <v>8906</v>
      </c>
      <c r="BP98" s="122">
        <v>1991</v>
      </c>
    </row>
    <row r="99" spans="2:68">
      <c r="B99" s="122">
        <v>1992</v>
      </c>
      <c r="C99" s="99">
        <v>33</v>
      </c>
      <c r="D99" s="99">
        <v>3</v>
      </c>
      <c r="E99" s="99">
        <v>3</v>
      </c>
      <c r="F99" s="99">
        <v>9</v>
      </c>
      <c r="G99" s="99">
        <v>11</v>
      </c>
      <c r="H99" s="99">
        <v>9</v>
      </c>
      <c r="I99" s="99">
        <v>10</v>
      </c>
      <c r="J99" s="99">
        <v>25</v>
      </c>
      <c r="K99" s="99">
        <v>33</v>
      </c>
      <c r="L99" s="99">
        <v>48</v>
      </c>
      <c r="M99" s="99">
        <v>86</v>
      </c>
      <c r="N99" s="99">
        <v>143</v>
      </c>
      <c r="O99" s="99">
        <v>385</v>
      </c>
      <c r="P99" s="99">
        <v>729</v>
      </c>
      <c r="Q99" s="99">
        <v>974</v>
      </c>
      <c r="R99" s="99">
        <v>1238</v>
      </c>
      <c r="S99" s="99">
        <v>1109</v>
      </c>
      <c r="T99" s="99">
        <v>1124</v>
      </c>
      <c r="U99" s="99">
        <v>0</v>
      </c>
      <c r="V99" s="99">
        <v>5972</v>
      </c>
      <c r="W99" s="127"/>
      <c r="X99" s="122">
        <v>1992</v>
      </c>
      <c r="Y99" s="99">
        <v>23</v>
      </c>
      <c r="Z99" s="99">
        <v>5</v>
      </c>
      <c r="AA99" s="99">
        <v>5</v>
      </c>
      <c r="AB99" s="99">
        <v>5</v>
      </c>
      <c r="AC99" s="99">
        <v>7</v>
      </c>
      <c r="AD99" s="99">
        <v>9</v>
      </c>
      <c r="AE99" s="99">
        <v>10</v>
      </c>
      <c r="AF99" s="99">
        <v>16</v>
      </c>
      <c r="AG99" s="99">
        <v>24</v>
      </c>
      <c r="AH99" s="99">
        <v>33</v>
      </c>
      <c r="AI99" s="99">
        <v>75</v>
      </c>
      <c r="AJ99" s="99">
        <v>116</v>
      </c>
      <c r="AK99" s="99">
        <v>204</v>
      </c>
      <c r="AL99" s="99">
        <v>403</v>
      </c>
      <c r="AM99" s="99">
        <v>577</v>
      </c>
      <c r="AN99" s="99">
        <v>704</v>
      </c>
      <c r="AO99" s="99">
        <v>643</v>
      </c>
      <c r="AP99" s="99">
        <v>1237</v>
      </c>
      <c r="AQ99" s="99">
        <v>0</v>
      </c>
      <c r="AR99" s="99">
        <v>4096</v>
      </c>
      <c r="AS99" s="127"/>
      <c r="AT99" s="122">
        <v>1992</v>
      </c>
      <c r="AU99" s="99">
        <v>56</v>
      </c>
      <c r="AV99" s="99">
        <v>8</v>
      </c>
      <c r="AW99" s="99">
        <v>8</v>
      </c>
      <c r="AX99" s="99">
        <v>14</v>
      </c>
      <c r="AY99" s="99">
        <v>18</v>
      </c>
      <c r="AZ99" s="99">
        <v>18</v>
      </c>
      <c r="BA99" s="99">
        <v>20</v>
      </c>
      <c r="BB99" s="99">
        <v>41</v>
      </c>
      <c r="BC99" s="99">
        <v>57</v>
      </c>
      <c r="BD99" s="99">
        <v>81</v>
      </c>
      <c r="BE99" s="99">
        <v>161</v>
      </c>
      <c r="BF99" s="99">
        <v>259</v>
      </c>
      <c r="BG99" s="99">
        <v>589</v>
      </c>
      <c r="BH99" s="99">
        <v>1132</v>
      </c>
      <c r="BI99" s="99">
        <v>1551</v>
      </c>
      <c r="BJ99" s="99">
        <v>1942</v>
      </c>
      <c r="BK99" s="99">
        <v>1752</v>
      </c>
      <c r="BL99" s="99">
        <v>2361</v>
      </c>
      <c r="BM99" s="99">
        <v>0</v>
      </c>
      <c r="BN99" s="99">
        <v>10068</v>
      </c>
      <c r="BP99" s="122">
        <v>1992</v>
      </c>
    </row>
    <row r="100" spans="2:68">
      <c r="B100" s="122">
        <v>1993</v>
      </c>
      <c r="C100" s="99">
        <v>28</v>
      </c>
      <c r="D100" s="99">
        <v>4</v>
      </c>
      <c r="E100" s="99">
        <v>4</v>
      </c>
      <c r="F100" s="99">
        <v>13</v>
      </c>
      <c r="G100" s="99">
        <v>12</v>
      </c>
      <c r="H100" s="99">
        <v>11</v>
      </c>
      <c r="I100" s="99">
        <v>17</v>
      </c>
      <c r="J100" s="99">
        <v>23</v>
      </c>
      <c r="K100" s="99">
        <v>33</v>
      </c>
      <c r="L100" s="99">
        <v>52</v>
      </c>
      <c r="M100" s="99">
        <v>96</v>
      </c>
      <c r="N100" s="99">
        <v>172</v>
      </c>
      <c r="O100" s="99">
        <v>351</v>
      </c>
      <c r="P100" s="99">
        <v>676</v>
      </c>
      <c r="Q100" s="99">
        <v>902</v>
      </c>
      <c r="R100" s="99">
        <v>1064</v>
      </c>
      <c r="S100" s="99">
        <v>978</v>
      </c>
      <c r="T100" s="99">
        <v>1032</v>
      </c>
      <c r="U100" s="99">
        <v>0</v>
      </c>
      <c r="V100" s="99">
        <v>5468</v>
      </c>
      <c r="W100" s="127"/>
      <c r="X100" s="122">
        <v>1993</v>
      </c>
      <c r="Y100" s="99">
        <v>18</v>
      </c>
      <c r="Z100" s="99">
        <v>0</v>
      </c>
      <c r="AA100" s="99">
        <v>6</v>
      </c>
      <c r="AB100" s="99">
        <v>13</v>
      </c>
      <c r="AC100" s="99">
        <v>14</v>
      </c>
      <c r="AD100" s="99">
        <v>12</v>
      </c>
      <c r="AE100" s="99">
        <v>15</v>
      </c>
      <c r="AF100" s="99">
        <v>11</v>
      </c>
      <c r="AG100" s="99">
        <v>36</v>
      </c>
      <c r="AH100" s="99">
        <v>54</v>
      </c>
      <c r="AI100" s="99">
        <v>45</v>
      </c>
      <c r="AJ100" s="99">
        <v>101</v>
      </c>
      <c r="AK100" s="99">
        <v>203</v>
      </c>
      <c r="AL100" s="99">
        <v>338</v>
      </c>
      <c r="AM100" s="99">
        <v>583</v>
      </c>
      <c r="AN100" s="99">
        <v>626</v>
      </c>
      <c r="AO100" s="99">
        <v>598</v>
      </c>
      <c r="AP100" s="99">
        <v>1104</v>
      </c>
      <c r="AQ100" s="99">
        <v>0</v>
      </c>
      <c r="AR100" s="99">
        <v>3777</v>
      </c>
      <c r="AS100" s="127"/>
      <c r="AT100" s="122">
        <v>1993</v>
      </c>
      <c r="AU100" s="99">
        <v>46</v>
      </c>
      <c r="AV100" s="99">
        <v>4</v>
      </c>
      <c r="AW100" s="99">
        <v>10</v>
      </c>
      <c r="AX100" s="99">
        <v>26</v>
      </c>
      <c r="AY100" s="99">
        <v>26</v>
      </c>
      <c r="AZ100" s="99">
        <v>23</v>
      </c>
      <c r="BA100" s="99">
        <v>32</v>
      </c>
      <c r="BB100" s="99">
        <v>34</v>
      </c>
      <c r="BC100" s="99">
        <v>69</v>
      </c>
      <c r="BD100" s="99">
        <v>106</v>
      </c>
      <c r="BE100" s="99">
        <v>141</v>
      </c>
      <c r="BF100" s="99">
        <v>273</v>
      </c>
      <c r="BG100" s="99">
        <v>554</v>
      </c>
      <c r="BH100" s="99">
        <v>1014</v>
      </c>
      <c r="BI100" s="99">
        <v>1485</v>
      </c>
      <c r="BJ100" s="99">
        <v>1690</v>
      </c>
      <c r="BK100" s="99">
        <v>1576</v>
      </c>
      <c r="BL100" s="99">
        <v>2136</v>
      </c>
      <c r="BM100" s="99">
        <v>0</v>
      </c>
      <c r="BN100" s="99">
        <v>9245</v>
      </c>
      <c r="BP100" s="122">
        <v>1993</v>
      </c>
    </row>
    <row r="101" spans="2:68">
      <c r="B101" s="122">
        <v>1994</v>
      </c>
      <c r="C101" s="99">
        <v>22</v>
      </c>
      <c r="D101" s="99">
        <v>3</v>
      </c>
      <c r="E101" s="99">
        <v>2</v>
      </c>
      <c r="F101" s="99">
        <v>10</v>
      </c>
      <c r="G101" s="99">
        <v>11</v>
      </c>
      <c r="H101" s="99">
        <v>15</v>
      </c>
      <c r="I101" s="99">
        <v>22</v>
      </c>
      <c r="J101" s="99">
        <v>16</v>
      </c>
      <c r="K101" s="99">
        <v>20</v>
      </c>
      <c r="L101" s="99">
        <v>51</v>
      </c>
      <c r="M101" s="99">
        <v>69</v>
      </c>
      <c r="N101" s="99">
        <v>168</v>
      </c>
      <c r="O101" s="99">
        <v>350</v>
      </c>
      <c r="P101" s="99">
        <v>662</v>
      </c>
      <c r="Q101" s="99">
        <v>1032</v>
      </c>
      <c r="R101" s="99">
        <v>1088</v>
      </c>
      <c r="S101" s="99">
        <v>1047</v>
      </c>
      <c r="T101" s="99">
        <v>1202</v>
      </c>
      <c r="U101" s="99">
        <v>1</v>
      </c>
      <c r="V101" s="99">
        <v>5791</v>
      </c>
      <c r="W101" s="127"/>
      <c r="X101" s="122">
        <v>1994</v>
      </c>
      <c r="Y101" s="99">
        <v>22</v>
      </c>
      <c r="Z101" s="99">
        <v>0</v>
      </c>
      <c r="AA101" s="99">
        <v>8</v>
      </c>
      <c r="AB101" s="99">
        <v>10</v>
      </c>
      <c r="AC101" s="99">
        <v>6</v>
      </c>
      <c r="AD101" s="99">
        <v>12</v>
      </c>
      <c r="AE101" s="99">
        <v>16</v>
      </c>
      <c r="AF101" s="99">
        <v>15</v>
      </c>
      <c r="AG101" s="99">
        <v>26</v>
      </c>
      <c r="AH101" s="99">
        <v>35</v>
      </c>
      <c r="AI101" s="99">
        <v>68</v>
      </c>
      <c r="AJ101" s="99">
        <v>122</v>
      </c>
      <c r="AK101" s="99">
        <v>192</v>
      </c>
      <c r="AL101" s="99">
        <v>388</v>
      </c>
      <c r="AM101" s="99">
        <v>595</v>
      </c>
      <c r="AN101" s="99">
        <v>645</v>
      </c>
      <c r="AO101" s="99">
        <v>718</v>
      </c>
      <c r="AP101" s="99">
        <v>1289</v>
      </c>
      <c r="AQ101" s="99">
        <v>0</v>
      </c>
      <c r="AR101" s="99">
        <v>4167</v>
      </c>
      <c r="AS101" s="127"/>
      <c r="AT101" s="122">
        <v>1994</v>
      </c>
      <c r="AU101" s="99">
        <v>44</v>
      </c>
      <c r="AV101" s="99">
        <v>3</v>
      </c>
      <c r="AW101" s="99">
        <v>10</v>
      </c>
      <c r="AX101" s="99">
        <v>20</v>
      </c>
      <c r="AY101" s="99">
        <v>17</v>
      </c>
      <c r="AZ101" s="99">
        <v>27</v>
      </c>
      <c r="BA101" s="99">
        <v>38</v>
      </c>
      <c r="BB101" s="99">
        <v>31</v>
      </c>
      <c r="BC101" s="99">
        <v>46</v>
      </c>
      <c r="BD101" s="99">
        <v>86</v>
      </c>
      <c r="BE101" s="99">
        <v>137</v>
      </c>
      <c r="BF101" s="99">
        <v>290</v>
      </c>
      <c r="BG101" s="99">
        <v>542</v>
      </c>
      <c r="BH101" s="99">
        <v>1050</v>
      </c>
      <c r="BI101" s="99">
        <v>1627</v>
      </c>
      <c r="BJ101" s="99">
        <v>1733</v>
      </c>
      <c r="BK101" s="99">
        <v>1765</v>
      </c>
      <c r="BL101" s="99">
        <v>2491</v>
      </c>
      <c r="BM101" s="99">
        <v>1</v>
      </c>
      <c r="BN101" s="99">
        <v>9958</v>
      </c>
      <c r="BP101" s="122">
        <v>1994</v>
      </c>
    </row>
    <row r="102" spans="2:68">
      <c r="B102" s="122">
        <v>1995</v>
      </c>
      <c r="C102" s="99">
        <v>36</v>
      </c>
      <c r="D102" s="99">
        <v>2</v>
      </c>
      <c r="E102" s="99">
        <v>5</v>
      </c>
      <c r="F102" s="99">
        <v>8</v>
      </c>
      <c r="G102" s="99">
        <v>9</v>
      </c>
      <c r="H102" s="99">
        <v>14</v>
      </c>
      <c r="I102" s="99">
        <v>13</v>
      </c>
      <c r="J102" s="99">
        <v>19</v>
      </c>
      <c r="K102" s="99">
        <v>25</v>
      </c>
      <c r="L102" s="99">
        <v>49</v>
      </c>
      <c r="M102" s="99">
        <v>76</v>
      </c>
      <c r="N102" s="99">
        <v>139</v>
      </c>
      <c r="O102" s="99">
        <v>299</v>
      </c>
      <c r="P102" s="99">
        <v>603</v>
      </c>
      <c r="Q102" s="99">
        <v>959</v>
      </c>
      <c r="R102" s="99">
        <v>1034</v>
      </c>
      <c r="S102" s="99">
        <v>1057</v>
      </c>
      <c r="T102" s="99">
        <v>1059</v>
      </c>
      <c r="U102" s="99">
        <v>1</v>
      </c>
      <c r="V102" s="99">
        <v>5407</v>
      </c>
      <c r="W102" s="127"/>
      <c r="X102" s="122">
        <v>1995</v>
      </c>
      <c r="Y102" s="99">
        <v>43</v>
      </c>
      <c r="Z102" s="99">
        <v>3</v>
      </c>
      <c r="AA102" s="99">
        <v>9</v>
      </c>
      <c r="AB102" s="99">
        <v>6</v>
      </c>
      <c r="AC102" s="99">
        <v>6</v>
      </c>
      <c r="AD102" s="99">
        <v>9</v>
      </c>
      <c r="AE102" s="99">
        <v>8</v>
      </c>
      <c r="AF102" s="99">
        <v>19</v>
      </c>
      <c r="AG102" s="99">
        <v>20</v>
      </c>
      <c r="AH102" s="99">
        <v>37</v>
      </c>
      <c r="AI102" s="99">
        <v>59</v>
      </c>
      <c r="AJ102" s="99">
        <v>111</v>
      </c>
      <c r="AK102" s="99">
        <v>200</v>
      </c>
      <c r="AL102" s="99">
        <v>379</v>
      </c>
      <c r="AM102" s="99">
        <v>553</v>
      </c>
      <c r="AN102" s="99">
        <v>593</v>
      </c>
      <c r="AO102" s="99">
        <v>738</v>
      </c>
      <c r="AP102" s="99">
        <v>1231</v>
      </c>
      <c r="AQ102" s="99">
        <v>0</v>
      </c>
      <c r="AR102" s="99">
        <v>4024</v>
      </c>
      <c r="AS102" s="127"/>
      <c r="AT102" s="122">
        <v>1995</v>
      </c>
      <c r="AU102" s="99">
        <v>79</v>
      </c>
      <c r="AV102" s="99">
        <v>5</v>
      </c>
      <c r="AW102" s="99">
        <v>14</v>
      </c>
      <c r="AX102" s="99">
        <v>14</v>
      </c>
      <c r="AY102" s="99">
        <v>15</v>
      </c>
      <c r="AZ102" s="99">
        <v>23</v>
      </c>
      <c r="BA102" s="99">
        <v>21</v>
      </c>
      <c r="BB102" s="99">
        <v>38</v>
      </c>
      <c r="BC102" s="99">
        <v>45</v>
      </c>
      <c r="BD102" s="99">
        <v>86</v>
      </c>
      <c r="BE102" s="99">
        <v>135</v>
      </c>
      <c r="BF102" s="99">
        <v>250</v>
      </c>
      <c r="BG102" s="99">
        <v>499</v>
      </c>
      <c r="BH102" s="99">
        <v>982</v>
      </c>
      <c r="BI102" s="99">
        <v>1512</v>
      </c>
      <c r="BJ102" s="99">
        <v>1627</v>
      </c>
      <c r="BK102" s="99">
        <v>1795</v>
      </c>
      <c r="BL102" s="99">
        <v>2290</v>
      </c>
      <c r="BM102" s="99">
        <v>1</v>
      </c>
      <c r="BN102" s="99">
        <v>9431</v>
      </c>
      <c r="BP102" s="122">
        <v>1995</v>
      </c>
    </row>
    <row r="103" spans="2:68">
      <c r="B103" s="122">
        <v>1996</v>
      </c>
      <c r="C103" s="99">
        <v>27</v>
      </c>
      <c r="D103" s="99">
        <v>4</v>
      </c>
      <c r="E103" s="99">
        <v>3</v>
      </c>
      <c r="F103" s="99">
        <v>8</v>
      </c>
      <c r="G103" s="99">
        <v>10</v>
      </c>
      <c r="H103" s="99">
        <v>10</v>
      </c>
      <c r="I103" s="99">
        <v>9</v>
      </c>
      <c r="J103" s="99">
        <v>16</v>
      </c>
      <c r="K103" s="99">
        <v>33</v>
      </c>
      <c r="L103" s="99">
        <v>36</v>
      </c>
      <c r="M103" s="99">
        <v>84</v>
      </c>
      <c r="N103" s="99">
        <v>136</v>
      </c>
      <c r="O103" s="99">
        <v>298</v>
      </c>
      <c r="P103" s="99">
        <v>606</v>
      </c>
      <c r="Q103" s="99">
        <v>996</v>
      </c>
      <c r="R103" s="99">
        <v>1055</v>
      </c>
      <c r="S103" s="99">
        <v>1137</v>
      </c>
      <c r="T103" s="99">
        <v>1265</v>
      </c>
      <c r="U103" s="99">
        <v>0</v>
      </c>
      <c r="V103" s="99">
        <v>5733</v>
      </c>
      <c r="W103" s="127"/>
      <c r="X103" s="122">
        <v>1996</v>
      </c>
      <c r="Y103" s="99">
        <v>20</v>
      </c>
      <c r="Z103" s="99">
        <v>2</v>
      </c>
      <c r="AA103" s="99">
        <v>9</v>
      </c>
      <c r="AB103" s="99">
        <v>5</v>
      </c>
      <c r="AC103" s="99">
        <v>10</v>
      </c>
      <c r="AD103" s="99">
        <v>6</v>
      </c>
      <c r="AE103" s="99">
        <v>8</v>
      </c>
      <c r="AF103" s="99">
        <v>18</v>
      </c>
      <c r="AG103" s="99">
        <v>23</v>
      </c>
      <c r="AH103" s="99">
        <v>38</v>
      </c>
      <c r="AI103" s="99">
        <v>75</v>
      </c>
      <c r="AJ103" s="99">
        <v>131</v>
      </c>
      <c r="AK103" s="99">
        <v>188</v>
      </c>
      <c r="AL103" s="99">
        <v>360</v>
      </c>
      <c r="AM103" s="99">
        <v>625</v>
      </c>
      <c r="AN103" s="99">
        <v>697</v>
      </c>
      <c r="AO103" s="99">
        <v>800</v>
      </c>
      <c r="AP103" s="99">
        <v>1546</v>
      </c>
      <c r="AQ103" s="99">
        <v>0</v>
      </c>
      <c r="AR103" s="99">
        <v>4561</v>
      </c>
      <c r="AS103" s="127"/>
      <c r="AT103" s="122">
        <v>1996</v>
      </c>
      <c r="AU103" s="99">
        <v>47</v>
      </c>
      <c r="AV103" s="99">
        <v>6</v>
      </c>
      <c r="AW103" s="99">
        <v>12</v>
      </c>
      <c r="AX103" s="99">
        <v>13</v>
      </c>
      <c r="AY103" s="99">
        <v>20</v>
      </c>
      <c r="AZ103" s="99">
        <v>16</v>
      </c>
      <c r="BA103" s="99">
        <v>17</v>
      </c>
      <c r="BB103" s="99">
        <v>34</v>
      </c>
      <c r="BC103" s="99">
        <v>56</v>
      </c>
      <c r="BD103" s="99">
        <v>74</v>
      </c>
      <c r="BE103" s="99">
        <v>159</v>
      </c>
      <c r="BF103" s="99">
        <v>267</v>
      </c>
      <c r="BG103" s="99">
        <v>486</v>
      </c>
      <c r="BH103" s="99">
        <v>966</v>
      </c>
      <c r="BI103" s="99">
        <v>1621</v>
      </c>
      <c r="BJ103" s="99">
        <v>1752</v>
      </c>
      <c r="BK103" s="99">
        <v>1937</v>
      </c>
      <c r="BL103" s="99">
        <v>2811</v>
      </c>
      <c r="BM103" s="99">
        <v>0</v>
      </c>
      <c r="BN103" s="99">
        <v>10294</v>
      </c>
      <c r="BP103" s="122">
        <v>1996</v>
      </c>
    </row>
    <row r="104" spans="2:68">
      <c r="B104" s="123">
        <v>1997</v>
      </c>
      <c r="C104" s="99">
        <v>22</v>
      </c>
      <c r="D104" s="99">
        <v>2</v>
      </c>
      <c r="E104" s="99">
        <v>7</v>
      </c>
      <c r="F104" s="99">
        <v>7</v>
      </c>
      <c r="G104" s="99">
        <v>9</v>
      </c>
      <c r="H104" s="99">
        <v>9</v>
      </c>
      <c r="I104" s="99">
        <v>19</v>
      </c>
      <c r="J104" s="99">
        <v>22</v>
      </c>
      <c r="K104" s="99">
        <v>31</v>
      </c>
      <c r="L104" s="99">
        <v>44</v>
      </c>
      <c r="M104" s="99">
        <v>75</v>
      </c>
      <c r="N104" s="99">
        <v>140</v>
      </c>
      <c r="O104" s="99">
        <v>282</v>
      </c>
      <c r="P104" s="99">
        <v>583</v>
      </c>
      <c r="Q104" s="99">
        <v>965</v>
      </c>
      <c r="R104" s="99">
        <v>1121</v>
      </c>
      <c r="S104" s="99">
        <v>1106</v>
      </c>
      <c r="T104" s="99">
        <v>1218</v>
      </c>
      <c r="U104" s="99">
        <v>0</v>
      </c>
      <c r="V104" s="99">
        <v>5662</v>
      </c>
      <c r="W104" s="127"/>
      <c r="X104" s="123">
        <v>1997</v>
      </c>
      <c r="Y104" s="99">
        <v>19</v>
      </c>
      <c r="Z104" s="99">
        <v>5</v>
      </c>
      <c r="AA104" s="99">
        <v>1</v>
      </c>
      <c r="AB104" s="99">
        <v>8</v>
      </c>
      <c r="AC104" s="99">
        <v>4</v>
      </c>
      <c r="AD104" s="99">
        <v>10</v>
      </c>
      <c r="AE104" s="99">
        <v>18</v>
      </c>
      <c r="AF104" s="99">
        <v>19</v>
      </c>
      <c r="AG104" s="99">
        <v>31</v>
      </c>
      <c r="AH104" s="99">
        <v>27</v>
      </c>
      <c r="AI104" s="99">
        <v>55</v>
      </c>
      <c r="AJ104" s="99">
        <v>117</v>
      </c>
      <c r="AK104" s="99">
        <v>176</v>
      </c>
      <c r="AL104" s="99">
        <v>356</v>
      </c>
      <c r="AM104" s="99">
        <v>530</v>
      </c>
      <c r="AN104" s="99">
        <v>731</v>
      </c>
      <c r="AO104" s="99">
        <v>852</v>
      </c>
      <c r="AP104" s="99">
        <v>1728</v>
      </c>
      <c r="AQ104" s="99">
        <v>0</v>
      </c>
      <c r="AR104" s="99">
        <v>4687</v>
      </c>
      <c r="AS104" s="127"/>
      <c r="AT104" s="123">
        <v>1997</v>
      </c>
      <c r="AU104" s="99">
        <v>41</v>
      </c>
      <c r="AV104" s="99">
        <v>7</v>
      </c>
      <c r="AW104" s="99">
        <v>8</v>
      </c>
      <c r="AX104" s="99">
        <v>15</v>
      </c>
      <c r="AY104" s="99">
        <v>13</v>
      </c>
      <c r="AZ104" s="99">
        <v>19</v>
      </c>
      <c r="BA104" s="99">
        <v>37</v>
      </c>
      <c r="BB104" s="99">
        <v>41</v>
      </c>
      <c r="BC104" s="99">
        <v>62</v>
      </c>
      <c r="BD104" s="99">
        <v>71</v>
      </c>
      <c r="BE104" s="99">
        <v>130</v>
      </c>
      <c r="BF104" s="99">
        <v>257</v>
      </c>
      <c r="BG104" s="99">
        <v>458</v>
      </c>
      <c r="BH104" s="99">
        <v>939</v>
      </c>
      <c r="BI104" s="99">
        <v>1495</v>
      </c>
      <c r="BJ104" s="99">
        <v>1852</v>
      </c>
      <c r="BK104" s="99">
        <v>1958</v>
      </c>
      <c r="BL104" s="99">
        <v>2946</v>
      </c>
      <c r="BM104" s="99">
        <v>0</v>
      </c>
      <c r="BN104" s="99">
        <v>10349</v>
      </c>
      <c r="BP104" s="123">
        <v>1997</v>
      </c>
    </row>
    <row r="105" spans="2:68">
      <c r="B105" s="123">
        <v>1998</v>
      </c>
      <c r="C105" s="99">
        <v>24</v>
      </c>
      <c r="D105" s="99">
        <v>7</v>
      </c>
      <c r="E105" s="99">
        <v>7</v>
      </c>
      <c r="F105" s="99">
        <v>7</v>
      </c>
      <c r="G105" s="99">
        <v>4</v>
      </c>
      <c r="H105" s="99">
        <v>13</v>
      </c>
      <c r="I105" s="99">
        <v>13</v>
      </c>
      <c r="J105" s="99">
        <v>13</v>
      </c>
      <c r="K105" s="99">
        <v>23</v>
      </c>
      <c r="L105" s="99">
        <v>34</v>
      </c>
      <c r="M105" s="99">
        <v>73</v>
      </c>
      <c r="N105" s="99">
        <v>122</v>
      </c>
      <c r="O105" s="99">
        <v>267</v>
      </c>
      <c r="P105" s="99">
        <v>537</v>
      </c>
      <c r="Q105" s="99">
        <v>876</v>
      </c>
      <c r="R105" s="99">
        <v>1037</v>
      </c>
      <c r="S105" s="99">
        <v>1033</v>
      </c>
      <c r="T105" s="99">
        <v>1213</v>
      </c>
      <c r="U105" s="99">
        <v>1</v>
      </c>
      <c r="V105" s="99">
        <v>5304</v>
      </c>
      <c r="W105" s="127"/>
      <c r="X105" s="123">
        <v>1998</v>
      </c>
      <c r="Y105" s="99">
        <v>25</v>
      </c>
      <c r="Z105" s="99">
        <v>1</v>
      </c>
      <c r="AA105" s="99">
        <v>1</v>
      </c>
      <c r="AB105" s="99">
        <v>6</v>
      </c>
      <c r="AC105" s="99">
        <v>8</v>
      </c>
      <c r="AD105" s="99">
        <v>15</v>
      </c>
      <c r="AE105" s="99">
        <v>12</v>
      </c>
      <c r="AF105" s="99">
        <v>20</v>
      </c>
      <c r="AG105" s="99">
        <v>20</v>
      </c>
      <c r="AH105" s="99">
        <v>35</v>
      </c>
      <c r="AI105" s="99">
        <v>67</v>
      </c>
      <c r="AJ105" s="99">
        <v>103</v>
      </c>
      <c r="AK105" s="99">
        <v>169</v>
      </c>
      <c r="AL105" s="99">
        <v>267</v>
      </c>
      <c r="AM105" s="99">
        <v>531</v>
      </c>
      <c r="AN105" s="99">
        <v>663</v>
      </c>
      <c r="AO105" s="99">
        <v>844</v>
      </c>
      <c r="AP105" s="99">
        <v>1523</v>
      </c>
      <c r="AQ105" s="99">
        <v>0</v>
      </c>
      <c r="AR105" s="99">
        <v>4310</v>
      </c>
      <c r="AS105" s="127"/>
      <c r="AT105" s="123">
        <v>1998</v>
      </c>
      <c r="AU105" s="99">
        <v>49</v>
      </c>
      <c r="AV105" s="99">
        <v>8</v>
      </c>
      <c r="AW105" s="99">
        <v>8</v>
      </c>
      <c r="AX105" s="99">
        <v>13</v>
      </c>
      <c r="AY105" s="99">
        <v>12</v>
      </c>
      <c r="AZ105" s="99">
        <v>28</v>
      </c>
      <c r="BA105" s="99">
        <v>25</v>
      </c>
      <c r="BB105" s="99">
        <v>33</v>
      </c>
      <c r="BC105" s="99">
        <v>43</v>
      </c>
      <c r="BD105" s="99">
        <v>69</v>
      </c>
      <c r="BE105" s="99">
        <v>140</v>
      </c>
      <c r="BF105" s="99">
        <v>225</v>
      </c>
      <c r="BG105" s="99">
        <v>436</v>
      </c>
      <c r="BH105" s="99">
        <v>804</v>
      </c>
      <c r="BI105" s="99">
        <v>1407</v>
      </c>
      <c r="BJ105" s="99">
        <v>1700</v>
      </c>
      <c r="BK105" s="99">
        <v>1877</v>
      </c>
      <c r="BL105" s="99">
        <v>2736</v>
      </c>
      <c r="BM105" s="99">
        <v>1</v>
      </c>
      <c r="BN105" s="99">
        <v>9614</v>
      </c>
      <c r="BP105" s="123">
        <v>1998</v>
      </c>
    </row>
    <row r="106" spans="2:68">
      <c r="B106" s="123">
        <v>1999</v>
      </c>
      <c r="C106" s="99">
        <v>21</v>
      </c>
      <c r="D106" s="99">
        <v>1</v>
      </c>
      <c r="E106" s="99">
        <v>5</v>
      </c>
      <c r="F106" s="99">
        <v>10</v>
      </c>
      <c r="G106" s="99">
        <v>12</v>
      </c>
      <c r="H106" s="99">
        <v>9</v>
      </c>
      <c r="I106" s="99">
        <v>16</v>
      </c>
      <c r="J106" s="99">
        <v>17</v>
      </c>
      <c r="K106" s="99">
        <v>13</v>
      </c>
      <c r="L106" s="99">
        <v>38</v>
      </c>
      <c r="M106" s="99">
        <v>57</v>
      </c>
      <c r="N106" s="99">
        <v>137</v>
      </c>
      <c r="O106" s="99">
        <v>235</v>
      </c>
      <c r="P106" s="99">
        <v>491</v>
      </c>
      <c r="Q106" s="99">
        <v>886</v>
      </c>
      <c r="R106" s="99">
        <v>1132</v>
      </c>
      <c r="S106" s="99">
        <v>992</v>
      </c>
      <c r="T106" s="99">
        <v>1224</v>
      </c>
      <c r="U106" s="99">
        <v>0</v>
      </c>
      <c r="V106" s="99">
        <v>5296</v>
      </c>
      <c r="W106" s="127"/>
      <c r="X106" s="123">
        <v>1999</v>
      </c>
      <c r="Y106" s="99">
        <v>13</v>
      </c>
      <c r="Z106" s="99">
        <v>4</v>
      </c>
      <c r="AA106" s="99">
        <v>5</v>
      </c>
      <c r="AB106" s="99">
        <v>8</v>
      </c>
      <c r="AC106" s="99">
        <v>7</v>
      </c>
      <c r="AD106" s="99">
        <v>11</v>
      </c>
      <c r="AE106" s="99">
        <v>14</v>
      </c>
      <c r="AF106" s="99">
        <v>14</v>
      </c>
      <c r="AG106" s="99">
        <v>14</v>
      </c>
      <c r="AH106" s="99">
        <v>41</v>
      </c>
      <c r="AI106" s="99">
        <v>58</v>
      </c>
      <c r="AJ106" s="99">
        <v>101</v>
      </c>
      <c r="AK106" s="99">
        <v>155</v>
      </c>
      <c r="AL106" s="99">
        <v>254</v>
      </c>
      <c r="AM106" s="99">
        <v>483</v>
      </c>
      <c r="AN106" s="99">
        <v>698</v>
      </c>
      <c r="AO106" s="99">
        <v>805</v>
      </c>
      <c r="AP106" s="99">
        <v>1632</v>
      </c>
      <c r="AQ106" s="99">
        <v>0</v>
      </c>
      <c r="AR106" s="99">
        <v>4317</v>
      </c>
      <c r="AS106" s="127"/>
      <c r="AT106" s="123">
        <v>1999</v>
      </c>
      <c r="AU106" s="99">
        <v>34</v>
      </c>
      <c r="AV106" s="99">
        <v>5</v>
      </c>
      <c r="AW106" s="99">
        <v>10</v>
      </c>
      <c r="AX106" s="99">
        <v>18</v>
      </c>
      <c r="AY106" s="99">
        <v>19</v>
      </c>
      <c r="AZ106" s="99">
        <v>20</v>
      </c>
      <c r="BA106" s="99">
        <v>30</v>
      </c>
      <c r="BB106" s="99">
        <v>31</v>
      </c>
      <c r="BC106" s="99">
        <v>27</v>
      </c>
      <c r="BD106" s="99">
        <v>79</v>
      </c>
      <c r="BE106" s="99">
        <v>115</v>
      </c>
      <c r="BF106" s="99">
        <v>238</v>
      </c>
      <c r="BG106" s="99">
        <v>390</v>
      </c>
      <c r="BH106" s="99">
        <v>745</v>
      </c>
      <c r="BI106" s="99">
        <v>1369</v>
      </c>
      <c r="BJ106" s="99">
        <v>1830</v>
      </c>
      <c r="BK106" s="99">
        <v>1797</v>
      </c>
      <c r="BL106" s="99">
        <v>2856</v>
      </c>
      <c r="BM106" s="99">
        <v>0</v>
      </c>
      <c r="BN106" s="99">
        <v>9613</v>
      </c>
      <c r="BP106" s="123">
        <v>1999</v>
      </c>
    </row>
    <row r="107" spans="2:68" s="91" customFormat="1">
      <c r="B107" s="124">
        <v>2000</v>
      </c>
      <c r="C107" s="99">
        <v>15</v>
      </c>
      <c r="D107" s="99">
        <v>5</v>
      </c>
      <c r="E107" s="99">
        <v>1</v>
      </c>
      <c r="F107" s="99">
        <v>4</v>
      </c>
      <c r="G107" s="99">
        <v>4</v>
      </c>
      <c r="H107" s="99">
        <v>8</v>
      </c>
      <c r="I107" s="99">
        <v>23</v>
      </c>
      <c r="J107" s="99">
        <v>19</v>
      </c>
      <c r="K107" s="99">
        <v>35</v>
      </c>
      <c r="L107" s="99">
        <v>43</v>
      </c>
      <c r="M107" s="99">
        <v>78</v>
      </c>
      <c r="N107" s="99">
        <v>151</v>
      </c>
      <c r="O107" s="99">
        <v>259</v>
      </c>
      <c r="P107" s="99">
        <v>483</v>
      </c>
      <c r="Q107" s="99">
        <v>847</v>
      </c>
      <c r="R107" s="99">
        <v>1168</v>
      </c>
      <c r="S107" s="99">
        <v>1170</v>
      </c>
      <c r="T107" s="99">
        <v>1608</v>
      </c>
      <c r="U107" s="99">
        <v>2</v>
      </c>
      <c r="V107" s="99">
        <v>5923</v>
      </c>
      <c r="W107" s="125"/>
      <c r="X107" s="124">
        <v>2000</v>
      </c>
      <c r="Y107" s="99">
        <v>12</v>
      </c>
      <c r="Z107" s="99">
        <v>5</v>
      </c>
      <c r="AA107" s="99">
        <v>3</v>
      </c>
      <c r="AB107" s="99">
        <v>3</v>
      </c>
      <c r="AC107" s="99">
        <v>4</v>
      </c>
      <c r="AD107" s="99">
        <v>10</v>
      </c>
      <c r="AE107" s="99">
        <v>17</v>
      </c>
      <c r="AF107" s="99">
        <v>16</v>
      </c>
      <c r="AG107" s="99">
        <v>22</v>
      </c>
      <c r="AH107" s="99">
        <v>42</v>
      </c>
      <c r="AI107" s="99">
        <v>61</v>
      </c>
      <c r="AJ107" s="99">
        <v>125</v>
      </c>
      <c r="AK107" s="99">
        <v>155</v>
      </c>
      <c r="AL107" s="99">
        <v>312</v>
      </c>
      <c r="AM107" s="99">
        <v>516</v>
      </c>
      <c r="AN107" s="99">
        <v>705</v>
      </c>
      <c r="AO107" s="99">
        <v>881</v>
      </c>
      <c r="AP107" s="99">
        <v>2095</v>
      </c>
      <c r="AQ107" s="99">
        <v>0</v>
      </c>
      <c r="AR107" s="99">
        <v>4984</v>
      </c>
      <c r="AS107" s="125"/>
      <c r="AT107" s="124">
        <v>2000</v>
      </c>
      <c r="AU107" s="99">
        <v>27</v>
      </c>
      <c r="AV107" s="99">
        <v>10</v>
      </c>
      <c r="AW107" s="99">
        <v>4</v>
      </c>
      <c r="AX107" s="99">
        <v>7</v>
      </c>
      <c r="AY107" s="99">
        <v>8</v>
      </c>
      <c r="AZ107" s="99">
        <v>18</v>
      </c>
      <c r="BA107" s="99">
        <v>40</v>
      </c>
      <c r="BB107" s="99">
        <v>35</v>
      </c>
      <c r="BC107" s="99">
        <v>57</v>
      </c>
      <c r="BD107" s="99">
        <v>85</v>
      </c>
      <c r="BE107" s="99">
        <v>139</v>
      </c>
      <c r="BF107" s="99">
        <v>276</v>
      </c>
      <c r="BG107" s="99">
        <v>414</v>
      </c>
      <c r="BH107" s="99">
        <v>795</v>
      </c>
      <c r="BI107" s="99">
        <v>1363</v>
      </c>
      <c r="BJ107" s="99">
        <v>1873</v>
      </c>
      <c r="BK107" s="99">
        <v>2051</v>
      </c>
      <c r="BL107" s="99">
        <v>3703</v>
      </c>
      <c r="BM107" s="99">
        <v>2</v>
      </c>
      <c r="BN107" s="99">
        <v>10907</v>
      </c>
      <c r="BP107" s="124">
        <v>2000</v>
      </c>
    </row>
    <row r="108" spans="2:68">
      <c r="B108" s="123">
        <v>2001</v>
      </c>
      <c r="C108" s="99">
        <v>21</v>
      </c>
      <c r="D108" s="99">
        <v>1</v>
      </c>
      <c r="E108" s="99">
        <v>3</v>
      </c>
      <c r="F108" s="99">
        <v>4</v>
      </c>
      <c r="G108" s="99">
        <v>12</v>
      </c>
      <c r="H108" s="99">
        <v>11</v>
      </c>
      <c r="I108" s="99">
        <v>19</v>
      </c>
      <c r="J108" s="99">
        <v>24</v>
      </c>
      <c r="K108" s="99">
        <v>36</v>
      </c>
      <c r="L108" s="99">
        <v>42</v>
      </c>
      <c r="M108" s="99">
        <v>70</v>
      </c>
      <c r="N108" s="99">
        <v>153</v>
      </c>
      <c r="O108" s="99">
        <v>216</v>
      </c>
      <c r="P108" s="99">
        <v>455</v>
      </c>
      <c r="Q108" s="99">
        <v>812</v>
      </c>
      <c r="R108" s="99">
        <v>1184</v>
      </c>
      <c r="S108" s="99">
        <v>1161</v>
      </c>
      <c r="T108" s="99">
        <v>1501</v>
      </c>
      <c r="U108" s="99">
        <v>0</v>
      </c>
      <c r="V108" s="99">
        <v>5725</v>
      </c>
      <c r="W108" s="127"/>
      <c r="X108" s="123">
        <v>2001</v>
      </c>
      <c r="Y108" s="99">
        <v>17</v>
      </c>
      <c r="Z108" s="99">
        <v>3</v>
      </c>
      <c r="AA108" s="99">
        <v>4</v>
      </c>
      <c r="AB108" s="99">
        <v>2</v>
      </c>
      <c r="AC108" s="99">
        <v>8</v>
      </c>
      <c r="AD108" s="99">
        <v>10</v>
      </c>
      <c r="AE108" s="99">
        <v>15</v>
      </c>
      <c r="AF108" s="99">
        <v>16</v>
      </c>
      <c r="AG108" s="99">
        <v>31</v>
      </c>
      <c r="AH108" s="99">
        <v>31</v>
      </c>
      <c r="AI108" s="99">
        <v>65</v>
      </c>
      <c r="AJ108" s="99">
        <v>105</v>
      </c>
      <c r="AK108" s="99">
        <v>187</v>
      </c>
      <c r="AL108" s="99">
        <v>303</v>
      </c>
      <c r="AM108" s="99">
        <v>531</v>
      </c>
      <c r="AN108" s="99">
        <v>727</v>
      </c>
      <c r="AO108" s="99">
        <v>920</v>
      </c>
      <c r="AP108" s="99">
        <v>1926</v>
      </c>
      <c r="AQ108" s="99">
        <v>0</v>
      </c>
      <c r="AR108" s="99">
        <v>4901</v>
      </c>
      <c r="AS108" s="127"/>
      <c r="AT108" s="123">
        <v>2001</v>
      </c>
      <c r="AU108" s="99">
        <v>38</v>
      </c>
      <c r="AV108" s="99">
        <v>4</v>
      </c>
      <c r="AW108" s="99">
        <v>7</v>
      </c>
      <c r="AX108" s="99">
        <v>6</v>
      </c>
      <c r="AY108" s="99">
        <v>20</v>
      </c>
      <c r="AZ108" s="99">
        <v>21</v>
      </c>
      <c r="BA108" s="99">
        <v>34</v>
      </c>
      <c r="BB108" s="99">
        <v>40</v>
      </c>
      <c r="BC108" s="99">
        <v>67</v>
      </c>
      <c r="BD108" s="99">
        <v>73</v>
      </c>
      <c r="BE108" s="99">
        <v>135</v>
      </c>
      <c r="BF108" s="99">
        <v>258</v>
      </c>
      <c r="BG108" s="99">
        <v>403</v>
      </c>
      <c r="BH108" s="99">
        <v>758</v>
      </c>
      <c r="BI108" s="99">
        <v>1343</v>
      </c>
      <c r="BJ108" s="99">
        <v>1911</v>
      </c>
      <c r="BK108" s="99">
        <v>2081</v>
      </c>
      <c r="BL108" s="99">
        <v>3427</v>
      </c>
      <c r="BM108" s="99">
        <v>0</v>
      </c>
      <c r="BN108" s="99">
        <v>10626</v>
      </c>
      <c r="BP108" s="123">
        <v>2001</v>
      </c>
    </row>
    <row r="109" spans="2:68">
      <c r="B109" s="124">
        <v>2002</v>
      </c>
      <c r="C109" s="99">
        <v>23</v>
      </c>
      <c r="D109" s="99">
        <v>1</v>
      </c>
      <c r="E109" s="99">
        <v>6</v>
      </c>
      <c r="F109" s="99">
        <v>4</v>
      </c>
      <c r="G109" s="99">
        <v>9</v>
      </c>
      <c r="H109" s="99">
        <v>10</v>
      </c>
      <c r="I109" s="99">
        <v>20</v>
      </c>
      <c r="J109" s="99">
        <v>17</v>
      </c>
      <c r="K109" s="99">
        <v>25</v>
      </c>
      <c r="L109" s="99">
        <v>42</v>
      </c>
      <c r="M109" s="99">
        <v>86</v>
      </c>
      <c r="N109" s="99">
        <v>128</v>
      </c>
      <c r="O109" s="99">
        <v>263</v>
      </c>
      <c r="P109" s="99">
        <v>451</v>
      </c>
      <c r="Q109" s="99">
        <v>837</v>
      </c>
      <c r="R109" s="99">
        <v>1193</v>
      </c>
      <c r="S109" s="99">
        <v>1250</v>
      </c>
      <c r="T109" s="99">
        <v>1800</v>
      </c>
      <c r="U109" s="99">
        <v>4</v>
      </c>
      <c r="V109" s="99">
        <v>6169</v>
      </c>
      <c r="W109" s="127"/>
      <c r="X109" s="124">
        <v>2002</v>
      </c>
      <c r="Y109" s="99">
        <v>9</v>
      </c>
      <c r="Z109" s="99">
        <v>2</v>
      </c>
      <c r="AA109" s="99">
        <v>5</v>
      </c>
      <c r="AB109" s="99">
        <v>4</v>
      </c>
      <c r="AC109" s="99">
        <v>5</v>
      </c>
      <c r="AD109" s="99">
        <v>10</v>
      </c>
      <c r="AE109" s="99">
        <v>15</v>
      </c>
      <c r="AF109" s="99">
        <v>14</v>
      </c>
      <c r="AG109" s="99">
        <v>19</v>
      </c>
      <c r="AH109" s="99">
        <v>35</v>
      </c>
      <c r="AI109" s="99">
        <v>78</v>
      </c>
      <c r="AJ109" s="99">
        <v>114</v>
      </c>
      <c r="AK109" s="99">
        <v>186</v>
      </c>
      <c r="AL109" s="99">
        <v>308</v>
      </c>
      <c r="AM109" s="99">
        <v>515</v>
      </c>
      <c r="AN109" s="99">
        <v>869</v>
      </c>
      <c r="AO109" s="99">
        <v>1027</v>
      </c>
      <c r="AP109" s="99">
        <v>2282</v>
      </c>
      <c r="AQ109" s="99">
        <v>2</v>
      </c>
      <c r="AR109" s="99">
        <v>5499</v>
      </c>
      <c r="AS109" s="127"/>
      <c r="AT109" s="124">
        <v>2002</v>
      </c>
      <c r="AU109" s="99">
        <v>32</v>
      </c>
      <c r="AV109" s="99">
        <v>3</v>
      </c>
      <c r="AW109" s="99">
        <v>11</v>
      </c>
      <c r="AX109" s="99">
        <v>8</v>
      </c>
      <c r="AY109" s="99">
        <v>14</v>
      </c>
      <c r="AZ109" s="99">
        <v>20</v>
      </c>
      <c r="BA109" s="99">
        <v>35</v>
      </c>
      <c r="BB109" s="99">
        <v>31</v>
      </c>
      <c r="BC109" s="99">
        <v>44</v>
      </c>
      <c r="BD109" s="99">
        <v>77</v>
      </c>
      <c r="BE109" s="99">
        <v>164</v>
      </c>
      <c r="BF109" s="99">
        <v>242</v>
      </c>
      <c r="BG109" s="99">
        <v>449</v>
      </c>
      <c r="BH109" s="99">
        <v>759</v>
      </c>
      <c r="BI109" s="99">
        <v>1352</v>
      </c>
      <c r="BJ109" s="99">
        <v>2062</v>
      </c>
      <c r="BK109" s="99">
        <v>2277</v>
      </c>
      <c r="BL109" s="99">
        <v>4082</v>
      </c>
      <c r="BM109" s="99">
        <v>6</v>
      </c>
      <c r="BN109" s="99">
        <v>11668</v>
      </c>
      <c r="BP109" s="124">
        <v>2002</v>
      </c>
    </row>
    <row r="110" spans="2:68">
      <c r="B110" s="123">
        <v>2003</v>
      </c>
      <c r="C110" s="99">
        <v>31</v>
      </c>
      <c r="D110" s="99">
        <v>4</v>
      </c>
      <c r="E110" s="99">
        <v>4</v>
      </c>
      <c r="F110" s="99">
        <v>8</v>
      </c>
      <c r="G110" s="99">
        <v>11</v>
      </c>
      <c r="H110" s="99">
        <v>10</v>
      </c>
      <c r="I110" s="99">
        <v>7</v>
      </c>
      <c r="J110" s="99">
        <v>22</v>
      </c>
      <c r="K110" s="99">
        <v>36</v>
      </c>
      <c r="L110" s="99">
        <v>44</v>
      </c>
      <c r="M110" s="99">
        <v>81</v>
      </c>
      <c r="N110" s="99">
        <v>120</v>
      </c>
      <c r="O110" s="99">
        <v>261</v>
      </c>
      <c r="P110" s="99">
        <v>379</v>
      </c>
      <c r="Q110" s="99">
        <v>801</v>
      </c>
      <c r="R110" s="99">
        <v>1219</v>
      </c>
      <c r="S110" s="99">
        <v>1374</v>
      </c>
      <c r="T110" s="99">
        <v>1811</v>
      </c>
      <c r="U110" s="99">
        <v>1</v>
      </c>
      <c r="V110" s="99">
        <v>6224</v>
      </c>
      <c r="W110" s="127"/>
      <c r="X110" s="123">
        <v>2003</v>
      </c>
      <c r="Y110" s="99">
        <v>19</v>
      </c>
      <c r="Z110" s="99">
        <v>5</v>
      </c>
      <c r="AA110" s="99">
        <v>4</v>
      </c>
      <c r="AB110" s="99">
        <v>0</v>
      </c>
      <c r="AC110" s="99">
        <v>2</v>
      </c>
      <c r="AD110" s="99">
        <v>4</v>
      </c>
      <c r="AE110" s="99">
        <v>11</v>
      </c>
      <c r="AF110" s="99">
        <v>16</v>
      </c>
      <c r="AG110" s="99">
        <v>17</v>
      </c>
      <c r="AH110" s="99">
        <v>35</v>
      </c>
      <c r="AI110" s="99">
        <v>54</v>
      </c>
      <c r="AJ110" s="99">
        <v>121</v>
      </c>
      <c r="AK110" s="99">
        <v>203</v>
      </c>
      <c r="AL110" s="99">
        <v>257</v>
      </c>
      <c r="AM110" s="99">
        <v>475</v>
      </c>
      <c r="AN110" s="99">
        <v>826</v>
      </c>
      <c r="AO110" s="99">
        <v>1080</v>
      </c>
      <c r="AP110" s="99">
        <v>2539</v>
      </c>
      <c r="AQ110" s="99">
        <v>0</v>
      </c>
      <c r="AR110" s="99">
        <v>5668</v>
      </c>
      <c r="AS110" s="127"/>
      <c r="AT110" s="123">
        <v>2003</v>
      </c>
      <c r="AU110" s="99">
        <v>50</v>
      </c>
      <c r="AV110" s="99">
        <v>9</v>
      </c>
      <c r="AW110" s="99">
        <v>8</v>
      </c>
      <c r="AX110" s="99">
        <v>8</v>
      </c>
      <c r="AY110" s="99">
        <v>13</v>
      </c>
      <c r="AZ110" s="99">
        <v>14</v>
      </c>
      <c r="BA110" s="99">
        <v>18</v>
      </c>
      <c r="BB110" s="99">
        <v>38</v>
      </c>
      <c r="BC110" s="99">
        <v>53</v>
      </c>
      <c r="BD110" s="99">
        <v>79</v>
      </c>
      <c r="BE110" s="99">
        <v>135</v>
      </c>
      <c r="BF110" s="99">
        <v>241</v>
      </c>
      <c r="BG110" s="99">
        <v>464</v>
      </c>
      <c r="BH110" s="99">
        <v>636</v>
      </c>
      <c r="BI110" s="99">
        <v>1276</v>
      </c>
      <c r="BJ110" s="99">
        <v>2045</v>
      </c>
      <c r="BK110" s="99">
        <v>2454</v>
      </c>
      <c r="BL110" s="99">
        <v>4350</v>
      </c>
      <c r="BM110" s="99">
        <v>1</v>
      </c>
      <c r="BN110" s="99">
        <v>11892</v>
      </c>
      <c r="BP110" s="123">
        <v>2003</v>
      </c>
    </row>
    <row r="111" spans="2:68">
      <c r="B111" s="124">
        <v>2004</v>
      </c>
      <c r="C111" s="99">
        <v>33</v>
      </c>
      <c r="D111" s="99">
        <v>4</v>
      </c>
      <c r="E111" s="99">
        <v>3</v>
      </c>
      <c r="F111" s="99">
        <v>3</v>
      </c>
      <c r="G111" s="99">
        <v>6</v>
      </c>
      <c r="H111" s="99">
        <v>14</v>
      </c>
      <c r="I111" s="99">
        <v>10</v>
      </c>
      <c r="J111" s="99">
        <v>17</v>
      </c>
      <c r="K111" s="99">
        <v>22</v>
      </c>
      <c r="L111" s="99">
        <v>41</v>
      </c>
      <c r="M111" s="99">
        <v>82</v>
      </c>
      <c r="N111" s="99">
        <v>138</v>
      </c>
      <c r="O111" s="99">
        <v>241</v>
      </c>
      <c r="P111" s="99">
        <v>385</v>
      </c>
      <c r="Q111" s="99">
        <v>668</v>
      </c>
      <c r="R111" s="99">
        <v>1213</v>
      </c>
      <c r="S111" s="99">
        <v>1364</v>
      </c>
      <c r="T111" s="99">
        <v>1785</v>
      </c>
      <c r="U111" s="99">
        <v>0</v>
      </c>
      <c r="V111" s="99">
        <v>6029</v>
      </c>
      <c r="W111" s="127"/>
      <c r="X111" s="124">
        <v>2004</v>
      </c>
      <c r="Y111" s="99">
        <v>24</v>
      </c>
      <c r="Z111" s="99">
        <v>1</v>
      </c>
      <c r="AA111" s="99">
        <v>1</v>
      </c>
      <c r="AB111" s="99">
        <v>2</v>
      </c>
      <c r="AC111" s="99">
        <v>9</v>
      </c>
      <c r="AD111" s="99">
        <v>6</v>
      </c>
      <c r="AE111" s="99">
        <v>4</v>
      </c>
      <c r="AF111" s="99">
        <v>18</v>
      </c>
      <c r="AG111" s="99">
        <v>21</v>
      </c>
      <c r="AH111" s="99">
        <v>26</v>
      </c>
      <c r="AI111" s="99">
        <v>50</v>
      </c>
      <c r="AJ111" s="99">
        <v>126</v>
      </c>
      <c r="AK111" s="99">
        <v>177</v>
      </c>
      <c r="AL111" s="99">
        <v>285</v>
      </c>
      <c r="AM111" s="99">
        <v>505</v>
      </c>
      <c r="AN111" s="99">
        <v>807</v>
      </c>
      <c r="AO111" s="99">
        <v>1100</v>
      </c>
      <c r="AP111" s="99">
        <v>2449</v>
      </c>
      <c r="AQ111" s="99">
        <v>0</v>
      </c>
      <c r="AR111" s="99">
        <v>5611</v>
      </c>
      <c r="AS111" s="127"/>
      <c r="AT111" s="124">
        <v>2004</v>
      </c>
      <c r="AU111" s="99">
        <v>57</v>
      </c>
      <c r="AV111" s="99">
        <v>5</v>
      </c>
      <c r="AW111" s="99">
        <v>4</v>
      </c>
      <c r="AX111" s="99">
        <v>5</v>
      </c>
      <c r="AY111" s="99">
        <v>15</v>
      </c>
      <c r="AZ111" s="99">
        <v>20</v>
      </c>
      <c r="BA111" s="99">
        <v>14</v>
      </c>
      <c r="BB111" s="99">
        <v>35</v>
      </c>
      <c r="BC111" s="99">
        <v>43</v>
      </c>
      <c r="BD111" s="99">
        <v>67</v>
      </c>
      <c r="BE111" s="99">
        <v>132</v>
      </c>
      <c r="BF111" s="99">
        <v>264</v>
      </c>
      <c r="BG111" s="99">
        <v>418</v>
      </c>
      <c r="BH111" s="99">
        <v>670</v>
      </c>
      <c r="BI111" s="99">
        <v>1173</v>
      </c>
      <c r="BJ111" s="99">
        <v>2020</v>
      </c>
      <c r="BK111" s="99">
        <v>2464</v>
      </c>
      <c r="BL111" s="99">
        <v>4234</v>
      </c>
      <c r="BM111" s="99">
        <v>0</v>
      </c>
      <c r="BN111" s="99">
        <v>11640</v>
      </c>
      <c r="BP111" s="124">
        <v>2004</v>
      </c>
    </row>
    <row r="112" spans="2:68">
      <c r="B112" s="123">
        <v>2005</v>
      </c>
      <c r="C112" s="99">
        <v>24</v>
      </c>
      <c r="D112" s="99">
        <v>5</v>
      </c>
      <c r="E112" s="99">
        <v>1</v>
      </c>
      <c r="F112" s="99">
        <v>1</v>
      </c>
      <c r="G112" s="99">
        <v>8</v>
      </c>
      <c r="H112" s="99">
        <v>10</v>
      </c>
      <c r="I112" s="99">
        <v>10</v>
      </c>
      <c r="J112" s="99">
        <v>20</v>
      </c>
      <c r="K112" s="99">
        <v>33</v>
      </c>
      <c r="L112" s="99">
        <v>43</v>
      </c>
      <c r="M112" s="99">
        <v>74</v>
      </c>
      <c r="N112" s="99">
        <v>133</v>
      </c>
      <c r="O112" s="99">
        <v>197</v>
      </c>
      <c r="P112" s="99">
        <v>388</v>
      </c>
      <c r="Q112" s="99">
        <v>629</v>
      </c>
      <c r="R112" s="99">
        <v>1042</v>
      </c>
      <c r="S112" s="99">
        <v>1311</v>
      </c>
      <c r="T112" s="99">
        <v>1773</v>
      </c>
      <c r="U112" s="99">
        <v>1</v>
      </c>
      <c r="V112" s="99">
        <v>5703</v>
      </c>
      <c r="W112" s="127"/>
      <c r="X112" s="123">
        <v>2005</v>
      </c>
      <c r="Y112" s="99">
        <v>14</v>
      </c>
      <c r="Z112" s="99">
        <v>4</v>
      </c>
      <c r="AA112" s="99">
        <v>4</v>
      </c>
      <c r="AB112" s="99">
        <v>3</v>
      </c>
      <c r="AC112" s="99">
        <v>8</v>
      </c>
      <c r="AD112" s="99">
        <v>10</v>
      </c>
      <c r="AE112" s="99">
        <v>7</v>
      </c>
      <c r="AF112" s="99">
        <v>12</v>
      </c>
      <c r="AG112" s="99">
        <v>27</v>
      </c>
      <c r="AH112" s="99">
        <v>28</v>
      </c>
      <c r="AI112" s="99">
        <v>61</v>
      </c>
      <c r="AJ112" s="99">
        <v>97</v>
      </c>
      <c r="AK112" s="99">
        <v>184</v>
      </c>
      <c r="AL112" s="99">
        <v>265</v>
      </c>
      <c r="AM112" s="99">
        <v>397</v>
      </c>
      <c r="AN112" s="99">
        <v>658</v>
      </c>
      <c r="AO112" s="99">
        <v>1001</v>
      </c>
      <c r="AP112" s="99">
        <v>2333</v>
      </c>
      <c r="AQ112" s="99">
        <v>0</v>
      </c>
      <c r="AR112" s="99">
        <v>5113</v>
      </c>
      <c r="AS112" s="127"/>
      <c r="AT112" s="123">
        <v>2005</v>
      </c>
      <c r="AU112" s="99">
        <v>38</v>
      </c>
      <c r="AV112" s="99">
        <v>9</v>
      </c>
      <c r="AW112" s="99">
        <v>5</v>
      </c>
      <c r="AX112" s="99">
        <v>4</v>
      </c>
      <c r="AY112" s="99">
        <v>16</v>
      </c>
      <c r="AZ112" s="99">
        <v>20</v>
      </c>
      <c r="BA112" s="99">
        <v>17</v>
      </c>
      <c r="BB112" s="99">
        <v>32</v>
      </c>
      <c r="BC112" s="99">
        <v>60</v>
      </c>
      <c r="BD112" s="99">
        <v>71</v>
      </c>
      <c r="BE112" s="99">
        <v>135</v>
      </c>
      <c r="BF112" s="99">
        <v>230</v>
      </c>
      <c r="BG112" s="99">
        <v>381</v>
      </c>
      <c r="BH112" s="99">
        <v>653</v>
      </c>
      <c r="BI112" s="99">
        <v>1026</v>
      </c>
      <c r="BJ112" s="99">
        <v>1700</v>
      </c>
      <c r="BK112" s="99">
        <v>2312</v>
      </c>
      <c r="BL112" s="99">
        <v>4106</v>
      </c>
      <c r="BM112" s="99">
        <v>1</v>
      </c>
      <c r="BN112" s="99">
        <v>10816</v>
      </c>
      <c r="BP112" s="123">
        <v>2005</v>
      </c>
    </row>
    <row r="113" spans="2:68">
      <c r="B113" s="123">
        <v>2006</v>
      </c>
      <c r="C113" s="99">
        <v>35</v>
      </c>
      <c r="D113" s="99">
        <v>1</v>
      </c>
      <c r="E113" s="99">
        <v>3</v>
      </c>
      <c r="F113" s="99">
        <v>7</v>
      </c>
      <c r="G113" s="99">
        <v>9</v>
      </c>
      <c r="H113" s="99">
        <v>8</v>
      </c>
      <c r="I113" s="99">
        <v>15</v>
      </c>
      <c r="J113" s="99">
        <v>15</v>
      </c>
      <c r="K113" s="99">
        <v>34</v>
      </c>
      <c r="L113" s="99">
        <v>38</v>
      </c>
      <c r="M113" s="99">
        <v>58</v>
      </c>
      <c r="N113" s="99">
        <v>131</v>
      </c>
      <c r="O113" s="99">
        <v>213</v>
      </c>
      <c r="P113" s="99">
        <v>384</v>
      </c>
      <c r="Q113" s="99">
        <v>593</v>
      </c>
      <c r="R113" s="99">
        <v>1037</v>
      </c>
      <c r="S113" s="99">
        <v>1280</v>
      </c>
      <c r="T113" s="99">
        <v>1856</v>
      </c>
      <c r="U113" s="99">
        <v>0</v>
      </c>
      <c r="V113" s="99">
        <v>5717</v>
      </c>
      <c r="X113" s="123">
        <v>2006</v>
      </c>
      <c r="Y113" s="99">
        <v>21</v>
      </c>
      <c r="Z113" s="99">
        <v>5</v>
      </c>
      <c r="AA113" s="99">
        <v>2</v>
      </c>
      <c r="AB113" s="99">
        <v>3</v>
      </c>
      <c r="AC113" s="99">
        <v>6</v>
      </c>
      <c r="AD113" s="99">
        <v>9</v>
      </c>
      <c r="AE113" s="99">
        <v>6</v>
      </c>
      <c r="AF113" s="99">
        <v>11</v>
      </c>
      <c r="AG113" s="99">
        <v>12</v>
      </c>
      <c r="AH113" s="99">
        <v>34</v>
      </c>
      <c r="AI113" s="99">
        <v>36</v>
      </c>
      <c r="AJ113" s="99">
        <v>97</v>
      </c>
      <c r="AK113" s="99">
        <v>192</v>
      </c>
      <c r="AL113" s="99">
        <v>251</v>
      </c>
      <c r="AM113" s="99">
        <v>388</v>
      </c>
      <c r="AN113" s="99">
        <v>686</v>
      </c>
      <c r="AO113" s="99">
        <v>1007</v>
      </c>
      <c r="AP113" s="99">
        <v>2394</v>
      </c>
      <c r="AQ113" s="99">
        <v>0</v>
      </c>
      <c r="AR113" s="99">
        <v>5160</v>
      </c>
      <c r="AT113" s="123">
        <v>2006</v>
      </c>
      <c r="AU113" s="99">
        <v>56</v>
      </c>
      <c r="AV113" s="99">
        <v>6</v>
      </c>
      <c r="AW113" s="99">
        <v>5</v>
      </c>
      <c r="AX113" s="99">
        <v>10</v>
      </c>
      <c r="AY113" s="99">
        <v>15</v>
      </c>
      <c r="AZ113" s="99">
        <v>17</v>
      </c>
      <c r="BA113" s="99">
        <v>21</v>
      </c>
      <c r="BB113" s="99">
        <v>26</v>
      </c>
      <c r="BC113" s="99">
        <v>46</v>
      </c>
      <c r="BD113" s="99">
        <v>72</v>
      </c>
      <c r="BE113" s="99">
        <v>94</v>
      </c>
      <c r="BF113" s="99">
        <v>228</v>
      </c>
      <c r="BG113" s="99">
        <v>405</v>
      </c>
      <c r="BH113" s="99">
        <v>635</v>
      </c>
      <c r="BI113" s="99">
        <v>981</v>
      </c>
      <c r="BJ113" s="99">
        <v>1723</v>
      </c>
      <c r="BK113" s="99">
        <v>2287</v>
      </c>
      <c r="BL113" s="99">
        <v>4250</v>
      </c>
      <c r="BM113" s="99">
        <v>0</v>
      </c>
      <c r="BN113" s="99">
        <v>10877</v>
      </c>
      <c r="BP113" s="123">
        <v>2006</v>
      </c>
    </row>
    <row r="114" spans="2:68">
      <c r="B114" s="123">
        <v>2007</v>
      </c>
      <c r="C114" s="99">
        <v>35</v>
      </c>
      <c r="D114" s="99">
        <v>1</v>
      </c>
      <c r="E114" s="99">
        <v>6</v>
      </c>
      <c r="F114" s="99">
        <v>4</v>
      </c>
      <c r="G114" s="99">
        <v>8</v>
      </c>
      <c r="H114" s="99">
        <v>10</v>
      </c>
      <c r="I114" s="99">
        <v>15</v>
      </c>
      <c r="J114" s="99">
        <v>25</v>
      </c>
      <c r="K114" s="99">
        <v>34</v>
      </c>
      <c r="L114" s="99">
        <v>53</v>
      </c>
      <c r="M114" s="99">
        <v>91</v>
      </c>
      <c r="N114" s="99">
        <v>135</v>
      </c>
      <c r="O114" s="99">
        <v>234</v>
      </c>
      <c r="P114" s="99">
        <v>412</v>
      </c>
      <c r="Q114" s="99">
        <v>643</v>
      </c>
      <c r="R114" s="99">
        <v>1046</v>
      </c>
      <c r="S114" s="99">
        <v>1336</v>
      </c>
      <c r="T114" s="99">
        <v>1982</v>
      </c>
      <c r="U114" s="99">
        <v>1</v>
      </c>
      <c r="V114" s="99">
        <v>6071</v>
      </c>
      <c r="X114" s="123">
        <v>2007</v>
      </c>
      <c r="Y114" s="99">
        <v>13</v>
      </c>
      <c r="Z114" s="99">
        <v>2</v>
      </c>
      <c r="AA114" s="99">
        <v>3</v>
      </c>
      <c r="AB114" s="99">
        <v>4</v>
      </c>
      <c r="AC114" s="99">
        <v>8</v>
      </c>
      <c r="AD114" s="99">
        <v>10</v>
      </c>
      <c r="AE114" s="99">
        <v>19</v>
      </c>
      <c r="AF114" s="99">
        <v>20</v>
      </c>
      <c r="AG114" s="99">
        <v>28</v>
      </c>
      <c r="AH114" s="99">
        <v>39</v>
      </c>
      <c r="AI114" s="99">
        <v>62</v>
      </c>
      <c r="AJ114" s="99">
        <v>132</v>
      </c>
      <c r="AK114" s="99">
        <v>209</v>
      </c>
      <c r="AL114" s="99">
        <v>265</v>
      </c>
      <c r="AM114" s="99">
        <v>439</v>
      </c>
      <c r="AN114" s="99">
        <v>701</v>
      </c>
      <c r="AO114" s="99">
        <v>991</v>
      </c>
      <c r="AP114" s="99">
        <v>2605</v>
      </c>
      <c r="AQ114" s="99">
        <v>2</v>
      </c>
      <c r="AR114" s="99">
        <v>5552</v>
      </c>
      <c r="AT114" s="123">
        <v>2007</v>
      </c>
      <c r="AU114" s="99">
        <v>48</v>
      </c>
      <c r="AV114" s="99">
        <v>3</v>
      </c>
      <c r="AW114" s="99">
        <v>9</v>
      </c>
      <c r="AX114" s="99">
        <v>8</v>
      </c>
      <c r="AY114" s="99">
        <v>16</v>
      </c>
      <c r="AZ114" s="99">
        <v>20</v>
      </c>
      <c r="BA114" s="99">
        <v>34</v>
      </c>
      <c r="BB114" s="99">
        <v>45</v>
      </c>
      <c r="BC114" s="99">
        <v>62</v>
      </c>
      <c r="BD114" s="99">
        <v>92</v>
      </c>
      <c r="BE114" s="99">
        <v>153</v>
      </c>
      <c r="BF114" s="99">
        <v>267</v>
      </c>
      <c r="BG114" s="99">
        <v>443</v>
      </c>
      <c r="BH114" s="99">
        <v>677</v>
      </c>
      <c r="BI114" s="99">
        <v>1082</v>
      </c>
      <c r="BJ114" s="99">
        <v>1747</v>
      </c>
      <c r="BK114" s="99">
        <v>2327</v>
      </c>
      <c r="BL114" s="99">
        <v>4587</v>
      </c>
      <c r="BM114" s="99">
        <v>3</v>
      </c>
      <c r="BN114" s="99">
        <v>11623</v>
      </c>
      <c r="BP114" s="123">
        <v>2007</v>
      </c>
    </row>
    <row r="115" spans="2:68">
      <c r="B115" s="123">
        <v>2008</v>
      </c>
      <c r="C115" s="99">
        <v>32</v>
      </c>
      <c r="D115" s="99">
        <v>5</v>
      </c>
      <c r="E115" s="99">
        <v>4</v>
      </c>
      <c r="F115" s="99">
        <v>10</v>
      </c>
      <c r="G115" s="99">
        <v>6</v>
      </c>
      <c r="H115" s="99">
        <v>6</v>
      </c>
      <c r="I115" s="99">
        <v>15</v>
      </c>
      <c r="J115" s="99">
        <v>15</v>
      </c>
      <c r="K115" s="99">
        <v>34</v>
      </c>
      <c r="L115" s="99">
        <v>43</v>
      </c>
      <c r="M115" s="99">
        <v>94</v>
      </c>
      <c r="N115" s="99">
        <v>105</v>
      </c>
      <c r="O115" s="99">
        <v>242</v>
      </c>
      <c r="P115" s="99">
        <v>393</v>
      </c>
      <c r="Q115" s="99">
        <v>596</v>
      </c>
      <c r="R115" s="99">
        <v>1038</v>
      </c>
      <c r="S115" s="99">
        <v>1318</v>
      </c>
      <c r="T115" s="99">
        <v>1968</v>
      </c>
      <c r="U115" s="99">
        <v>1</v>
      </c>
      <c r="V115" s="99">
        <v>5925</v>
      </c>
      <c r="X115" s="123">
        <v>2008</v>
      </c>
      <c r="Y115" s="99">
        <v>17</v>
      </c>
      <c r="Z115" s="99">
        <v>1</v>
      </c>
      <c r="AA115" s="99">
        <v>5</v>
      </c>
      <c r="AB115" s="99">
        <v>5</v>
      </c>
      <c r="AC115" s="99">
        <v>9</v>
      </c>
      <c r="AD115" s="99">
        <v>11</v>
      </c>
      <c r="AE115" s="99">
        <v>10</v>
      </c>
      <c r="AF115" s="99">
        <v>9</v>
      </c>
      <c r="AG115" s="99">
        <v>14</v>
      </c>
      <c r="AH115" s="99">
        <v>33</v>
      </c>
      <c r="AI115" s="99">
        <v>62</v>
      </c>
      <c r="AJ115" s="99">
        <v>110</v>
      </c>
      <c r="AK115" s="99">
        <v>200</v>
      </c>
      <c r="AL115" s="99">
        <v>285</v>
      </c>
      <c r="AM115" s="99">
        <v>409</v>
      </c>
      <c r="AN115" s="99">
        <v>704</v>
      </c>
      <c r="AO115" s="99">
        <v>1018</v>
      </c>
      <c r="AP115" s="99">
        <v>2448</v>
      </c>
      <c r="AQ115" s="99">
        <v>0</v>
      </c>
      <c r="AR115" s="99">
        <v>5350</v>
      </c>
      <c r="AT115" s="123">
        <v>2008</v>
      </c>
      <c r="AU115" s="99">
        <v>49</v>
      </c>
      <c r="AV115" s="99">
        <v>6</v>
      </c>
      <c r="AW115" s="99">
        <v>9</v>
      </c>
      <c r="AX115" s="99">
        <v>15</v>
      </c>
      <c r="AY115" s="99">
        <v>15</v>
      </c>
      <c r="AZ115" s="99">
        <v>17</v>
      </c>
      <c r="BA115" s="99">
        <v>25</v>
      </c>
      <c r="BB115" s="99">
        <v>24</v>
      </c>
      <c r="BC115" s="99">
        <v>48</v>
      </c>
      <c r="BD115" s="99">
        <v>76</v>
      </c>
      <c r="BE115" s="99">
        <v>156</v>
      </c>
      <c r="BF115" s="99">
        <v>215</v>
      </c>
      <c r="BG115" s="99">
        <v>442</v>
      </c>
      <c r="BH115" s="99">
        <v>678</v>
      </c>
      <c r="BI115" s="99">
        <v>1005</v>
      </c>
      <c r="BJ115" s="99">
        <v>1742</v>
      </c>
      <c r="BK115" s="99">
        <v>2336</v>
      </c>
      <c r="BL115" s="99">
        <v>4416</v>
      </c>
      <c r="BM115" s="99">
        <v>1</v>
      </c>
      <c r="BN115" s="99">
        <v>11275</v>
      </c>
      <c r="BP115" s="123">
        <v>2008</v>
      </c>
    </row>
    <row r="116" spans="2:68">
      <c r="B116" s="123">
        <v>2009</v>
      </c>
      <c r="C116" s="99">
        <v>16</v>
      </c>
      <c r="D116" s="99">
        <v>4</v>
      </c>
      <c r="E116" s="99">
        <v>5</v>
      </c>
      <c r="F116" s="99">
        <v>3</v>
      </c>
      <c r="G116" s="99">
        <v>6</v>
      </c>
      <c r="H116" s="99">
        <v>13</v>
      </c>
      <c r="I116" s="99">
        <v>17</v>
      </c>
      <c r="J116" s="99">
        <v>25</v>
      </c>
      <c r="K116" s="99">
        <v>34</v>
      </c>
      <c r="L116" s="99">
        <v>57</v>
      </c>
      <c r="M116" s="99">
        <v>84</v>
      </c>
      <c r="N116" s="99">
        <v>140</v>
      </c>
      <c r="O116" s="99">
        <v>250</v>
      </c>
      <c r="P116" s="99">
        <v>395</v>
      </c>
      <c r="Q116" s="99">
        <v>611</v>
      </c>
      <c r="R116" s="99">
        <v>924</v>
      </c>
      <c r="S116" s="99">
        <v>1246</v>
      </c>
      <c r="T116" s="99">
        <v>2000</v>
      </c>
      <c r="U116" s="99">
        <v>1</v>
      </c>
      <c r="V116" s="99">
        <v>5831</v>
      </c>
      <c r="X116" s="123">
        <v>2009</v>
      </c>
      <c r="Y116" s="99">
        <v>17</v>
      </c>
      <c r="Z116" s="99">
        <v>3</v>
      </c>
      <c r="AA116" s="99">
        <v>4</v>
      </c>
      <c r="AB116" s="99">
        <v>5</v>
      </c>
      <c r="AC116" s="99">
        <v>8</v>
      </c>
      <c r="AD116" s="99">
        <v>9</v>
      </c>
      <c r="AE116" s="99">
        <v>10</v>
      </c>
      <c r="AF116" s="99">
        <v>22</v>
      </c>
      <c r="AG116" s="99">
        <v>21</v>
      </c>
      <c r="AH116" s="99">
        <v>41</v>
      </c>
      <c r="AI116" s="99">
        <v>67</v>
      </c>
      <c r="AJ116" s="99">
        <v>112</v>
      </c>
      <c r="AK116" s="99">
        <v>202</v>
      </c>
      <c r="AL116" s="99">
        <v>279</v>
      </c>
      <c r="AM116" s="99">
        <v>407</v>
      </c>
      <c r="AN116" s="99">
        <v>665</v>
      </c>
      <c r="AO116" s="99">
        <v>1000</v>
      </c>
      <c r="AP116" s="99">
        <v>2342</v>
      </c>
      <c r="AQ116" s="99">
        <v>0</v>
      </c>
      <c r="AR116" s="99">
        <v>5214</v>
      </c>
      <c r="AT116" s="123">
        <v>2009</v>
      </c>
      <c r="AU116" s="99">
        <v>33</v>
      </c>
      <c r="AV116" s="99">
        <v>7</v>
      </c>
      <c r="AW116" s="99">
        <v>9</v>
      </c>
      <c r="AX116" s="99">
        <v>8</v>
      </c>
      <c r="AY116" s="99">
        <v>14</v>
      </c>
      <c r="AZ116" s="99">
        <v>22</v>
      </c>
      <c r="BA116" s="99">
        <v>27</v>
      </c>
      <c r="BB116" s="99">
        <v>47</v>
      </c>
      <c r="BC116" s="99">
        <v>55</v>
      </c>
      <c r="BD116" s="99">
        <v>98</v>
      </c>
      <c r="BE116" s="99">
        <v>151</v>
      </c>
      <c r="BF116" s="99">
        <v>252</v>
      </c>
      <c r="BG116" s="99">
        <v>452</v>
      </c>
      <c r="BH116" s="99">
        <v>674</v>
      </c>
      <c r="BI116" s="99">
        <v>1018</v>
      </c>
      <c r="BJ116" s="99">
        <v>1589</v>
      </c>
      <c r="BK116" s="99">
        <v>2246</v>
      </c>
      <c r="BL116" s="99">
        <v>4342</v>
      </c>
      <c r="BM116" s="99">
        <v>1</v>
      </c>
      <c r="BN116" s="99">
        <v>11045</v>
      </c>
      <c r="BP116" s="123">
        <v>2009</v>
      </c>
    </row>
    <row r="117" spans="2:68">
      <c r="B117" s="123">
        <v>2010</v>
      </c>
      <c r="C117" s="99">
        <v>21</v>
      </c>
      <c r="D117" s="99">
        <v>5</v>
      </c>
      <c r="E117" s="99">
        <v>2</v>
      </c>
      <c r="F117" s="99">
        <v>7</v>
      </c>
      <c r="G117" s="99">
        <v>10</v>
      </c>
      <c r="H117" s="99">
        <v>11</v>
      </c>
      <c r="I117" s="99">
        <v>12</v>
      </c>
      <c r="J117" s="99">
        <v>23</v>
      </c>
      <c r="K117" s="99">
        <v>36</v>
      </c>
      <c r="L117" s="99">
        <v>36</v>
      </c>
      <c r="M117" s="99">
        <v>81</v>
      </c>
      <c r="N117" s="99">
        <v>135</v>
      </c>
      <c r="O117" s="99">
        <v>265</v>
      </c>
      <c r="P117" s="99">
        <v>441</v>
      </c>
      <c r="Q117" s="99">
        <v>629</v>
      </c>
      <c r="R117" s="99">
        <v>940</v>
      </c>
      <c r="S117" s="99">
        <v>1285</v>
      </c>
      <c r="T117" s="99">
        <v>2285</v>
      </c>
      <c r="U117" s="99">
        <v>0</v>
      </c>
      <c r="V117" s="99">
        <v>6224</v>
      </c>
      <c r="X117" s="123">
        <v>2010</v>
      </c>
      <c r="Y117" s="99">
        <v>17</v>
      </c>
      <c r="Z117" s="99">
        <v>4</v>
      </c>
      <c r="AA117" s="99">
        <v>3</v>
      </c>
      <c r="AB117" s="99">
        <v>4</v>
      </c>
      <c r="AC117" s="99">
        <v>7</v>
      </c>
      <c r="AD117" s="99">
        <v>8</v>
      </c>
      <c r="AE117" s="99">
        <v>9</v>
      </c>
      <c r="AF117" s="99">
        <v>14</v>
      </c>
      <c r="AG117" s="99">
        <v>28</v>
      </c>
      <c r="AH117" s="99">
        <v>45</v>
      </c>
      <c r="AI117" s="99">
        <v>81</v>
      </c>
      <c r="AJ117" s="99">
        <v>97</v>
      </c>
      <c r="AK117" s="99">
        <v>180</v>
      </c>
      <c r="AL117" s="99">
        <v>292</v>
      </c>
      <c r="AM117" s="99">
        <v>473</v>
      </c>
      <c r="AN117" s="99">
        <v>637</v>
      </c>
      <c r="AO117" s="99">
        <v>1109</v>
      </c>
      <c r="AP117" s="99">
        <v>2729</v>
      </c>
      <c r="AQ117" s="99">
        <v>2</v>
      </c>
      <c r="AR117" s="99">
        <v>5739</v>
      </c>
      <c r="AT117" s="123">
        <v>2010</v>
      </c>
      <c r="AU117" s="99">
        <v>38</v>
      </c>
      <c r="AV117" s="99">
        <v>9</v>
      </c>
      <c r="AW117" s="99">
        <v>5</v>
      </c>
      <c r="AX117" s="99">
        <v>11</v>
      </c>
      <c r="AY117" s="99">
        <v>17</v>
      </c>
      <c r="AZ117" s="99">
        <v>19</v>
      </c>
      <c r="BA117" s="99">
        <v>21</v>
      </c>
      <c r="BB117" s="99">
        <v>37</v>
      </c>
      <c r="BC117" s="99">
        <v>64</v>
      </c>
      <c r="BD117" s="99">
        <v>81</v>
      </c>
      <c r="BE117" s="99">
        <v>162</v>
      </c>
      <c r="BF117" s="99">
        <v>232</v>
      </c>
      <c r="BG117" s="99">
        <v>445</v>
      </c>
      <c r="BH117" s="99">
        <v>733</v>
      </c>
      <c r="BI117" s="99">
        <v>1102</v>
      </c>
      <c r="BJ117" s="99">
        <v>1577</v>
      </c>
      <c r="BK117" s="99">
        <v>2394</v>
      </c>
      <c r="BL117" s="99">
        <v>5014</v>
      </c>
      <c r="BM117" s="99">
        <v>2</v>
      </c>
      <c r="BN117" s="99">
        <v>11963</v>
      </c>
      <c r="BP117" s="123">
        <v>2010</v>
      </c>
    </row>
    <row r="118" spans="2:68">
      <c r="B118" s="123">
        <v>2011</v>
      </c>
      <c r="C118" s="99">
        <v>23</v>
      </c>
      <c r="D118" s="99">
        <v>3</v>
      </c>
      <c r="E118" s="99">
        <v>1</v>
      </c>
      <c r="F118" s="99">
        <v>4</v>
      </c>
      <c r="G118" s="99">
        <v>5</v>
      </c>
      <c r="H118" s="99">
        <v>4</v>
      </c>
      <c r="I118" s="99">
        <v>5</v>
      </c>
      <c r="J118" s="99">
        <v>21</v>
      </c>
      <c r="K118" s="99">
        <v>34</v>
      </c>
      <c r="L118" s="99">
        <v>46</v>
      </c>
      <c r="M118" s="99">
        <v>89</v>
      </c>
      <c r="N118" s="99">
        <v>145</v>
      </c>
      <c r="O118" s="99">
        <v>255</v>
      </c>
      <c r="P118" s="99">
        <v>434</v>
      </c>
      <c r="Q118" s="99">
        <v>644</v>
      </c>
      <c r="R118" s="99">
        <v>972</v>
      </c>
      <c r="S118" s="99">
        <v>1381</v>
      </c>
      <c r="T118" s="99">
        <v>2487</v>
      </c>
      <c r="U118" s="99">
        <v>0</v>
      </c>
      <c r="V118" s="99">
        <v>6553</v>
      </c>
      <c r="X118" s="123">
        <v>2011</v>
      </c>
      <c r="Y118" s="99">
        <v>7</v>
      </c>
      <c r="Z118" s="99">
        <v>4</v>
      </c>
      <c r="AA118" s="99">
        <v>2</v>
      </c>
      <c r="AB118" s="99">
        <v>5</v>
      </c>
      <c r="AC118" s="99">
        <v>4</v>
      </c>
      <c r="AD118" s="99">
        <v>10</v>
      </c>
      <c r="AE118" s="99">
        <v>6</v>
      </c>
      <c r="AF118" s="99">
        <v>15</v>
      </c>
      <c r="AG118" s="99">
        <v>19</v>
      </c>
      <c r="AH118" s="99">
        <v>34</v>
      </c>
      <c r="AI118" s="99">
        <v>77</v>
      </c>
      <c r="AJ118" s="99">
        <v>130</v>
      </c>
      <c r="AK118" s="99">
        <v>189</v>
      </c>
      <c r="AL118" s="99">
        <v>309</v>
      </c>
      <c r="AM118" s="99">
        <v>480</v>
      </c>
      <c r="AN118" s="99">
        <v>666</v>
      </c>
      <c r="AO118" s="99">
        <v>1064</v>
      </c>
      <c r="AP118" s="99">
        <v>2944</v>
      </c>
      <c r="AQ118" s="99">
        <v>0</v>
      </c>
      <c r="AR118" s="99">
        <v>5965</v>
      </c>
      <c r="AT118" s="123">
        <v>2011</v>
      </c>
      <c r="AU118" s="99">
        <v>30</v>
      </c>
      <c r="AV118" s="99">
        <v>7</v>
      </c>
      <c r="AW118" s="99">
        <v>3</v>
      </c>
      <c r="AX118" s="99">
        <v>9</v>
      </c>
      <c r="AY118" s="99">
        <v>9</v>
      </c>
      <c r="AZ118" s="99">
        <v>14</v>
      </c>
      <c r="BA118" s="99">
        <v>11</v>
      </c>
      <c r="BB118" s="99">
        <v>36</v>
      </c>
      <c r="BC118" s="99">
        <v>53</v>
      </c>
      <c r="BD118" s="99">
        <v>80</v>
      </c>
      <c r="BE118" s="99">
        <v>166</v>
      </c>
      <c r="BF118" s="99">
        <v>275</v>
      </c>
      <c r="BG118" s="99">
        <v>444</v>
      </c>
      <c r="BH118" s="99">
        <v>743</v>
      </c>
      <c r="BI118" s="99">
        <v>1124</v>
      </c>
      <c r="BJ118" s="99">
        <v>1638</v>
      </c>
      <c r="BK118" s="99">
        <v>2445</v>
      </c>
      <c r="BL118" s="99">
        <v>5431</v>
      </c>
      <c r="BM118" s="99">
        <v>0</v>
      </c>
      <c r="BN118" s="99">
        <v>12518</v>
      </c>
      <c r="BP118" s="123">
        <v>2011</v>
      </c>
    </row>
    <row r="119" spans="2:68">
      <c r="B119" s="123">
        <v>2012</v>
      </c>
      <c r="C119" s="99">
        <v>15</v>
      </c>
      <c r="D119" s="99">
        <v>4</v>
      </c>
      <c r="E119" s="99">
        <v>6</v>
      </c>
      <c r="F119" s="99">
        <v>3</v>
      </c>
      <c r="G119" s="99">
        <v>4</v>
      </c>
      <c r="H119" s="99">
        <v>7</v>
      </c>
      <c r="I119" s="99">
        <v>14</v>
      </c>
      <c r="J119" s="99">
        <v>14</v>
      </c>
      <c r="K119" s="99">
        <v>28</v>
      </c>
      <c r="L119" s="99">
        <v>51</v>
      </c>
      <c r="M119" s="99">
        <v>80</v>
      </c>
      <c r="N119" s="99">
        <v>140</v>
      </c>
      <c r="O119" s="99">
        <v>257</v>
      </c>
      <c r="P119" s="99">
        <v>455</v>
      </c>
      <c r="Q119" s="99">
        <v>685</v>
      </c>
      <c r="R119" s="99">
        <v>967</v>
      </c>
      <c r="S119" s="99">
        <v>1366</v>
      </c>
      <c r="T119" s="99">
        <v>2726</v>
      </c>
      <c r="U119" s="99">
        <v>0</v>
      </c>
      <c r="V119" s="99">
        <v>6822</v>
      </c>
      <c r="X119" s="123">
        <v>2012</v>
      </c>
      <c r="Y119" s="99">
        <v>13</v>
      </c>
      <c r="Z119" s="99">
        <v>3</v>
      </c>
      <c r="AA119" s="99">
        <v>7</v>
      </c>
      <c r="AB119" s="99">
        <v>4</v>
      </c>
      <c r="AC119" s="99">
        <v>6</v>
      </c>
      <c r="AD119" s="99">
        <v>7</v>
      </c>
      <c r="AE119" s="99">
        <v>12</v>
      </c>
      <c r="AF119" s="99">
        <v>10</v>
      </c>
      <c r="AG119" s="99">
        <v>33</v>
      </c>
      <c r="AH119" s="99">
        <v>39</v>
      </c>
      <c r="AI119" s="99">
        <v>71</v>
      </c>
      <c r="AJ119" s="99">
        <v>95</v>
      </c>
      <c r="AK119" s="99">
        <v>201</v>
      </c>
      <c r="AL119" s="99">
        <v>339</v>
      </c>
      <c r="AM119" s="99">
        <v>485</v>
      </c>
      <c r="AN119" s="99">
        <v>703</v>
      </c>
      <c r="AO119" s="99">
        <v>1152</v>
      </c>
      <c r="AP119" s="99">
        <v>3258</v>
      </c>
      <c r="AQ119" s="99">
        <v>0</v>
      </c>
      <c r="AR119" s="99">
        <v>6438</v>
      </c>
      <c r="AT119" s="123">
        <v>2012</v>
      </c>
      <c r="AU119" s="99">
        <v>28</v>
      </c>
      <c r="AV119" s="99">
        <v>7</v>
      </c>
      <c r="AW119" s="99">
        <v>13</v>
      </c>
      <c r="AX119" s="99">
        <v>7</v>
      </c>
      <c r="AY119" s="99">
        <v>10</v>
      </c>
      <c r="AZ119" s="99">
        <v>14</v>
      </c>
      <c r="BA119" s="99">
        <v>26</v>
      </c>
      <c r="BB119" s="99">
        <v>24</v>
      </c>
      <c r="BC119" s="99">
        <v>61</v>
      </c>
      <c r="BD119" s="99">
        <v>90</v>
      </c>
      <c r="BE119" s="99">
        <v>151</v>
      </c>
      <c r="BF119" s="99">
        <v>235</v>
      </c>
      <c r="BG119" s="99">
        <v>458</v>
      </c>
      <c r="BH119" s="99">
        <v>794</v>
      </c>
      <c r="BI119" s="99">
        <v>1170</v>
      </c>
      <c r="BJ119" s="99">
        <v>1670</v>
      </c>
      <c r="BK119" s="99">
        <v>2518</v>
      </c>
      <c r="BL119" s="99">
        <v>5984</v>
      </c>
      <c r="BM119" s="99">
        <v>0</v>
      </c>
      <c r="BN119" s="99">
        <v>13260</v>
      </c>
      <c r="BP119" s="123">
        <v>2012</v>
      </c>
    </row>
    <row r="120" spans="2:68">
      <c r="B120" s="123">
        <v>2013</v>
      </c>
      <c r="C120" s="99">
        <v>27</v>
      </c>
      <c r="D120" s="99">
        <v>5</v>
      </c>
      <c r="E120" s="99">
        <v>3</v>
      </c>
      <c r="F120" s="99">
        <v>6</v>
      </c>
      <c r="G120" s="99">
        <v>3</v>
      </c>
      <c r="H120" s="99">
        <v>13</v>
      </c>
      <c r="I120" s="99">
        <v>15</v>
      </c>
      <c r="J120" s="99">
        <v>23</v>
      </c>
      <c r="K120" s="99">
        <v>31</v>
      </c>
      <c r="L120" s="99">
        <v>43</v>
      </c>
      <c r="M120" s="99">
        <v>70</v>
      </c>
      <c r="N120" s="99">
        <v>146</v>
      </c>
      <c r="O120" s="99">
        <v>248</v>
      </c>
      <c r="P120" s="99">
        <v>507</v>
      </c>
      <c r="Q120" s="99">
        <v>703</v>
      </c>
      <c r="R120" s="99">
        <v>982</v>
      </c>
      <c r="S120" s="99">
        <v>1255</v>
      </c>
      <c r="T120" s="99">
        <v>2478</v>
      </c>
      <c r="U120" s="99">
        <v>0</v>
      </c>
      <c r="V120" s="99">
        <v>6558</v>
      </c>
      <c r="X120" s="123">
        <v>2013</v>
      </c>
      <c r="Y120" s="99">
        <v>12</v>
      </c>
      <c r="Z120" s="99">
        <v>5</v>
      </c>
      <c r="AA120" s="99">
        <v>2</v>
      </c>
      <c r="AB120" s="99">
        <v>8</v>
      </c>
      <c r="AC120" s="99">
        <v>4</v>
      </c>
      <c r="AD120" s="99">
        <v>10</v>
      </c>
      <c r="AE120" s="99">
        <v>13</v>
      </c>
      <c r="AF120" s="99">
        <v>14</v>
      </c>
      <c r="AG120" s="99">
        <v>17</v>
      </c>
      <c r="AH120" s="99">
        <v>35</v>
      </c>
      <c r="AI120" s="99">
        <v>72</v>
      </c>
      <c r="AJ120" s="99">
        <v>117</v>
      </c>
      <c r="AK120" s="99">
        <v>189</v>
      </c>
      <c r="AL120" s="99">
        <v>325</v>
      </c>
      <c r="AM120" s="99">
        <v>456</v>
      </c>
      <c r="AN120" s="99">
        <v>707</v>
      </c>
      <c r="AO120" s="99">
        <v>1058</v>
      </c>
      <c r="AP120" s="99">
        <v>2872</v>
      </c>
      <c r="AQ120" s="99">
        <v>1</v>
      </c>
      <c r="AR120" s="99">
        <v>5917</v>
      </c>
      <c r="AT120" s="123">
        <v>2013</v>
      </c>
      <c r="AU120" s="99">
        <v>39</v>
      </c>
      <c r="AV120" s="99">
        <v>10</v>
      </c>
      <c r="AW120" s="99">
        <v>5</v>
      </c>
      <c r="AX120" s="99">
        <v>14</v>
      </c>
      <c r="AY120" s="99">
        <v>7</v>
      </c>
      <c r="AZ120" s="99">
        <v>23</v>
      </c>
      <c r="BA120" s="99">
        <v>28</v>
      </c>
      <c r="BB120" s="99">
        <v>37</v>
      </c>
      <c r="BC120" s="99">
        <v>48</v>
      </c>
      <c r="BD120" s="99">
        <v>78</v>
      </c>
      <c r="BE120" s="99">
        <v>142</v>
      </c>
      <c r="BF120" s="99">
        <v>263</v>
      </c>
      <c r="BG120" s="99">
        <v>437</v>
      </c>
      <c r="BH120" s="99">
        <v>832</v>
      </c>
      <c r="BI120" s="99">
        <v>1159</v>
      </c>
      <c r="BJ120" s="99">
        <v>1689</v>
      </c>
      <c r="BK120" s="99">
        <v>2313</v>
      </c>
      <c r="BL120" s="99">
        <v>5350</v>
      </c>
      <c r="BM120" s="99">
        <v>1</v>
      </c>
      <c r="BN120" s="99">
        <v>12475</v>
      </c>
      <c r="BP120" s="123">
        <v>2013</v>
      </c>
    </row>
    <row r="121" spans="2:68">
      <c r="B121" s="123">
        <v>2014</v>
      </c>
      <c r="C121" s="99">
        <v>20</v>
      </c>
      <c r="D121" s="99">
        <v>2</v>
      </c>
      <c r="E121" s="99">
        <v>3</v>
      </c>
      <c r="F121" s="99">
        <v>7</v>
      </c>
      <c r="G121" s="99">
        <v>7</v>
      </c>
      <c r="H121" s="99">
        <v>10</v>
      </c>
      <c r="I121" s="99">
        <v>13</v>
      </c>
      <c r="J121" s="99">
        <v>21</v>
      </c>
      <c r="K121" s="99">
        <v>38</v>
      </c>
      <c r="L121" s="99">
        <v>59</v>
      </c>
      <c r="M121" s="99">
        <v>92</v>
      </c>
      <c r="N121" s="99">
        <v>156</v>
      </c>
      <c r="O121" s="99">
        <v>278</v>
      </c>
      <c r="P121" s="99">
        <v>552</v>
      </c>
      <c r="Q121" s="99">
        <v>774</v>
      </c>
      <c r="R121" s="99">
        <v>1024</v>
      </c>
      <c r="S121" s="99">
        <v>1382</v>
      </c>
      <c r="T121" s="99">
        <v>2741</v>
      </c>
      <c r="U121" s="99">
        <v>0</v>
      </c>
      <c r="V121" s="99">
        <v>7179</v>
      </c>
      <c r="X121" s="123">
        <v>2014</v>
      </c>
      <c r="Y121" s="99">
        <v>9</v>
      </c>
      <c r="Z121" s="99">
        <v>5</v>
      </c>
      <c r="AA121" s="99">
        <v>4</v>
      </c>
      <c r="AB121" s="99">
        <v>1</v>
      </c>
      <c r="AC121" s="99">
        <v>2</v>
      </c>
      <c r="AD121" s="99">
        <v>13</v>
      </c>
      <c r="AE121" s="99">
        <v>6</v>
      </c>
      <c r="AF121" s="99">
        <v>15</v>
      </c>
      <c r="AG121" s="99">
        <v>26</v>
      </c>
      <c r="AH121" s="99">
        <v>45</v>
      </c>
      <c r="AI121" s="99">
        <v>76</v>
      </c>
      <c r="AJ121" s="99">
        <v>135</v>
      </c>
      <c r="AK121" s="99">
        <v>220</v>
      </c>
      <c r="AL121" s="99">
        <v>391</v>
      </c>
      <c r="AM121" s="99">
        <v>557</v>
      </c>
      <c r="AN121" s="99">
        <v>744</v>
      </c>
      <c r="AO121" s="99">
        <v>1096</v>
      </c>
      <c r="AP121" s="99">
        <v>3264</v>
      </c>
      <c r="AQ121" s="99">
        <v>0</v>
      </c>
      <c r="AR121" s="99">
        <v>6609</v>
      </c>
      <c r="AT121" s="123">
        <v>2014</v>
      </c>
      <c r="AU121" s="99">
        <v>29</v>
      </c>
      <c r="AV121" s="99">
        <v>7</v>
      </c>
      <c r="AW121" s="99">
        <v>7</v>
      </c>
      <c r="AX121" s="99">
        <v>8</v>
      </c>
      <c r="AY121" s="99">
        <v>9</v>
      </c>
      <c r="AZ121" s="99">
        <v>23</v>
      </c>
      <c r="BA121" s="99">
        <v>19</v>
      </c>
      <c r="BB121" s="99">
        <v>36</v>
      </c>
      <c r="BC121" s="99">
        <v>64</v>
      </c>
      <c r="BD121" s="99">
        <v>104</v>
      </c>
      <c r="BE121" s="99">
        <v>168</v>
      </c>
      <c r="BF121" s="99">
        <v>291</v>
      </c>
      <c r="BG121" s="99">
        <v>498</v>
      </c>
      <c r="BH121" s="99">
        <v>943</v>
      </c>
      <c r="BI121" s="99">
        <v>1331</v>
      </c>
      <c r="BJ121" s="99">
        <v>1768</v>
      </c>
      <c r="BK121" s="99">
        <v>2478</v>
      </c>
      <c r="BL121" s="99">
        <v>6005</v>
      </c>
      <c r="BM121" s="99">
        <v>0</v>
      </c>
      <c r="BN121" s="99">
        <v>13788</v>
      </c>
      <c r="BP121" s="123">
        <v>2014</v>
      </c>
    </row>
    <row r="122" spans="2:68">
      <c r="B122" s="123">
        <v>2015</v>
      </c>
      <c r="C122" s="99">
        <v>16</v>
      </c>
      <c r="D122" s="99">
        <v>2</v>
      </c>
      <c r="E122" s="99">
        <v>2</v>
      </c>
      <c r="F122" s="99">
        <v>8</v>
      </c>
      <c r="G122" s="99">
        <v>9</v>
      </c>
      <c r="H122" s="99">
        <v>8</v>
      </c>
      <c r="I122" s="99">
        <v>10</v>
      </c>
      <c r="J122" s="99">
        <v>12</v>
      </c>
      <c r="K122" s="99">
        <v>24</v>
      </c>
      <c r="L122" s="99">
        <v>71</v>
      </c>
      <c r="M122" s="99">
        <v>110</v>
      </c>
      <c r="N122" s="99">
        <v>163</v>
      </c>
      <c r="O122" s="99">
        <v>274</v>
      </c>
      <c r="P122" s="99">
        <v>547</v>
      </c>
      <c r="Q122" s="99">
        <v>724</v>
      </c>
      <c r="R122" s="99">
        <v>1057</v>
      </c>
      <c r="S122" s="99">
        <v>1285</v>
      </c>
      <c r="T122" s="99">
        <v>2892</v>
      </c>
      <c r="U122" s="99">
        <v>0</v>
      </c>
      <c r="V122" s="99">
        <v>7214</v>
      </c>
      <c r="X122" s="123">
        <v>2015</v>
      </c>
      <c r="Y122" s="99">
        <v>17</v>
      </c>
      <c r="Z122" s="99">
        <v>3</v>
      </c>
      <c r="AA122" s="99">
        <v>6</v>
      </c>
      <c r="AB122" s="99">
        <v>1</v>
      </c>
      <c r="AC122" s="99">
        <v>7</v>
      </c>
      <c r="AD122" s="99">
        <v>4</v>
      </c>
      <c r="AE122" s="99">
        <v>9</v>
      </c>
      <c r="AF122" s="99">
        <v>16</v>
      </c>
      <c r="AG122" s="99">
        <v>17</v>
      </c>
      <c r="AH122" s="99">
        <v>34</v>
      </c>
      <c r="AI122" s="99">
        <v>72</v>
      </c>
      <c r="AJ122" s="99">
        <v>130</v>
      </c>
      <c r="AK122" s="99">
        <v>193</v>
      </c>
      <c r="AL122" s="99">
        <v>398</v>
      </c>
      <c r="AM122" s="99">
        <v>590</v>
      </c>
      <c r="AN122" s="99">
        <v>791</v>
      </c>
      <c r="AO122" s="99">
        <v>1072</v>
      </c>
      <c r="AP122" s="99">
        <v>3740</v>
      </c>
      <c r="AQ122" s="99">
        <v>0</v>
      </c>
      <c r="AR122" s="99">
        <v>7100</v>
      </c>
      <c r="AT122" s="123">
        <v>2015</v>
      </c>
      <c r="AU122" s="99">
        <v>33</v>
      </c>
      <c r="AV122" s="99">
        <v>5</v>
      </c>
      <c r="AW122" s="99">
        <v>8</v>
      </c>
      <c r="AX122" s="99">
        <v>9</v>
      </c>
      <c r="AY122" s="99">
        <v>16</v>
      </c>
      <c r="AZ122" s="99">
        <v>12</v>
      </c>
      <c r="BA122" s="99">
        <v>19</v>
      </c>
      <c r="BB122" s="99">
        <v>28</v>
      </c>
      <c r="BC122" s="99">
        <v>41</v>
      </c>
      <c r="BD122" s="99">
        <v>105</v>
      </c>
      <c r="BE122" s="99">
        <v>182</v>
      </c>
      <c r="BF122" s="99">
        <v>293</v>
      </c>
      <c r="BG122" s="99">
        <v>467</v>
      </c>
      <c r="BH122" s="99">
        <v>945</v>
      </c>
      <c r="BI122" s="99">
        <v>1314</v>
      </c>
      <c r="BJ122" s="99">
        <v>1848</v>
      </c>
      <c r="BK122" s="99">
        <v>2357</v>
      </c>
      <c r="BL122" s="99">
        <v>6632</v>
      </c>
      <c r="BM122" s="99">
        <v>0</v>
      </c>
      <c r="BN122" s="99">
        <v>14314</v>
      </c>
      <c r="BP122" s="123">
        <v>2015</v>
      </c>
    </row>
    <row r="123" spans="2:68">
      <c r="B123" s="123">
        <v>2016</v>
      </c>
      <c r="C123" s="99">
        <v>18</v>
      </c>
      <c r="D123" s="99">
        <v>5</v>
      </c>
      <c r="E123" s="99">
        <v>6</v>
      </c>
      <c r="F123" s="99">
        <v>2</v>
      </c>
      <c r="G123" s="99">
        <v>6</v>
      </c>
      <c r="H123" s="99">
        <v>11</v>
      </c>
      <c r="I123" s="99">
        <v>13</v>
      </c>
      <c r="J123" s="99">
        <v>20</v>
      </c>
      <c r="K123" s="99">
        <v>34</v>
      </c>
      <c r="L123" s="99">
        <v>59</v>
      </c>
      <c r="M123" s="99">
        <v>86</v>
      </c>
      <c r="N123" s="99">
        <v>167</v>
      </c>
      <c r="O123" s="99">
        <v>283</v>
      </c>
      <c r="P123" s="99">
        <v>501</v>
      </c>
      <c r="Q123" s="99">
        <v>811</v>
      </c>
      <c r="R123" s="99">
        <v>1030</v>
      </c>
      <c r="S123" s="99">
        <v>1324</v>
      </c>
      <c r="T123" s="99">
        <v>3079</v>
      </c>
      <c r="U123" s="99">
        <v>0</v>
      </c>
      <c r="V123" s="99">
        <v>7455</v>
      </c>
      <c r="X123" s="123">
        <v>2016</v>
      </c>
      <c r="Y123" s="99">
        <v>11</v>
      </c>
      <c r="Z123" s="99">
        <v>1</v>
      </c>
      <c r="AA123" s="99">
        <v>2</v>
      </c>
      <c r="AB123" s="99">
        <v>4</v>
      </c>
      <c r="AC123" s="99">
        <v>3</v>
      </c>
      <c r="AD123" s="99">
        <v>6</v>
      </c>
      <c r="AE123" s="99">
        <v>9</v>
      </c>
      <c r="AF123" s="99">
        <v>18</v>
      </c>
      <c r="AG123" s="99">
        <v>30</v>
      </c>
      <c r="AH123" s="99">
        <v>39</v>
      </c>
      <c r="AI123" s="99">
        <v>71</v>
      </c>
      <c r="AJ123" s="99">
        <v>125</v>
      </c>
      <c r="AK123" s="99">
        <v>237</v>
      </c>
      <c r="AL123" s="99">
        <v>411</v>
      </c>
      <c r="AM123" s="99">
        <v>594</v>
      </c>
      <c r="AN123" s="99">
        <v>803</v>
      </c>
      <c r="AO123" s="99">
        <v>1138</v>
      </c>
      <c r="AP123" s="99">
        <v>3826</v>
      </c>
      <c r="AQ123" s="99">
        <v>0</v>
      </c>
      <c r="AR123" s="99">
        <v>7328</v>
      </c>
      <c r="AT123" s="123">
        <v>2016</v>
      </c>
      <c r="AU123" s="99">
        <v>29</v>
      </c>
      <c r="AV123" s="99">
        <v>6</v>
      </c>
      <c r="AW123" s="99">
        <v>8</v>
      </c>
      <c r="AX123" s="99">
        <v>6</v>
      </c>
      <c r="AY123" s="99">
        <v>9</v>
      </c>
      <c r="AZ123" s="99">
        <v>17</v>
      </c>
      <c r="BA123" s="99">
        <v>22</v>
      </c>
      <c r="BB123" s="99">
        <v>38</v>
      </c>
      <c r="BC123" s="99">
        <v>64</v>
      </c>
      <c r="BD123" s="99">
        <v>98</v>
      </c>
      <c r="BE123" s="99">
        <v>157</v>
      </c>
      <c r="BF123" s="99">
        <v>292</v>
      </c>
      <c r="BG123" s="99">
        <v>520</v>
      </c>
      <c r="BH123" s="99">
        <v>912</v>
      </c>
      <c r="BI123" s="99">
        <v>1405</v>
      </c>
      <c r="BJ123" s="99">
        <v>1833</v>
      </c>
      <c r="BK123" s="99">
        <v>2462</v>
      </c>
      <c r="BL123" s="99">
        <v>6905</v>
      </c>
      <c r="BM123" s="99">
        <v>0</v>
      </c>
      <c r="BN123" s="99">
        <v>14783</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329.01423</v>
      </c>
      <c r="D14" s="100">
        <v>26.447845999999998</v>
      </c>
      <c r="E14" s="100">
        <v>11.505573</v>
      </c>
      <c r="F14" s="100">
        <v>24.383405</v>
      </c>
      <c r="G14" s="100">
        <v>37.977629</v>
      </c>
      <c r="H14" s="100">
        <v>36.541812</v>
      </c>
      <c r="I14" s="100">
        <v>45.121684000000002</v>
      </c>
      <c r="J14" s="100">
        <v>71.291874000000007</v>
      </c>
      <c r="K14" s="100">
        <v>101.31623999999999</v>
      </c>
      <c r="L14" s="100">
        <v>132.7243</v>
      </c>
      <c r="M14" s="100">
        <v>166.77387999999999</v>
      </c>
      <c r="N14" s="100">
        <v>245.78836000000001</v>
      </c>
      <c r="O14" s="100">
        <v>441.90467000000001</v>
      </c>
      <c r="P14" s="100">
        <v>578.25266999999997</v>
      </c>
      <c r="Q14" s="100">
        <v>1137.3797</v>
      </c>
      <c r="R14" s="100">
        <v>1989.3172999999999</v>
      </c>
      <c r="S14" s="100">
        <v>2350.5101</v>
      </c>
      <c r="T14" s="100">
        <v>5053.2456000000002</v>
      </c>
      <c r="U14" s="100">
        <v>152.59348</v>
      </c>
      <c r="V14" s="100">
        <v>319.78077000000002</v>
      </c>
      <c r="W14" s="125"/>
      <c r="X14" s="113">
        <v>1907</v>
      </c>
      <c r="Y14" s="100">
        <v>267.32959</v>
      </c>
      <c r="Z14" s="100">
        <v>28.453094</v>
      </c>
      <c r="AA14" s="100">
        <v>17.312760000000001</v>
      </c>
      <c r="AB14" s="100">
        <v>20.058150000000001</v>
      </c>
      <c r="AC14" s="100">
        <v>25.678328</v>
      </c>
      <c r="AD14" s="100">
        <v>30.009048</v>
      </c>
      <c r="AE14" s="100">
        <v>43.684192000000003</v>
      </c>
      <c r="AF14" s="100">
        <v>63.359023999999998</v>
      </c>
      <c r="AG14" s="100">
        <v>72.288987000000006</v>
      </c>
      <c r="AH14" s="100">
        <v>80.521956000000003</v>
      </c>
      <c r="AI14" s="100">
        <v>91.31662</v>
      </c>
      <c r="AJ14" s="100">
        <v>170.44882000000001</v>
      </c>
      <c r="AK14" s="100">
        <v>270.37727000000001</v>
      </c>
      <c r="AL14" s="100">
        <v>543.63711000000001</v>
      </c>
      <c r="AM14" s="100">
        <v>1130.5749000000001</v>
      </c>
      <c r="AN14" s="100">
        <v>1761.8091999999999</v>
      </c>
      <c r="AO14" s="100">
        <v>2341.3580000000002</v>
      </c>
      <c r="AP14" s="100">
        <v>3509.7192</v>
      </c>
      <c r="AQ14" s="100">
        <v>120.68692</v>
      </c>
      <c r="AR14" s="100">
        <v>263.06166000000002</v>
      </c>
      <c r="AS14" s="125"/>
      <c r="AT14" s="113">
        <v>1907</v>
      </c>
      <c r="AU14" s="100">
        <v>298.65325000000001</v>
      </c>
      <c r="AV14" s="100">
        <v>27.437901</v>
      </c>
      <c r="AW14" s="100">
        <v>14.385111</v>
      </c>
      <c r="AX14" s="100">
        <v>22.240572</v>
      </c>
      <c r="AY14" s="100">
        <v>31.910544999999999</v>
      </c>
      <c r="AZ14" s="100">
        <v>33.360757</v>
      </c>
      <c r="BA14" s="100">
        <v>44.437216999999997</v>
      </c>
      <c r="BB14" s="100">
        <v>67.607709999999997</v>
      </c>
      <c r="BC14" s="100">
        <v>88.230103999999997</v>
      </c>
      <c r="BD14" s="100">
        <v>109.65208</v>
      </c>
      <c r="BE14" s="100">
        <v>133.64386999999999</v>
      </c>
      <c r="BF14" s="100">
        <v>212.34854000000001</v>
      </c>
      <c r="BG14" s="100">
        <v>363.80903000000001</v>
      </c>
      <c r="BH14" s="100">
        <v>562.24573999999996</v>
      </c>
      <c r="BI14" s="100">
        <v>1134.3022000000001</v>
      </c>
      <c r="BJ14" s="100">
        <v>1885.2849000000001</v>
      </c>
      <c r="BK14" s="100">
        <v>2346.2772</v>
      </c>
      <c r="BL14" s="100">
        <v>4279.5763999999999</v>
      </c>
      <c r="BM14" s="100">
        <v>137.30945</v>
      </c>
      <c r="BN14" s="100">
        <v>292.95751000000001</v>
      </c>
      <c r="BO14" s="125"/>
      <c r="BP14" s="112">
        <v>1907</v>
      </c>
    </row>
    <row r="15" spans="1:68" s="91" customFormat="1">
      <c r="A15" s="125"/>
      <c r="B15" s="113">
        <v>1908</v>
      </c>
      <c r="C15" s="100">
        <v>284.18015000000003</v>
      </c>
      <c r="D15" s="100">
        <v>25.59412</v>
      </c>
      <c r="E15" s="100">
        <v>14.282391000000001</v>
      </c>
      <c r="F15" s="100">
        <v>23.499369000000002</v>
      </c>
      <c r="G15" s="100">
        <v>32.796348000000002</v>
      </c>
      <c r="H15" s="100">
        <v>29.492016</v>
      </c>
      <c r="I15" s="100">
        <v>42.925645000000003</v>
      </c>
      <c r="J15" s="100">
        <v>67.366405</v>
      </c>
      <c r="K15" s="100">
        <v>99.216334000000003</v>
      </c>
      <c r="L15" s="100">
        <v>153.50595000000001</v>
      </c>
      <c r="M15" s="100">
        <v>183.47635</v>
      </c>
      <c r="N15" s="100">
        <v>192.04051999999999</v>
      </c>
      <c r="O15" s="100">
        <v>363.21256</v>
      </c>
      <c r="P15" s="100">
        <v>600.69078999999999</v>
      </c>
      <c r="Q15" s="100">
        <v>954.63706000000002</v>
      </c>
      <c r="R15" s="100">
        <v>1705.1347000000001</v>
      </c>
      <c r="S15" s="100">
        <v>2019.1948</v>
      </c>
      <c r="T15" s="100">
        <v>3092.2465999999999</v>
      </c>
      <c r="U15" s="100">
        <v>137.44614999999999</v>
      </c>
      <c r="V15" s="100">
        <v>266.60579000000001</v>
      </c>
      <c r="W15" s="125"/>
      <c r="X15" s="113">
        <v>1908</v>
      </c>
      <c r="Y15" s="100">
        <v>218.99394000000001</v>
      </c>
      <c r="Z15" s="100">
        <v>24.026675000000001</v>
      </c>
      <c r="AA15" s="100">
        <v>15.924768</v>
      </c>
      <c r="AB15" s="100">
        <v>21.613707999999999</v>
      </c>
      <c r="AC15" s="100">
        <v>18.379436999999999</v>
      </c>
      <c r="AD15" s="100">
        <v>26.128921999999999</v>
      </c>
      <c r="AE15" s="100">
        <v>35.822963999999999</v>
      </c>
      <c r="AF15" s="100">
        <v>58.714188999999998</v>
      </c>
      <c r="AG15" s="100">
        <v>68.704498999999998</v>
      </c>
      <c r="AH15" s="100">
        <v>91.442062000000007</v>
      </c>
      <c r="AI15" s="100">
        <v>116.49303</v>
      </c>
      <c r="AJ15" s="100">
        <v>141.39258000000001</v>
      </c>
      <c r="AK15" s="100">
        <v>227.84881999999999</v>
      </c>
      <c r="AL15" s="100">
        <v>533.93808000000001</v>
      </c>
      <c r="AM15" s="100">
        <v>1089.7720999999999</v>
      </c>
      <c r="AN15" s="100">
        <v>1678.2101</v>
      </c>
      <c r="AO15" s="100">
        <v>2019.59</v>
      </c>
      <c r="AP15" s="100">
        <v>3271.9573999999998</v>
      </c>
      <c r="AQ15" s="100">
        <v>110.44379000000001</v>
      </c>
      <c r="AR15" s="100">
        <v>244.07962000000001</v>
      </c>
      <c r="AS15" s="125"/>
      <c r="AT15" s="113">
        <v>1908</v>
      </c>
      <c r="AU15" s="100">
        <v>252.11201</v>
      </c>
      <c r="AV15" s="100">
        <v>24.820333000000002</v>
      </c>
      <c r="AW15" s="100">
        <v>15.096814999999999</v>
      </c>
      <c r="AX15" s="100">
        <v>22.565749</v>
      </c>
      <c r="AY15" s="100">
        <v>25.702584999999999</v>
      </c>
      <c r="AZ15" s="100">
        <v>27.855967</v>
      </c>
      <c r="BA15" s="100">
        <v>39.531264999999998</v>
      </c>
      <c r="BB15" s="100">
        <v>63.316394000000003</v>
      </c>
      <c r="BC15" s="100">
        <v>85.367270000000005</v>
      </c>
      <c r="BD15" s="100">
        <v>125.95022</v>
      </c>
      <c r="BE15" s="100">
        <v>154.05974000000001</v>
      </c>
      <c r="BF15" s="100">
        <v>169.59574000000001</v>
      </c>
      <c r="BG15" s="100">
        <v>301.38245999999998</v>
      </c>
      <c r="BH15" s="100">
        <v>569.59866999999997</v>
      </c>
      <c r="BI15" s="100">
        <v>1016.4707</v>
      </c>
      <c r="BJ15" s="100">
        <v>1692.7487000000001</v>
      </c>
      <c r="BK15" s="100">
        <v>2019.3779999999999</v>
      </c>
      <c r="BL15" s="100">
        <v>3182.7582000000002</v>
      </c>
      <c r="BM15" s="100">
        <v>124.49879</v>
      </c>
      <c r="BN15" s="100">
        <v>256.3725</v>
      </c>
      <c r="BO15" s="125"/>
      <c r="BP15" s="112">
        <v>1908</v>
      </c>
    </row>
    <row r="16" spans="1:68" s="91" customFormat="1">
      <c r="A16" s="125"/>
      <c r="B16" s="113">
        <v>1909</v>
      </c>
      <c r="C16" s="100">
        <v>224.37207000000001</v>
      </c>
      <c r="D16" s="100">
        <v>17.361051</v>
      </c>
      <c r="E16" s="100">
        <v>13.375458</v>
      </c>
      <c r="F16" s="100">
        <v>21.739681999999998</v>
      </c>
      <c r="G16" s="100">
        <v>25.58718</v>
      </c>
      <c r="H16" s="100">
        <v>38.724547999999999</v>
      </c>
      <c r="I16" s="100">
        <v>38.996352000000002</v>
      </c>
      <c r="J16" s="100">
        <v>56.246721999999998</v>
      </c>
      <c r="K16" s="100">
        <v>77.456824999999995</v>
      </c>
      <c r="L16" s="100">
        <v>129.59689</v>
      </c>
      <c r="M16" s="100">
        <v>147.11759000000001</v>
      </c>
      <c r="N16" s="100">
        <v>230.26901000000001</v>
      </c>
      <c r="O16" s="100">
        <v>282.28178000000003</v>
      </c>
      <c r="P16" s="100">
        <v>540.70217000000002</v>
      </c>
      <c r="Q16" s="100">
        <v>975.28576999999996</v>
      </c>
      <c r="R16" s="100">
        <v>1751.9666999999999</v>
      </c>
      <c r="S16" s="100">
        <v>1939.0581999999999</v>
      </c>
      <c r="T16" s="100">
        <v>3473.3087</v>
      </c>
      <c r="U16" s="100">
        <v>123.77485</v>
      </c>
      <c r="V16" s="100">
        <v>257.38889999999998</v>
      </c>
      <c r="W16" s="125"/>
      <c r="X16" s="113">
        <v>1909</v>
      </c>
      <c r="Y16" s="100">
        <v>184.35383999999999</v>
      </c>
      <c r="Z16" s="100">
        <v>19.593105000000001</v>
      </c>
      <c r="AA16" s="100">
        <v>9.3767904000000009</v>
      </c>
      <c r="AB16" s="100">
        <v>15.721482</v>
      </c>
      <c r="AC16" s="100">
        <v>22.748794</v>
      </c>
      <c r="AD16" s="100">
        <v>23.479151999999999</v>
      </c>
      <c r="AE16" s="100">
        <v>28.208528000000001</v>
      </c>
      <c r="AF16" s="100">
        <v>48.343715000000003</v>
      </c>
      <c r="AG16" s="100">
        <v>48.556775000000002</v>
      </c>
      <c r="AH16" s="100">
        <v>68.608109999999996</v>
      </c>
      <c r="AI16" s="100">
        <v>72.329517999999993</v>
      </c>
      <c r="AJ16" s="100">
        <v>100.99303999999999</v>
      </c>
      <c r="AK16" s="100">
        <v>191.39739</v>
      </c>
      <c r="AL16" s="100">
        <v>408.94605000000001</v>
      </c>
      <c r="AM16" s="100">
        <v>613.05358000000001</v>
      </c>
      <c r="AN16" s="100">
        <v>1392.0626</v>
      </c>
      <c r="AO16" s="100">
        <v>1708.0011999999999</v>
      </c>
      <c r="AP16" s="100">
        <v>2659.2492999999999</v>
      </c>
      <c r="AQ16" s="100">
        <v>86.889373000000006</v>
      </c>
      <c r="AR16" s="100">
        <v>188.21482</v>
      </c>
      <c r="AS16" s="125"/>
      <c r="AT16" s="113">
        <v>1909</v>
      </c>
      <c r="AU16" s="100">
        <v>204.69488999999999</v>
      </c>
      <c r="AV16" s="100">
        <v>18.462772000000001</v>
      </c>
      <c r="AW16" s="100">
        <v>11.392498</v>
      </c>
      <c r="AX16" s="100">
        <v>18.761769000000001</v>
      </c>
      <c r="AY16" s="100">
        <v>24.193935</v>
      </c>
      <c r="AZ16" s="100">
        <v>31.314952000000002</v>
      </c>
      <c r="BA16" s="100">
        <v>33.822446999999997</v>
      </c>
      <c r="BB16" s="100">
        <v>52.518794</v>
      </c>
      <c r="BC16" s="100">
        <v>64.253980999999996</v>
      </c>
      <c r="BD16" s="100">
        <v>102.40533000000001</v>
      </c>
      <c r="BE16" s="100">
        <v>114.26609000000001</v>
      </c>
      <c r="BF16" s="100">
        <v>173.06576999999999</v>
      </c>
      <c r="BG16" s="100">
        <v>240.63811000000001</v>
      </c>
      <c r="BH16" s="100">
        <v>478.89933000000002</v>
      </c>
      <c r="BI16" s="100">
        <v>807.69678999999996</v>
      </c>
      <c r="BJ16" s="100">
        <v>1585.4888000000001</v>
      </c>
      <c r="BK16" s="100">
        <v>1831.7381</v>
      </c>
      <c r="BL16" s="100">
        <v>3061.5084999999999</v>
      </c>
      <c r="BM16" s="100">
        <v>106.07201000000001</v>
      </c>
      <c r="BN16" s="100">
        <v>225.07776999999999</v>
      </c>
      <c r="BO16" s="125"/>
      <c r="BP16" s="112">
        <v>1909</v>
      </c>
    </row>
    <row r="17" spans="1:68" s="91" customFormat="1">
      <c r="A17" s="125"/>
      <c r="B17" s="113">
        <v>1910</v>
      </c>
      <c r="C17" s="100">
        <v>197.50378000000001</v>
      </c>
      <c r="D17" s="100">
        <v>19.541436000000001</v>
      </c>
      <c r="E17" s="100">
        <v>12.00483</v>
      </c>
      <c r="F17" s="100">
        <v>16.921852999999999</v>
      </c>
      <c r="G17" s="100">
        <v>22.293482000000001</v>
      </c>
      <c r="H17" s="100">
        <v>30.890878000000001</v>
      </c>
      <c r="I17" s="100">
        <v>42.164119999999997</v>
      </c>
      <c r="J17" s="100">
        <v>60.823909</v>
      </c>
      <c r="K17" s="100">
        <v>74.341021999999995</v>
      </c>
      <c r="L17" s="100">
        <v>116.61177000000001</v>
      </c>
      <c r="M17" s="100">
        <v>113.62616</v>
      </c>
      <c r="N17" s="100">
        <v>167.19044</v>
      </c>
      <c r="O17" s="100">
        <v>275.3433</v>
      </c>
      <c r="P17" s="100">
        <v>431.63326000000001</v>
      </c>
      <c r="Q17" s="100">
        <v>781.16899000000001</v>
      </c>
      <c r="R17" s="100">
        <v>1440.8357000000001</v>
      </c>
      <c r="S17" s="100">
        <v>2097.1687999999999</v>
      </c>
      <c r="T17" s="100">
        <v>2952.3407999999999</v>
      </c>
      <c r="U17" s="100">
        <v>109.18944999999999</v>
      </c>
      <c r="V17" s="100">
        <v>225.20406</v>
      </c>
      <c r="W17" s="125"/>
      <c r="X17" s="113">
        <v>1910</v>
      </c>
      <c r="Y17" s="100">
        <v>164.27181999999999</v>
      </c>
      <c r="Z17" s="100">
        <v>17.380655000000001</v>
      </c>
      <c r="AA17" s="100">
        <v>14.079133000000001</v>
      </c>
      <c r="AB17" s="100">
        <v>13.654902999999999</v>
      </c>
      <c r="AC17" s="100">
        <v>16.260344</v>
      </c>
      <c r="AD17" s="100">
        <v>28.969163999999999</v>
      </c>
      <c r="AE17" s="100">
        <v>27.141393000000001</v>
      </c>
      <c r="AF17" s="100">
        <v>46.211154999999998</v>
      </c>
      <c r="AG17" s="100">
        <v>38.381478000000001</v>
      </c>
      <c r="AH17" s="100">
        <v>61.006647999999998</v>
      </c>
      <c r="AI17" s="100">
        <v>75.544346000000004</v>
      </c>
      <c r="AJ17" s="100">
        <v>127.07026</v>
      </c>
      <c r="AK17" s="100">
        <v>156.13376</v>
      </c>
      <c r="AL17" s="100">
        <v>349.23847000000001</v>
      </c>
      <c r="AM17" s="100">
        <v>681.01120000000003</v>
      </c>
      <c r="AN17" s="100">
        <v>1224.9436000000001</v>
      </c>
      <c r="AO17" s="100">
        <v>1740.1314</v>
      </c>
      <c r="AP17" s="100">
        <v>3240.1190999999999</v>
      </c>
      <c r="AQ17" s="100">
        <v>83.611711</v>
      </c>
      <c r="AR17" s="100">
        <v>189.5532</v>
      </c>
      <c r="AS17" s="125"/>
      <c r="AT17" s="113">
        <v>1910</v>
      </c>
      <c r="AU17" s="100">
        <v>181.17117999999999</v>
      </c>
      <c r="AV17" s="100">
        <v>18.475048000000001</v>
      </c>
      <c r="AW17" s="100">
        <v>13.033537000000001</v>
      </c>
      <c r="AX17" s="100">
        <v>15.306248999999999</v>
      </c>
      <c r="AY17" s="100">
        <v>19.338909999999998</v>
      </c>
      <c r="AZ17" s="100">
        <v>29.957715</v>
      </c>
      <c r="BA17" s="100">
        <v>34.934137</v>
      </c>
      <c r="BB17" s="100">
        <v>53.878737000000001</v>
      </c>
      <c r="BC17" s="100">
        <v>57.810803</v>
      </c>
      <c r="BD17" s="100">
        <v>91.725076000000001</v>
      </c>
      <c r="BE17" s="100">
        <v>96.894867000000005</v>
      </c>
      <c r="BF17" s="100">
        <v>149.46288000000001</v>
      </c>
      <c r="BG17" s="100">
        <v>220.55439999999999</v>
      </c>
      <c r="BH17" s="100">
        <v>392.71899000000002</v>
      </c>
      <c r="BI17" s="100">
        <v>734.34141</v>
      </c>
      <c r="BJ17" s="100">
        <v>1340.4668999999999</v>
      </c>
      <c r="BK17" s="100">
        <v>1931.019</v>
      </c>
      <c r="BL17" s="100">
        <v>3098.4996999999998</v>
      </c>
      <c r="BM17" s="100">
        <v>96.902480999999995</v>
      </c>
      <c r="BN17" s="100">
        <v>208.87976</v>
      </c>
      <c r="BO17" s="125"/>
      <c r="BP17" s="113">
        <v>1910</v>
      </c>
    </row>
    <row r="18" spans="1:68" s="91" customFormat="1">
      <c r="A18" s="125"/>
      <c r="B18" s="113">
        <v>1911</v>
      </c>
      <c r="C18" s="100">
        <v>283.13182999999998</v>
      </c>
      <c r="D18" s="100">
        <v>24.765488000000001</v>
      </c>
      <c r="E18" s="100">
        <v>10.168990000000001</v>
      </c>
      <c r="F18" s="100">
        <v>19.270439</v>
      </c>
      <c r="G18" s="100">
        <v>29.603573000000001</v>
      </c>
      <c r="H18" s="100">
        <v>28.321152000000001</v>
      </c>
      <c r="I18" s="100">
        <v>42.954329000000001</v>
      </c>
      <c r="J18" s="100">
        <v>73.249053000000004</v>
      </c>
      <c r="K18" s="100">
        <v>87.762602000000001</v>
      </c>
      <c r="L18" s="100">
        <v>108.22834</v>
      </c>
      <c r="M18" s="100">
        <v>161.67703</v>
      </c>
      <c r="N18" s="100">
        <v>197.12989999999999</v>
      </c>
      <c r="O18" s="100">
        <v>343.90154000000001</v>
      </c>
      <c r="P18" s="100">
        <v>518.63377000000003</v>
      </c>
      <c r="Q18" s="100">
        <v>946.84668999999997</v>
      </c>
      <c r="R18" s="100">
        <v>1472.2177999999999</v>
      </c>
      <c r="S18" s="100">
        <v>2775.5839000000001</v>
      </c>
      <c r="T18" s="100">
        <v>3950.0436</v>
      </c>
      <c r="U18" s="100">
        <v>134.62831</v>
      </c>
      <c r="V18" s="100">
        <v>275.20452</v>
      </c>
      <c r="W18" s="125"/>
      <c r="X18" s="113">
        <v>1911</v>
      </c>
      <c r="Y18" s="100">
        <v>254.97391999999999</v>
      </c>
      <c r="Z18" s="100">
        <v>20.070827999999999</v>
      </c>
      <c r="AA18" s="100">
        <v>14.093108000000001</v>
      </c>
      <c r="AB18" s="100">
        <v>12.100135</v>
      </c>
      <c r="AC18" s="100">
        <v>25.513110000000001</v>
      </c>
      <c r="AD18" s="100">
        <v>28.470652000000001</v>
      </c>
      <c r="AE18" s="100">
        <v>34.808985999999997</v>
      </c>
      <c r="AF18" s="100">
        <v>59.088611999999998</v>
      </c>
      <c r="AG18" s="100">
        <v>46.229137000000001</v>
      </c>
      <c r="AH18" s="100">
        <v>63.162520000000001</v>
      </c>
      <c r="AI18" s="100">
        <v>94.918908999999999</v>
      </c>
      <c r="AJ18" s="100">
        <v>120.43987</v>
      </c>
      <c r="AK18" s="100">
        <v>225.92742999999999</v>
      </c>
      <c r="AL18" s="100">
        <v>400.54496</v>
      </c>
      <c r="AM18" s="100">
        <v>802.26161000000002</v>
      </c>
      <c r="AN18" s="100">
        <v>1451.0205000000001</v>
      </c>
      <c r="AO18" s="100">
        <v>2416.0207</v>
      </c>
      <c r="AP18" s="100">
        <v>3212.2905000000001</v>
      </c>
      <c r="AQ18" s="100">
        <v>106.86424</v>
      </c>
      <c r="AR18" s="100">
        <v>225.38595000000001</v>
      </c>
      <c r="AS18" s="125"/>
      <c r="AT18" s="113">
        <v>1911</v>
      </c>
      <c r="AU18" s="100">
        <v>269.29930999999999</v>
      </c>
      <c r="AV18" s="100">
        <v>22.448912</v>
      </c>
      <c r="AW18" s="100">
        <v>12.115169</v>
      </c>
      <c r="AX18" s="100">
        <v>15.726509</v>
      </c>
      <c r="AY18" s="100">
        <v>27.604814999999999</v>
      </c>
      <c r="AZ18" s="100">
        <v>28.393685000000001</v>
      </c>
      <c r="BA18" s="100">
        <v>39.020992999999997</v>
      </c>
      <c r="BB18" s="100">
        <v>66.468964</v>
      </c>
      <c r="BC18" s="100">
        <v>68.556263999999999</v>
      </c>
      <c r="BD18" s="100">
        <v>87.986908999999997</v>
      </c>
      <c r="BE18" s="100">
        <v>132.34119999999999</v>
      </c>
      <c r="BF18" s="100">
        <v>163.28919999999999</v>
      </c>
      <c r="BG18" s="100">
        <v>289.52</v>
      </c>
      <c r="BH18" s="100">
        <v>462.48915</v>
      </c>
      <c r="BI18" s="100">
        <v>878.56975</v>
      </c>
      <c r="BJ18" s="100">
        <v>1462.3172</v>
      </c>
      <c r="BK18" s="100">
        <v>2607.9623999999999</v>
      </c>
      <c r="BL18" s="100">
        <v>3573.9712</v>
      </c>
      <c r="BM18" s="100">
        <v>121.27933</v>
      </c>
      <c r="BN18" s="100">
        <v>251.69233</v>
      </c>
      <c r="BO18" s="125"/>
      <c r="BP18" s="113">
        <v>1911</v>
      </c>
    </row>
    <row r="19" spans="1:68" s="91" customFormat="1">
      <c r="A19" s="125"/>
      <c r="B19" s="113">
        <v>1912</v>
      </c>
      <c r="C19" s="100">
        <v>241.91559000000001</v>
      </c>
      <c r="D19" s="100">
        <v>36.231411000000001</v>
      </c>
      <c r="E19" s="100">
        <v>16.699041999999999</v>
      </c>
      <c r="F19" s="100">
        <v>18.318525000000001</v>
      </c>
      <c r="G19" s="100">
        <v>31.476538000000001</v>
      </c>
      <c r="H19" s="100">
        <v>42.238295999999998</v>
      </c>
      <c r="I19" s="100">
        <v>50.067957</v>
      </c>
      <c r="J19" s="100">
        <v>83.173176999999995</v>
      </c>
      <c r="K19" s="100">
        <v>97.759486999999993</v>
      </c>
      <c r="L19" s="100">
        <v>139.04462000000001</v>
      </c>
      <c r="M19" s="100">
        <v>172.23885999999999</v>
      </c>
      <c r="N19" s="100">
        <v>227.19336000000001</v>
      </c>
      <c r="O19" s="100">
        <v>334.03313000000003</v>
      </c>
      <c r="P19" s="100">
        <v>516.93188999999995</v>
      </c>
      <c r="Q19" s="100">
        <v>919.51700000000005</v>
      </c>
      <c r="R19" s="100">
        <v>1586.4761000000001</v>
      </c>
      <c r="S19" s="100">
        <v>2587.7424000000001</v>
      </c>
      <c r="T19" s="100">
        <v>3474.6545999999998</v>
      </c>
      <c r="U19" s="100">
        <v>137.3509</v>
      </c>
      <c r="V19" s="100">
        <v>273.28372999999999</v>
      </c>
      <c r="W19" s="125"/>
      <c r="X19" s="113">
        <v>1912</v>
      </c>
      <c r="Y19" s="100">
        <v>192.69217</v>
      </c>
      <c r="Z19" s="100">
        <v>23.346768000000001</v>
      </c>
      <c r="AA19" s="100">
        <v>13.773915000000001</v>
      </c>
      <c r="AB19" s="100">
        <v>17.848839999999999</v>
      </c>
      <c r="AC19" s="100">
        <v>27.205271</v>
      </c>
      <c r="AD19" s="100">
        <v>22.630008</v>
      </c>
      <c r="AE19" s="100">
        <v>25.7639</v>
      </c>
      <c r="AF19" s="100">
        <v>46.719244000000003</v>
      </c>
      <c r="AG19" s="100">
        <v>53.444538999999999</v>
      </c>
      <c r="AH19" s="100">
        <v>68.720670999999996</v>
      </c>
      <c r="AI19" s="100">
        <v>96.833325000000002</v>
      </c>
      <c r="AJ19" s="100">
        <v>120.10842</v>
      </c>
      <c r="AK19" s="100">
        <v>196.99974</v>
      </c>
      <c r="AL19" s="100">
        <v>389.16645</v>
      </c>
      <c r="AM19" s="100">
        <v>665.21167000000003</v>
      </c>
      <c r="AN19" s="100">
        <v>1398.511</v>
      </c>
      <c r="AO19" s="100">
        <v>2063.5318000000002</v>
      </c>
      <c r="AP19" s="100">
        <v>2863.2024999999999</v>
      </c>
      <c r="AQ19" s="100">
        <v>94.850263999999996</v>
      </c>
      <c r="AR19" s="100">
        <v>202.68558999999999</v>
      </c>
      <c r="AS19" s="125"/>
      <c r="AT19" s="113">
        <v>1912</v>
      </c>
      <c r="AU19" s="100">
        <v>217.73667</v>
      </c>
      <c r="AV19" s="100">
        <v>29.872498</v>
      </c>
      <c r="AW19" s="100">
        <v>15.249015999999999</v>
      </c>
      <c r="AX19" s="100">
        <v>18.086361</v>
      </c>
      <c r="AY19" s="100">
        <v>29.379864999999999</v>
      </c>
      <c r="AZ19" s="100">
        <v>32.660133000000002</v>
      </c>
      <c r="BA19" s="100">
        <v>38.298769</v>
      </c>
      <c r="BB19" s="100">
        <v>65.665081999999998</v>
      </c>
      <c r="BC19" s="100">
        <v>77.136853000000002</v>
      </c>
      <c r="BD19" s="100">
        <v>107.17628000000001</v>
      </c>
      <c r="BE19" s="100">
        <v>138.80186</v>
      </c>
      <c r="BF19" s="100">
        <v>179.60457</v>
      </c>
      <c r="BG19" s="100">
        <v>270.79592000000002</v>
      </c>
      <c r="BH19" s="100">
        <v>456.34829000000002</v>
      </c>
      <c r="BI19" s="100">
        <v>798.96682999999996</v>
      </c>
      <c r="BJ19" s="100">
        <v>1497.7534000000001</v>
      </c>
      <c r="BK19" s="100">
        <v>2340.0520999999999</v>
      </c>
      <c r="BL19" s="100">
        <v>3160.4614999999999</v>
      </c>
      <c r="BM19" s="100">
        <v>116.86022</v>
      </c>
      <c r="BN19" s="100">
        <v>239.89270999999999</v>
      </c>
      <c r="BO19" s="125"/>
      <c r="BP19" s="113">
        <v>1912</v>
      </c>
    </row>
    <row r="20" spans="1:68" s="91" customFormat="1">
      <c r="A20" s="125"/>
      <c r="B20" s="113">
        <v>1913</v>
      </c>
      <c r="C20" s="100">
        <v>241.37571</v>
      </c>
      <c r="D20" s="100">
        <v>24.533134</v>
      </c>
      <c r="E20" s="100">
        <v>12.786867000000001</v>
      </c>
      <c r="F20" s="100">
        <v>23.455499</v>
      </c>
      <c r="G20" s="100">
        <v>30.731192</v>
      </c>
      <c r="H20" s="100">
        <v>36.416535000000003</v>
      </c>
      <c r="I20" s="100">
        <v>48.569969</v>
      </c>
      <c r="J20" s="100">
        <v>66.007659000000004</v>
      </c>
      <c r="K20" s="100">
        <v>74.934482000000003</v>
      </c>
      <c r="L20" s="100">
        <v>123.13032</v>
      </c>
      <c r="M20" s="100">
        <v>159.52709999999999</v>
      </c>
      <c r="N20" s="100">
        <v>198.74179000000001</v>
      </c>
      <c r="O20" s="100">
        <v>278.48984999999999</v>
      </c>
      <c r="P20" s="100">
        <v>458.35158000000001</v>
      </c>
      <c r="Q20" s="100">
        <v>753.55199000000005</v>
      </c>
      <c r="R20" s="100">
        <v>1312.7066</v>
      </c>
      <c r="S20" s="100">
        <v>2291.3330000000001</v>
      </c>
      <c r="T20" s="100">
        <v>3654.1792999999998</v>
      </c>
      <c r="U20" s="100">
        <v>123.2115</v>
      </c>
      <c r="V20" s="100">
        <v>245.65149</v>
      </c>
      <c r="W20" s="125"/>
      <c r="X20" s="113">
        <v>1913</v>
      </c>
      <c r="Y20" s="100">
        <v>193.73732999999999</v>
      </c>
      <c r="Z20" s="100">
        <v>25.16939</v>
      </c>
      <c r="AA20" s="100">
        <v>18.856404000000001</v>
      </c>
      <c r="AB20" s="100">
        <v>17.772217000000001</v>
      </c>
      <c r="AC20" s="100">
        <v>23.917399</v>
      </c>
      <c r="AD20" s="100">
        <v>25.101006000000002</v>
      </c>
      <c r="AE20" s="100">
        <v>26.023233999999999</v>
      </c>
      <c r="AF20" s="100">
        <v>31.201537999999999</v>
      </c>
      <c r="AG20" s="100">
        <v>39.171492999999998</v>
      </c>
      <c r="AH20" s="100">
        <v>57.464458999999998</v>
      </c>
      <c r="AI20" s="100">
        <v>66.096861000000004</v>
      </c>
      <c r="AJ20" s="100">
        <v>121.33714000000001</v>
      </c>
      <c r="AK20" s="100">
        <v>173.9314</v>
      </c>
      <c r="AL20" s="100">
        <v>348.06911000000002</v>
      </c>
      <c r="AM20" s="100">
        <v>742.48009999999999</v>
      </c>
      <c r="AN20" s="100">
        <v>1227.9655</v>
      </c>
      <c r="AO20" s="100">
        <v>1963.1604</v>
      </c>
      <c r="AP20" s="100">
        <v>3102.9263000000001</v>
      </c>
      <c r="AQ20" s="100">
        <v>90.702404000000001</v>
      </c>
      <c r="AR20" s="100">
        <v>195.27030999999999</v>
      </c>
      <c r="AS20" s="125"/>
      <c r="AT20" s="113">
        <v>1913</v>
      </c>
      <c r="AU20" s="100">
        <v>217.97726</v>
      </c>
      <c r="AV20" s="100">
        <v>24.847190000000001</v>
      </c>
      <c r="AW20" s="100">
        <v>15.794231999999999</v>
      </c>
      <c r="AX20" s="100">
        <v>20.646018000000002</v>
      </c>
      <c r="AY20" s="100">
        <v>27.371191</v>
      </c>
      <c r="AZ20" s="100">
        <v>30.853106</v>
      </c>
      <c r="BA20" s="100">
        <v>37.623201999999999</v>
      </c>
      <c r="BB20" s="100">
        <v>49.242812000000001</v>
      </c>
      <c r="BC20" s="100">
        <v>58.191206000000001</v>
      </c>
      <c r="BD20" s="100">
        <v>93.117873000000003</v>
      </c>
      <c r="BE20" s="100">
        <v>117.74625</v>
      </c>
      <c r="BF20" s="100">
        <v>164.12922</v>
      </c>
      <c r="BG20" s="100">
        <v>230.1926</v>
      </c>
      <c r="BH20" s="100">
        <v>406.18750999999997</v>
      </c>
      <c r="BI20" s="100">
        <v>748.28417000000002</v>
      </c>
      <c r="BJ20" s="100">
        <v>1272.2994000000001</v>
      </c>
      <c r="BK20" s="100">
        <v>2134.2737000000002</v>
      </c>
      <c r="BL20" s="100">
        <v>3368.8499000000002</v>
      </c>
      <c r="BM20" s="100">
        <v>107.49675999999999</v>
      </c>
      <c r="BN20" s="100">
        <v>221.72122999999999</v>
      </c>
      <c r="BO20" s="125"/>
      <c r="BP20" s="113">
        <v>1913</v>
      </c>
    </row>
    <row r="21" spans="1:68" s="91" customFormat="1">
      <c r="A21" s="125"/>
      <c r="B21" s="113">
        <v>1914</v>
      </c>
      <c r="C21" s="100">
        <v>232.27466999999999</v>
      </c>
      <c r="D21" s="100">
        <v>27.008638000000001</v>
      </c>
      <c r="E21" s="100">
        <v>8.1889210000000006</v>
      </c>
      <c r="F21" s="100">
        <v>17.735842000000002</v>
      </c>
      <c r="G21" s="100">
        <v>32.183911999999999</v>
      </c>
      <c r="H21" s="100">
        <v>39.367413999999997</v>
      </c>
      <c r="I21" s="100">
        <v>45.039507999999998</v>
      </c>
      <c r="J21" s="100">
        <v>80.382911000000007</v>
      </c>
      <c r="K21" s="100">
        <v>95.254498999999996</v>
      </c>
      <c r="L21" s="100">
        <v>121.30175</v>
      </c>
      <c r="M21" s="100">
        <v>146.52793</v>
      </c>
      <c r="N21" s="100">
        <v>187.21213</v>
      </c>
      <c r="O21" s="100">
        <v>236.10409000000001</v>
      </c>
      <c r="P21" s="100">
        <v>437.03894000000003</v>
      </c>
      <c r="Q21" s="100">
        <v>674.11685999999997</v>
      </c>
      <c r="R21" s="100">
        <v>1254.8358000000001</v>
      </c>
      <c r="S21" s="100">
        <v>2286.2570999999998</v>
      </c>
      <c r="T21" s="100">
        <v>3219.8110000000001</v>
      </c>
      <c r="U21" s="100">
        <v>119.35392</v>
      </c>
      <c r="V21" s="100">
        <v>232.87818999999999</v>
      </c>
      <c r="W21" s="125"/>
      <c r="X21" s="113">
        <v>1914</v>
      </c>
      <c r="Y21" s="100">
        <v>196.23452</v>
      </c>
      <c r="Z21" s="100">
        <v>18.739239999999999</v>
      </c>
      <c r="AA21" s="100">
        <v>16.251664000000002</v>
      </c>
      <c r="AB21" s="100">
        <v>15.926624</v>
      </c>
      <c r="AC21" s="100">
        <v>22.906265999999999</v>
      </c>
      <c r="AD21" s="100">
        <v>24.024519000000002</v>
      </c>
      <c r="AE21" s="100">
        <v>29.618105</v>
      </c>
      <c r="AF21" s="100">
        <v>36.604889999999997</v>
      </c>
      <c r="AG21" s="100">
        <v>43.990397999999999</v>
      </c>
      <c r="AH21" s="100">
        <v>59.493758999999997</v>
      </c>
      <c r="AI21" s="100">
        <v>93.979859000000005</v>
      </c>
      <c r="AJ21" s="100">
        <v>111.02728999999999</v>
      </c>
      <c r="AK21" s="100">
        <v>184.90244000000001</v>
      </c>
      <c r="AL21" s="100">
        <v>339.14967000000001</v>
      </c>
      <c r="AM21" s="100">
        <v>719.83154000000002</v>
      </c>
      <c r="AN21" s="100">
        <v>1149.3415</v>
      </c>
      <c r="AO21" s="100">
        <v>2291.9605000000001</v>
      </c>
      <c r="AP21" s="100">
        <v>2935.5149000000001</v>
      </c>
      <c r="AQ21" s="100">
        <v>91.956956000000005</v>
      </c>
      <c r="AR21" s="100">
        <v>197.66575</v>
      </c>
      <c r="AS21" s="125"/>
      <c r="AT21" s="113">
        <v>1914</v>
      </c>
      <c r="AU21" s="100">
        <v>214.57428999999999</v>
      </c>
      <c r="AV21" s="100">
        <v>22.926300999999999</v>
      </c>
      <c r="AW21" s="100">
        <v>12.182128000000001</v>
      </c>
      <c r="AX21" s="100">
        <v>16.841391000000002</v>
      </c>
      <c r="AY21" s="100">
        <v>27.588177000000002</v>
      </c>
      <c r="AZ21" s="100">
        <v>31.776648999999999</v>
      </c>
      <c r="BA21" s="100">
        <v>37.533881999999998</v>
      </c>
      <c r="BB21" s="100">
        <v>59.239685000000001</v>
      </c>
      <c r="BC21" s="100">
        <v>71.116144000000006</v>
      </c>
      <c r="BD21" s="100">
        <v>92.82011</v>
      </c>
      <c r="BE21" s="100">
        <v>122.8429</v>
      </c>
      <c r="BF21" s="100">
        <v>152.95833999999999</v>
      </c>
      <c r="BG21" s="100">
        <v>212.43335999999999</v>
      </c>
      <c r="BH21" s="100">
        <v>390.84381999999999</v>
      </c>
      <c r="BI21" s="100">
        <v>695.94420000000002</v>
      </c>
      <c r="BJ21" s="100">
        <v>1204.0387000000001</v>
      </c>
      <c r="BK21" s="100">
        <v>2289.0201000000002</v>
      </c>
      <c r="BL21" s="100">
        <v>3071.6765999999998</v>
      </c>
      <c r="BM21" s="100">
        <v>106.07707000000001</v>
      </c>
      <c r="BN21" s="100">
        <v>216.14601999999999</v>
      </c>
      <c r="BO21" s="125"/>
      <c r="BP21" s="113">
        <v>1914</v>
      </c>
    </row>
    <row r="22" spans="1:68" s="91" customFormat="1">
      <c r="A22" s="125"/>
      <c r="B22" s="113">
        <v>1915</v>
      </c>
      <c r="C22" s="100">
        <v>266.06635999999997</v>
      </c>
      <c r="D22" s="100">
        <v>26.25732</v>
      </c>
      <c r="E22" s="100">
        <v>15.595599999999999</v>
      </c>
      <c r="F22" s="100">
        <v>24.556539000000001</v>
      </c>
      <c r="G22" s="100">
        <v>51.801726000000002</v>
      </c>
      <c r="H22" s="100">
        <v>42.727373999999998</v>
      </c>
      <c r="I22" s="100">
        <v>50.461984999999999</v>
      </c>
      <c r="J22" s="100">
        <v>73.554393000000005</v>
      </c>
      <c r="K22" s="100">
        <v>68.700368999999995</v>
      </c>
      <c r="L22" s="100">
        <v>126.70475</v>
      </c>
      <c r="M22" s="100">
        <v>144.99386000000001</v>
      </c>
      <c r="N22" s="100">
        <v>218.82176999999999</v>
      </c>
      <c r="O22" s="100">
        <v>324.65895999999998</v>
      </c>
      <c r="P22" s="100">
        <v>516.78930000000003</v>
      </c>
      <c r="Q22" s="100">
        <v>732.42345</v>
      </c>
      <c r="R22" s="100">
        <v>1342.6228000000001</v>
      </c>
      <c r="S22" s="100">
        <v>2643.1815000000001</v>
      </c>
      <c r="T22" s="100">
        <v>3522.7330000000002</v>
      </c>
      <c r="U22" s="100">
        <v>133.70285000000001</v>
      </c>
      <c r="V22" s="100">
        <v>258.41478999999998</v>
      </c>
      <c r="W22" s="125"/>
      <c r="X22" s="113">
        <v>1915</v>
      </c>
      <c r="Y22" s="100">
        <v>212.90582000000001</v>
      </c>
      <c r="Z22" s="100">
        <v>29.299551000000001</v>
      </c>
      <c r="AA22" s="100">
        <v>14.617243</v>
      </c>
      <c r="AB22" s="100">
        <v>15.858834999999999</v>
      </c>
      <c r="AC22" s="100">
        <v>28.610129000000001</v>
      </c>
      <c r="AD22" s="100">
        <v>28.746452999999999</v>
      </c>
      <c r="AE22" s="100">
        <v>30.275704000000001</v>
      </c>
      <c r="AF22" s="100">
        <v>46.641733000000002</v>
      </c>
      <c r="AG22" s="100">
        <v>49.986718000000003</v>
      </c>
      <c r="AH22" s="100">
        <v>63.088759000000003</v>
      </c>
      <c r="AI22" s="100">
        <v>87.664850000000001</v>
      </c>
      <c r="AJ22" s="100">
        <v>139.45878999999999</v>
      </c>
      <c r="AK22" s="100">
        <v>170.46276</v>
      </c>
      <c r="AL22" s="100">
        <v>359.35269</v>
      </c>
      <c r="AM22" s="100">
        <v>687.58419000000004</v>
      </c>
      <c r="AN22" s="100">
        <v>1293.4766999999999</v>
      </c>
      <c r="AO22" s="100">
        <v>2042.4464</v>
      </c>
      <c r="AP22" s="100">
        <v>2483.9005999999999</v>
      </c>
      <c r="AQ22" s="100">
        <v>97.054776000000004</v>
      </c>
      <c r="AR22" s="100">
        <v>195.17464000000001</v>
      </c>
      <c r="AS22" s="125"/>
      <c r="AT22" s="113">
        <v>1915</v>
      </c>
      <c r="AU22" s="100">
        <v>239.95963</v>
      </c>
      <c r="AV22" s="100">
        <v>27.759369</v>
      </c>
      <c r="AW22" s="100">
        <v>15.111257</v>
      </c>
      <c r="AX22" s="100">
        <v>20.256132999999998</v>
      </c>
      <c r="AY22" s="100">
        <v>40.261749999999999</v>
      </c>
      <c r="AZ22" s="100">
        <v>35.768858999999999</v>
      </c>
      <c r="BA22" s="100">
        <v>40.61477</v>
      </c>
      <c r="BB22" s="100">
        <v>60.523574000000004</v>
      </c>
      <c r="BC22" s="100">
        <v>59.840560000000004</v>
      </c>
      <c r="BD22" s="100">
        <v>97.158199999999994</v>
      </c>
      <c r="BE22" s="100">
        <v>118.96210000000001</v>
      </c>
      <c r="BF22" s="100">
        <v>182.96531999999999</v>
      </c>
      <c r="BG22" s="100">
        <v>253.32065</v>
      </c>
      <c r="BH22" s="100">
        <v>442.65341000000001</v>
      </c>
      <c r="BI22" s="100">
        <v>710.94110000000001</v>
      </c>
      <c r="BJ22" s="100">
        <v>1318.7339999999999</v>
      </c>
      <c r="BK22" s="100">
        <v>2348.7568000000001</v>
      </c>
      <c r="BL22" s="100">
        <v>2978.1282000000001</v>
      </c>
      <c r="BM22" s="100">
        <v>115.90011</v>
      </c>
      <c r="BN22" s="100">
        <v>227.66804999999999</v>
      </c>
      <c r="BO22" s="125"/>
      <c r="BP22" s="113">
        <v>1915</v>
      </c>
    </row>
    <row r="23" spans="1:68" s="91" customFormat="1">
      <c r="A23" s="125"/>
      <c r="B23" s="113">
        <v>1916</v>
      </c>
      <c r="C23" s="100">
        <v>267.65246000000002</v>
      </c>
      <c r="D23" s="100">
        <v>25.922357000000002</v>
      </c>
      <c r="E23" s="100">
        <v>9.4856312999999997</v>
      </c>
      <c r="F23" s="100">
        <v>24.885815000000001</v>
      </c>
      <c r="G23" s="100">
        <v>30.680166</v>
      </c>
      <c r="H23" s="100">
        <v>37.092424000000001</v>
      </c>
      <c r="I23" s="100">
        <v>53.082808999999997</v>
      </c>
      <c r="J23" s="100">
        <v>57.986998</v>
      </c>
      <c r="K23" s="100">
        <v>88.482151999999999</v>
      </c>
      <c r="L23" s="100">
        <v>122.73616</v>
      </c>
      <c r="M23" s="100">
        <v>134.50396000000001</v>
      </c>
      <c r="N23" s="100">
        <v>237.96862999999999</v>
      </c>
      <c r="O23" s="100">
        <v>298.40499999999997</v>
      </c>
      <c r="P23" s="100">
        <v>482.66199999999998</v>
      </c>
      <c r="Q23" s="100">
        <v>795.48166000000003</v>
      </c>
      <c r="R23" s="100">
        <v>1403.8347000000001</v>
      </c>
      <c r="S23" s="100">
        <v>2363.4481999999998</v>
      </c>
      <c r="T23" s="100">
        <v>3463.0971</v>
      </c>
      <c r="U23" s="100">
        <v>130.18849</v>
      </c>
      <c r="V23" s="100">
        <v>252.62002000000001</v>
      </c>
      <c r="W23" s="125"/>
      <c r="X23" s="113">
        <v>1916</v>
      </c>
      <c r="Y23" s="100">
        <v>233.45042000000001</v>
      </c>
      <c r="Z23" s="100">
        <v>25.418538999999999</v>
      </c>
      <c r="AA23" s="100">
        <v>14.31368</v>
      </c>
      <c r="AB23" s="100">
        <v>20.178182</v>
      </c>
      <c r="AC23" s="100">
        <v>20.022469999999998</v>
      </c>
      <c r="AD23" s="100">
        <v>30.915593000000001</v>
      </c>
      <c r="AE23" s="100">
        <v>26.179518000000002</v>
      </c>
      <c r="AF23" s="100">
        <v>37.375627999999999</v>
      </c>
      <c r="AG23" s="100">
        <v>41.063189000000001</v>
      </c>
      <c r="AH23" s="100">
        <v>52.729351999999999</v>
      </c>
      <c r="AI23" s="100">
        <v>88.592067999999998</v>
      </c>
      <c r="AJ23" s="100">
        <v>131.82077000000001</v>
      </c>
      <c r="AK23" s="100">
        <v>178.77168</v>
      </c>
      <c r="AL23" s="100">
        <v>369.08881000000002</v>
      </c>
      <c r="AM23" s="100">
        <v>732.26072999999997</v>
      </c>
      <c r="AN23" s="100">
        <v>1077.4880000000001</v>
      </c>
      <c r="AO23" s="100">
        <v>2039.9113</v>
      </c>
      <c r="AP23" s="100">
        <v>3193.8326000000002</v>
      </c>
      <c r="AQ23" s="100">
        <v>97.364445000000003</v>
      </c>
      <c r="AR23" s="100">
        <v>199.40239</v>
      </c>
      <c r="AS23" s="125"/>
      <c r="AT23" s="113">
        <v>1916</v>
      </c>
      <c r="AU23" s="100">
        <v>250.85735</v>
      </c>
      <c r="AV23" s="100">
        <v>25.673575</v>
      </c>
      <c r="AW23" s="100">
        <v>11.874827</v>
      </c>
      <c r="AX23" s="100">
        <v>22.558014</v>
      </c>
      <c r="AY23" s="100">
        <v>25.353137</v>
      </c>
      <c r="AZ23" s="100">
        <v>34.000366</v>
      </c>
      <c r="BA23" s="100">
        <v>39.930683999999999</v>
      </c>
      <c r="BB23" s="100">
        <v>47.983381000000001</v>
      </c>
      <c r="BC23" s="100">
        <v>65.914775000000006</v>
      </c>
      <c r="BD23" s="100">
        <v>89.974147000000002</v>
      </c>
      <c r="BE23" s="100">
        <v>113.51117000000001</v>
      </c>
      <c r="BF23" s="100">
        <v>189.80188999999999</v>
      </c>
      <c r="BG23" s="100">
        <v>243.02068</v>
      </c>
      <c r="BH23" s="100">
        <v>429.28922999999998</v>
      </c>
      <c r="BI23" s="100">
        <v>765.09324000000004</v>
      </c>
      <c r="BJ23" s="100">
        <v>1243.7548999999999</v>
      </c>
      <c r="BK23" s="100">
        <v>2203.1151</v>
      </c>
      <c r="BL23" s="100">
        <v>3321.1403</v>
      </c>
      <c r="BM23" s="100">
        <v>114.20666</v>
      </c>
      <c r="BN23" s="100">
        <v>227.06281999999999</v>
      </c>
      <c r="BO23" s="125"/>
      <c r="BP23" s="113">
        <v>1916</v>
      </c>
    </row>
    <row r="24" spans="1:68" s="91" customFormat="1">
      <c r="A24" s="125"/>
      <c r="B24" s="113">
        <v>1917</v>
      </c>
      <c r="C24" s="100">
        <v>187.57982000000001</v>
      </c>
      <c r="D24" s="100">
        <v>15.363028</v>
      </c>
      <c r="E24" s="100">
        <v>8.4780797000000003</v>
      </c>
      <c r="F24" s="100">
        <v>12.819877</v>
      </c>
      <c r="G24" s="100">
        <v>20.094595999999999</v>
      </c>
      <c r="H24" s="100">
        <v>21.363036000000001</v>
      </c>
      <c r="I24" s="100">
        <v>40.941578</v>
      </c>
      <c r="J24" s="100">
        <v>67.589578000000003</v>
      </c>
      <c r="K24" s="100">
        <v>79.651921000000002</v>
      </c>
      <c r="L24" s="100">
        <v>125.20301000000001</v>
      </c>
      <c r="M24" s="100">
        <v>173.43324000000001</v>
      </c>
      <c r="N24" s="100">
        <v>236.28443999999999</v>
      </c>
      <c r="O24" s="100">
        <v>306.75824</v>
      </c>
      <c r="P24" s="100">
        <v>472.55241999999998</v>
      </c>
      <c r="Q24" s="100">
        <v>718.72450000000003</v>
      </c>
      <c r="R24" s="100">
        <v>1336.0464999999999</v>
      </c>
      <c r="S24" s="100">
        <v>2390.4295999999999</v>
      </c>
      <c r="T24" s="100">
        <v>3049.6520999999998</v>
      </c>
      <c r="U24" s="100">
        <v>116.01967999999999</v>
      </c>
      <c r="V24" s="100">
        <v>236.14658</v>
      </c>
      <c r="W24" s="125"/>
      <c r="X24" s="113">
        <v>1917</v>
      </c>
      <c r="Y24" s="100">
        <v>149.65163999999999</v>
      </c>
      <c r="Z24" s="100">
        <v>19.11957</v>
      </c>
      <c r="AA24" s="100">
        <v>12.785192</v>
      </c>
      <c r="AB24" s="100">
        <v>11.356925</v>
      </c>
      <c r="AC24" s="100">
        <v>14.171958999999999</v>
      </c>
      <c r="AD24" s="100">
        <v>17.411417</v>
      </c>
      <c r="AE24" s="100">
        <v>31.977876999999999</v>
      </c>
      <c r="AF24" s="100">
        <v>38.603985999999999</v>
      </c>
      <c r="AG24" s="100">
        <v>41.405113</v>
      </c>
      <c r="AH24" s="100">
        <v>58.694383000000002</v>
      </c>
      <c r="AI24" s="100">
        <v>52.733477000000001</v>
      </c>
      <c r="AJ24" s="100">
        <v>108.15228</v>
      </c>
      <c r="AK24" s="100">
        <v>161.57624999999999</v>
      </c>
      <c r="AL24" s="100">
        <v>324.52999</v>
      </c>
      <c r="AM24" s="100">
        <v>589.81341999999995</v>
      </c>
      <c r="AN24" s="100">
        <v>907.48861999999997</v>
      </c>
      <c r="AO24" s="100">
        <v>1595.5153</v>
      </c>
      <c r="AP24" s="100">
        <v>2430.2620000000002</v>
      </c>
      <c r="AQ24" s="100">
        <v>75.850080000000005</v>
      </c>
      <c r="AR24" s="100">
        <v>159.16480999999999</v>
      </c>
      <c r="AS24" s="125"/>
      <c r="AT24" s="113">
        <v>1917</v>
      </c>
      <c r="AU24" s="100">
        <v>168.9563</v>
      </c>
      <c r="AV24" s="100">
        <v>17.218205000000001</v>
      </c>
      <c r="AW24" s="100">
        <v>10.60866</v>
      </c>
      <c r="AX24" s="100">
        <v>12.096422</v>
      </c>
      <c r="AY24" s="100">
        <v>17.121048999999999</v>
      </c>
      <c r="AZ24" s="100">
        <v>19.373909000000001</v>
      </c>
      <c r="BA24" s="100">
        <v>36.550652999999997</v>
      </c>
      <c r="BB24" s="100">
        <v>53.489933999999998</v>
      </c>
      <c r="BC24" s="100">
        <v>61.358854999999998</v>
      </c>
      <c r="BD24" s="100">
        <v>93.850300000000004</v>
      </c>
      <c r="BE24" s="100">
        <v>117.88262</v>
      </c>
      <c r="BF24" s="100">
        <v>177.91412</v>
      </c>
      <c r="BG24" s="100">
        <v>239.50662</v>
      </c>
      <c r="BH24" s="100">
        <v>403.12252000000001</v>
      </c>
      <c r="BI24" s="100">
        <v>656.56466999999998</v>
      </c>
      <c r="BJ24" s="100">
        <v>1123.9747</v>
      </c>
      <c r="BK24" s="100">
        <v>1992.3115</v>
      </c>
      <c r="BL24" s="100">
        <v>2721.4083999999998</v>
      </c>
      <c r="BM24" s="100">
        <v>96.418204000000003</v>
      </c>
      <c r="BN24" s="100">
        <v>198.78176999999999</v>
      </c>
      <c r="BO24" s="125"/>
      <c r="BP24" s="113">
        <v>1917</v>
      </c>
    </row>
    <row r="25" spans="1:68" s="91" customFormat="1">
      <c r="A25" s="125"/>
      <c r="B25" s="114">
        <v>1918</v>
      </c>
      <c r="C25" s="100">
        <v>212.49821</v>
      </c>
      <c r="D25" s="100">
        <v>32.431927999999999</v>
      </c>
      <c r="E25" s="100">
        <v>13.047439000000001</v>
      </c>
      <c r="F25" s="100">
        <v>23.408369</v>
      </c>
      <c r="G25" s="100">
        <v>31.392866000000001</v>
      </c>
      <c r="H25" s="100">
        <v>43.644269000000001</v>
      </c>
      <c r="I25" s="100">
        <v>36.553038999999998</v>
      </c>
      <c r="J25" s="100">
        <v>57.806310000000003</v>
      </c>
      <c r="K25" s="100">
        <v>89.474819999999994</v>
      </c>
      <c r="L25" s="100">
        <v>129.02972</v>
      </c>
      <c r="M25" s="100">
        <v>188.74200999999999</v>
      </c>
      <c r="N25" s="100">
        <v>276.11473000000001</v>
      </c>
      <c r="O25" s="100">
        <v>406.42351000000002</v>
      </c>
      <c r="P25" s="100">
        <v>520.50144</v>
      </c>
      <c r="Q25" s="100">
        <v>947.47109</v>
      </c>
      <c r="R25" s="100">
        <v>1806.0608</v>
      </c>
      <c r="S25" s="100">
        <v>2825.2532999999999</v>
      </c>
      <c r="T25" s="100">
        <v>4418.3302999999996</v>
      </c>
      <c r="U25" s="100">
        <v>141.52087</v>
      </c>
      <c r="V25" s="100">
        <v>297.53289999999998</v>
      </c>
      <c r="W25" s="125"/>
      <c r="X25" s="114">
        <v>1918</v>
      </c>
      <c r="Y25" s="100">
        <v>191.88605999999999</v>
      </c>
      <c r="Z25" s="100">
        <v>19.720134999999999</v>
      </c>
      <c r="AA25" s="100">
        <v>9.2966479999999994</v>
      </c>
      <c r="AB25" s="100">
        <v>16.528825000000001</v>
      </c>
      <c r="AC25" s="100">
        <v>21.159496000000001</v>
      </c>
      <c r="AD25" s="100">
        <v>29.146584000000001</v>
      </c>
      <c r="AE25" s="100">
        <v>34.969616000000002</v>
      </c>
      <c r="AF25" s="100">
        <v>41.465468999999999</v>
      </c>
      <c r="AG25" s="100">
        <v>50.341594000000001</v>
      </c>
      <c r="AH25" s="100">
        <v>61.296093999999997</v>
      </c>
      <c r="AI25" s="100">
        <v>72.945578999999995</v>
      </c>
      <c r="AJ25" s="100">
        <v>143.93913000000001</v>
      </c>
      <c r="AK25" s="100">
        <v>213.32990000000001</v>
      </c>
      <c r="AL25" s="100">
        <v>415.12714999999997</v>
      </c>
      <c r="AM25" s="100">
        <v>912.31224999999995</v>
      </c>
      <c r="AN25" s="100">
        <v>1535.4829999999999</v>
      </c>
      <c r="AO25" s="100">
        <v>2349.9789999999998</v>
      </c>
      <c r="AP25" s="100">
        <v>4447.6036000000004</v>
      </c>
      <c r="AQ25" s="100">
        <v>104.52902</v>
      </c>
      <c r="AR25" s="100">
        <v>241.12697</v>
      </c>
      <c r="AS25" s="125"/>
      <c r="AT25" s="114">
        <v>1918</v>
      </c>
      <c r="AU25" s="100">
        <v>202.37792999999999</v>
      </c>
      <c r="AV25" s="100">
        <v>26.153480999999999</v>
      </c>
      <c r="AW25" s="100">
        <v>11.192743</v>
      </c>
      <c r="AX25" s="100">
        <v>20.006018999999998</v>
      </c>
      <c r="AY25" s="100">
        <v>26.232185000000001</v>
      </c>
      <c r="AZ25" s="100">
        <v>36.307558</v>
      </c>
      <c r="BA25" s="100">
        <v>35.775908999999999</v>
      </c>
      <c r="BB25" s="100">
        <v>49.840648000000002</v>
      </c>
      <c r="BC25" s="100">
        <v>70.668453999999997</v>
      </c>
      <c r="BD25" s="100">
        <v>96.874454</v>
      </c>
      <c r="BE25" s="100">
        <v>135.11886999999999</v>
      </c>
      <c r="BF25" s="100">
        <v>215.68911</v>
      </c>
      <c r="BG25" s="100">
        <v>316.93081000000001</v>
      </c>
      <c r="BH25" s="100">
        <v>471.16386</v>
      </c>
      <c r="BI25" s="100">
        <v>930.46605</v>
      </c>
      <c r="BJ25" s="100">
        <v>1671.0236</v>
      </c>
      <c r="BK25" s="100">
        <v>2584.8022000000001</v>
      </c>
      <c r="BL25" s="100">
        <v>4433.9183999999996</v>
      </c>
      <c r="BM25" s="100">
        <v>123.43185</v>
      </c>
      <c r="BN25" s="100">
        <v>270.52480000000003</v>
      </c>
      <c r="BO25" s="125"/>
      <c r="BP25" s="114">
        <v>1918</v>
      </c>
    </row>
    <row r="26" spans="1:68" s="91" customFormat="1">
      <c r="A26" s="125"/>
      <c r="B26" s="114">
        <v>1919</v>
      </c>
      <c r="C26" s="100">
        <v>293.19970000000001</v>
      </c>
      <c r="D26" s="100">
        <v>47.256385000000002</v>
      </c>
      <c r="E26" s="100">
        <v>51.520673000000002</v>
      </c>
      <c r="F26" s="100">
        <v>123.77822</v>
      </c>
      <c r="G26" s="100">
        <v>256.73316999999997</v>
      </c>
      <c r="H26" s="100">
        <v>534.06032000000005</v>
      </c>
      <c r="I26" s="100">
        <v>619.98230999999998</v>
      </c>
      <c r="J26" s="100">
        <v>614.12563</v>
      </c>
      <c r="K26" s="100">
        <v>536.07132000000001</v>
      </c>
      <c r="L26" s="100">
        <v>591.64932999999996</v>
      </c>
      <c r="M26" s="100">
        <v>517.06149000000005</v>
      </c>
      <c r="N26" s="100">
        <v>463.90145999999999</v>
      </c>
      <c r="O26" s="100">
        <v>566.43391999999994</v>
      </c>
      <c r="P26" s="100">
        <v>732.31957999999997</v>
      </c>
      <c r="Q26" s="100">
        <v>910.45186999999999</v>
      </c>
      <c r="R26" s="100">
        <v>1400.9027000000001</v>
      </c>
      <c r="S26" s="100">
        <v>1899.1528000000001</v>
      </c>
      <c r="T26" s="100">
        <v>2630.0409</v>
      </c>
      <c r="U26" s="100">
        <v>387.51895000000002</v>
      </c>
      <c r="V26" s="100">
        <v>511.22388999999998</v>
      </c>
      <c r="W26" s="125"/>
      <c r="X26" s="114">
        <v>1919</v>
      </c>
      <c r="Y26" s="100">
        <v>246.18261000000001</v>
      </c>
      <c r="Z26" s="100">
        <v>54.107700000000001</v>
      </c>
      <c r="AA26" s="100">
        <v>52.311619</v>
      </c>
      <c r="AB26" s="100">
        <v>105.25512999999999</v>
      </c>
      <c r="AC26" s="100">
        <v>221.58939000000001</v>
      </c>
      <c r="AD26" s="100">
        <v>375.81144</v>
      </c>
      <c r="AE26" s="100">
        <v>394.15352000000001</v>
      </c>
      <c r="AF26" s="100">
        <v>360.50778000000003</v>
      </c>
      <c r="AG26" s="100">
        <v>296.22462000000002</v>
      </c>
      <c r="AH26" s="100">
        <v>326.52838000000003</v>
      </c>
      <c r="AI26" s="100">
        <v>355.28939000000003</v>
      </c>
      <c r="AJ26" s="100">
        <v>443.07517999999999</v>
      </c>
      <c r="AK26" s="100">
        <v>479.88382999999999</v>
      </c>
      <c r="AL26" s="100">
        <v>618.92691000000002</v>
      </c>
      <c r="AM26" s="100">
        <v>885.35181</v>
      </c>
      <c r="AN26" s="100">
        <v>1478.7393</v>
      </c>
      <c r="AO26" s="100">
        <v>2002.452</v>
      </c>
      <c r="AP26" s="100">
        <v>2716.9663999999998</v>
      </c>
      <c r="AQ26" s="100">
        <v>284.08274</v>
      </c>
      <c r="AR26" s="100">
        <v>404.77461</v>
      </c>
      <c r="AS26" s="125"/>
      <c r="AT26" s="114">
        <v>1919</v>
      </c>
      <c r="AU26" s="100">
        <v>270.11653999999999</v>
      </c>
      <c r="AV26" s="100">
        <v>50.640656999999997</v>
      </c>
      <c r="AW26" s="100">
        <v>51.911641000000003</v>
      </c>
      <c r="AX26" s="100">
        <v>114.61664</v>
      </c>
      <c r="AY26" s="100">
        <v>238.93168</v>
      </c>
      <c r="AZ26" s="100">
        <v>453.56446999999997</v>
      </c>
      <c r="BA26" s="100">
        <v>508.94797999999997</v>
      </c>
      <c r="BB26" s="100">
        <v>490.24630999999999</v>
      </c>
      <c r="BC26" s="100">
        <v>420.28089999999997</v>
      </c>
      <c r="BD26" s="100">
        <v>464.93295000000001</v>
      </c>
      <c r="BE26" s="100">
        <v>441.71102000000002</v>
      </c>
      <c r="BF26" s="100">
        <v>454.34983</v>
      </c>
      <c r="BG26" s="100">
        <v>526.30152999999996</v>
      </c>
      <c r="BH26" s="100">
        <v>679.31696999999997</v>
      </c>
      <c r="BI26" s="100">
        <v>898.27612999999997</v>
      </c>
      <c r="BJ26" s="100">
        <v>1440.0688</v>
      </c>
      <c r="BK26" s="100">
        <v>1951.9222</v>
      </c>
      <c r="BL26" s="100">
        <v>2676.5364</v>
      </c>
      <c r="BM26" s="100">
        <v>336.83591000000001</v>
      </c>
      <c r="BN26" s="100">
        <v>459.76546000000002</v>
      </c>
      <c r="BO26" s="125"/>
      <c r="BP26" s="114">
        <v>1919</v>
      </c>
    </row>
    <row r="27" spans="1:68" s="91" customFormat="1">
      <c r="A27" s="125"/>
      <c r="B27" s="114">
        <v>1920</v>
      </c>
      <c r="C27" s="100">
        <v>244.90956</v>
      </c>
      <c r="D27" s="100">
        <v>25.763069999999999</v>
      </c>
      <c r="E27" s="100">
        <v>12.909378999999999</v>
      </c>
      <c r="F27" s="100">
        <v>24.909976</v>
      </c>
      <c r="G27" s="100">
        <v>34.379775000000002</v>
      </c>
      <c r="H27" s="100">
        <v>41.375036000000001</v>
      </c>
      <c r="I27" s="100">
        <v>44.671542000000002</v>
      </c>
      <c r="J27" s="100">
        <v>60.216068</v>
      </c>
      <c r="K27" s="100">
        <v>60.074421000000001</v>
      </c>
      <c r="L27" s="100">
        <v>108.22541</v>
      </c>
      <c r="M27" s="100">
        <v>118.59269</v>
      </c>
      <c r="N27" s="100">
        <v>204.58029999999999</v>
      </c>
      <c r="O27" s="100">
        <v>268.73106999999999</v>
      </c>
      <c r="P27" s="100">
        <v>397.34552000000002</v>
      </c>
      <c r="Q27" s="100">
        <v>738.71945000000005</v>
      </c>
      <c r="R27" s="100">
        <v>1278.2081000000001</v>
      </c>
      <c r="S27" s="100">
        <v>2320.8249000000001</v>
      </c>
      <c r="T27" s="100">
        <v>3825.7220000000002</v>
      </c>
      <c r="U27" s="100">
        <v>120.79911</v>
      </c>
      <c r="V27" s="100">
        <v>240.20654999999999</v>
      </c>
      <c r="W27" s="125"/>
      <c r="X27" s="114">
        <v>1920</v>
      </c>
      <c r="Y27" s="100">
        <v>222.86408</v>
      </c>
      <c r="Z27" s="100">
        <v>31.248850000000001</v>
      </c>
      <c r="AA27" s="100">
        <v>10.883635</v>
      </c>
      <c r="AB27" s="100">
        <v>20.273143999999998</v>
      </c>
      <c r="AC27" s="100">
        <v>14.413659000000001</v>
      </c>
      <c r="AD27" s="100">
        <v>35.263221000000001</v>
      </c>
      <c r="AE27" s="100">
        <v>38.590687000000003</v>
      </c>
      <c r="AF27" s="100">
        <v>45.645744999999998</v>
      </c>
      <c r="AG27" s="100">
        <v>54.342263000000003</v>
      </c>
      <c r="AH27" s="100">
        <v>61.712698000000003</v>
      </c>
      <c r="AI27" s="100">
        <v>81.458641</v>
      </c>
      <c r="AJ27" s="100">
        <v>103.97280000000001</v>
      </c>
      <c r="AK27" s="100">
        <v>172.5369</v>
      </c>
      <c r="AL27" s="100">
        <v>326.68995000000001</v>
      </c>
      <c r="AM27" s="100">
        <v>633.40292999999997</v>
      </c>
      <c r="AN27" s="100">
        <v>1251.7927</v>
      </c>
      <c r="AO27" s="100">
        <v>2110.7129</v>
      </c>
      <c r="AP27" s="100">
        <v>3202.7129</v>
      </c>
      <c r="AQ27" s="100">
        <v>98.513660999999999</v>
      </c>
      <c r="AR27" s="100">
        <v>201.08688000000001</v>
      </c>
      <c r="AS27" s="125"/>
      <c r="AT27" s="114">
        <v>1920</v>
      </c>
      <c r="AU27" s="100">
        <v>234.08698999999999</v>
      </c>
      <c r="AV27" s="100">
        <v>28.473096000000002</v>
      </c>
      <c r="AW27" s="100">
        <v>11.908388</v>
      </c>
      <c r="AX27" s="100">
        <v>22.616387</v>
      </c>
      <c r="AY27" s="100">
        <v>24.221699999999998</v>
      </c>
      <c r="AZ27" s="100">
        <v>38.250737000000001</v>
      </c>
      <c r="BA27" s="100">
        <v>41.676647000000003</v>
      </c>
      <c r="BB27" s="100">
        <v>53.08567</v>
      </c>
      <c r="BC27" s="100">
        <v>57.295001999999997</v>
      </c>
      <c r="BD27" s="100">
        <v>85.848639000000006</v>
      </c>
      <c r="BE27" s="100">
        <v>101.20095999999999</v>
      </c>
      <c r="BF27" s="100">
        <v>158.30269000000001</v>
      </c>
      <c r="BG27" s="100">
        <v>224.10742999999999</v>
      </c>
      <c r="BH27" s="100">
        <v>364.37173000000001</v>
      </c>
      <c r="BI27" s="100">
        <v>687.48635000000002</v>
      </c>
      <c r="BJ27" s="100">
        <v>1264.8103000000001</v>
      </c>
      <c r="BK27" s="100">
        <v>2212.4915999999998</v>
      </c>
      <c r="BL27" s="100">
        <v>3491.0900999999999</v>
      </c>
      <c r="BM27" s="100">
        <v>109.85809</v>
      </c>
      <c r="BN27" s="100">
        <v>220.91489000000001</v>
      </c>
      <c r="BO27" s="125"/>
      <c r="BP27" s="114">
        <v>1920</v>
      </c>
    </row>
    <row r="28" spans="1:68">
      <c r="A28" s="127"/>
      <c r="B28" s="115">
        <v>1921</v>
      </c>
      <c r="C28" s="100">
        <v>294.50049000000001</v>
      </c>
      <c r="D28" s="100">
        <v>25.479814999999999</v>
      </c>
      <c r="E28" s="100">
        <v>10.424423000000001</v>
      </c>
      <c r="F28" s="100">
        <v>21.446594000000001</v>
      </c>
      <c r="G28" s="100">
        <v>25.897319</v>
      </c>
      <c r="H28" s="100">
        <v>29.817533999999998</v>
      </c>
      <c r="I28" s="100">
        <v>48.877147000000001</v>
      </c>
      <c r="J28" s="100">
        <v>75.917546999999999</v>
      </c>
      <c r="K28" s="100">
        <v>93.200468999999998</v>
      </c>
      <c r="L28" s="100">
        <v>143.54067000000001</v>
      </c>
      <c r="M28" s="100">
        <v>150.37037000000001</v>
      </c>
      <c r="N28" s="100">
        <v>206.98466999999999</v>
      </c>
      <c r="O28" s="100">
        <v>320.87912</v>
      </c>
      <c r="P28" s="100">
        <v>438.04538000000002</v>
      </c>
      <c r="Q28" s="100">
        <v>687.5</v>
      </c>
      <c r="R28" s="100">
        <v>1257.5758000000001</v>
      </c>
      <c r="S28" s="100">
        <v>1789.4737</v>
      </c>
      <c r="T28" s="100">
        <v>3574.4681</v>
      </c>
      <c r="U28" s="100">
        <v>130.77672000000001</v>
      </c>
      <c r="V28" s="100">
        <v>239.35203999999999</v>
      </c>
      <c r="W28" s="127"/>
      <c r="X28" s="115">
        <v>1921</v>
      </c>
      <c r="Y28" s="100">
        <v>248.39689999999999</v>
      </c>
      <c r="Z28" s="100">
        <v>23.043036000000001</v>
      </c>
      <c r="AA28" s="100">
        <v>18.688023999999999</v>
      </c>
      <c r="AB28" s="100">
        <v>25.773195999999999</v>
      </c>
      <c r="AC28" s="100">
        <v>26.521739</v>
      </c>
      <c r="AD28" s="100">
        <v>38.769489999999998</v>
      </c>
      <c r="AE28" s="100">
        <v>46.585256000000001</v>
      </c>
      <c r="AF28" s="100">
        <v>56.978568000000003</v>
      </c>
      <c r="AG28" s="100">
        <v>62.384188000000002</v>
      </c>
      <c r="AH28" s="100">
        <v>63.364894</v>
      </c>
      <c r="AI28" s="100">
        <v>66.611157000000006</v>
      </c>
      <c r="AJ28" s="100">
        <v>107.46268999999999</v>
      </c>
      <c r="AK28" s="100">
        <v>194.16244</v>
      </c>
      <c r="AL28" s="100">
        <v>354</v>
      </c>
      <c r="AM28" s="100">
        <v>571.875</v>
      </c>
      <c r="AN28" s="100">
        <v>932.36715000000004</v>
      </c>
      <c r="AO28" s="100">
        <v>1514.5631000000001</v>
      </c>
      <c r="AP28" s="100">
        <v>3018.1817999999998</v>
      </c>
      <c r="AQ28" s="100">
        <v>100.02982</v>
      </c>
      <c r="AR28" s="100">
        <v>184.23642000000001</v>
      </c>
      <c r="AS28" s="127"/>
      <c r="AT28" s="115">
        <v>1921</v>
      </c>
      <c r="AU28" s="100">
        <v>271.86878999999999</v>
      </c>
      <c r="AV28" s="100">
        <v>24.275908000000001</v>
      </c>
      <c r="AW28" s="100">
        <v>14.506405000000001</v>
      </c>
      <c r="AX28" s="100">
        <v>23.58691</v>
      </c>
      <c r="AY28" s="100">
        <v>26.216396</v>
      </c>
      <c r="AZ28" s="100">
        <v>34.415584000000003</v>
      </c>
      <c r="BA28" s="100">
        <v>47.746541999999998</v>
      </c>
      <c r="BB28" s="100">
        <v>66.632496000000003</v>
      </c>
      <c r="BC28" s="100">
        <v>78.195488999999995</v>
      </c>
      <c r="BD28" s="100">
        <v>104.72496</v>
      </c>
      <c r="BE28" s="100">
        <v>110.93689000000001</v>
      </c>
      <c r="BF28" s="100">
        <v>161.08306999999999</v>
      </c>
      <c r="BG28" s="100">
        <v>262.07303000000002</v>
      </c>
      <c r="BH28" s="100">
        <v>398.88164</v>
      </c>
      <c r="BI28" s="100">
        <v>631.09756000000004</v>
      </c>
      <c r="BJ28" s="100">
        <v>1091.3579999999999</v>
      </c>
      <c r="BK28" s="100">
        <v>1646.4646</v>
      </c>
      <c r="BL28" s="100">
        <v>3274.5097999999998</v>
      </c>
      <c r="BM28" s="100">
        <v>115.65324</v>
      </c>
      <c r="BN28" s="100">
        <v>212.17725999999999</v>
      </c>
      <c r="BO28" s="127"/>
      <c r="BP28" s="115">
        <v>1921</v>
      </c>
    </row>
    <row r="29" spans="1:68">
      <c r="A29" s="127"/>
      <c r="B29" s="116">
        <v>1922</v>
      </c>
      <c r="C29" s="100">
        <v>226.03398999999999</v>
      </c>
      <c r="D29" s="100">
        <v>22.935780000000001</v>
      </c>
      <c r="E29" s="100">
        <v>11.223751</v>
      </c>
      <c r="F29" s="100">
        <v>20.449898000000001</v>
      </c>
      <c r="G29" s="100">
        <v>26.129318000000001</v>
      </c>
      <c r="H29" s="100">
        <v>33.348354999999998</v>
      </c>
      <c r="I29" s="100">
        <v>36.748811000000003</v>
      </c>
      <c r="J29" s="100">
        <v>72.992700999999997</v>
      </c>
      <c r="K29" s="100">
        <v>82.672707000000003</v>
      </c>
      <c r="L29" s="100">
        <v>145.36849000000001</v>
      </c>
      <c r="M29" s="100">
        <v>174.4186</v>
      </c>
      <c r="N29" s="100">
        <v>246.65552</v>
      </c>
      <c r="O29" s="100">
        <v>309.47368</v>
      </c>
      <c r="P29" s="100">
        <v>484.02555999999998</v>
      </c>
      <c r="Q29" s="100">
        <v>630.68182000000002</v>
      </c>
      <c r="R29" s="100">
        <v>1211.8226999999999</v>
      </c>
      <c r="S29" s="100">
        <v>1628.866</v>
      </c>
      <c r="T29" s="100">
        <v>3702.1277</v>
      </c>
      <c r="U29" s="100">
        <v>124.31573</v>
      </c>
      <c r="V29" s="100">
        <v>233.82230000000001</v>
      </c>
      <c r="W29" s="127"/>
      <c r="X29" s="116">
        <v>1922</v>
      </c>
      <c r="Y29" s="100">
        <v>182.33332999999999</v>
      </c>
      <c r="Z29" s="100">
        <v>21.863437999999999</v>
      </c>
      <c r="AA29" s="100">
        <v>11.485735</v>
      </c>
      <c r="AB29" s="100">
        <v>16.407236000000001</v>
      </c>
      <c r="AC29" s="100">
        <v>16.072980000000001</v>
      </c>
      <c r="AD29" s="100">
        <v>19.491524999999999</v>
      </c>
      <c r="AE29" s="100">
        <v>32.981529999999999</v>
      </c>
      <c r="AF29" s="100">
        <v>33.975659</v>
      </c>
      <c r="AG29" s="100">
        <v>39.928485999999999</v>
      </c>
      <c r="AH29" s="100">
        <v>58.613295000000001</v>
      </c>
      <c r="AI29" s="100">
        <v>70.104754</v>
      </c>
      <c r="AJ29" s="100">
        <v>88.435373999999996</v>
      </c>
      <c r="AK29" s="100">
        <v>175.54479000000001</v>
      </c>
      <c r="AL29" s="100">
        <v>317.51825000000002</v>
      </c>
      <c r="AM29" s="100">
        <v>512.12121000000002</v>
      </c>
      <c r="AN29" s="100">
        <v>1037.3832</v>
      </c>
      <c r="AO29" s="100">
        <v>1952.8302000000001</v>
      </c>
      <c r="AP29" s="100">
        <v>3196.4286000000002</v>
      </c>
      <c r="AQ29" s="100">
        <v>85.122698999999997</v>
      </c>
      <c r="AR29" s="100">
        <v>179.60337000000001</v>
      </c>
      <c r="AS29" s="127"/>
      <c r="AT29" s="116">
        <v>1922</v>
      </c>
      <c r="AU29" s="100">
        <v>204.6086</v>
      </c>
      <c r="AV29" s="100">
        <v>22.406638999999998</v>
      </c>
      <c r="AW29" s="100">
        <v>11.353232</v>
      </c>
      <c r="AX29" s="100">
        <v>18.457072</v>
      </c>
      <c r="AY29" s="100">
        <v>21.052631999999999</v>
      </c>
      <c r="AZ29" s="100">
        <v>26.206595</v>
      </c>
      <c r="BA29" s="100">
        <v>34.881186</v>
      </c>
      <c r="BB29" s="100">
        <v>53.886268000000001</v>
      </c>
      <c r="BC29" s="100">
        <v>61.846690000000002</v>
      </c>
      <c r="BD29" s="100">
        <v>103.19665999999999</v>
      </c>
      <c r="BE29" s="100">
        <v>124.95224</v>
      </c>
      <c r="BF29" s="100">
        <v>173.48314999999999</v>
      </c>
      <c r="BG29" s="100">
        <v>247.18467999999999</v>
      </c>
      <c r="BH29" s="100">
        <v>406.30324000000002</v>
      </c>
      <c r="BI29" s="100">
        <v>573.31377999999995</v>
      </c>
      <c r="BJ29" s="100">
        <v>1122.3022000000001</v>
      </c>
      <c r="BK29" s="100">
        <v>1798.0296000000001</v>
      </c>
      <c r="BL29" s="100">
        <v>3427.1844999999998</v>
      </c>
      <c r="BM29" s="100">
        <v>105.04677</v>
      </c>
      <c r="BN29" s="100">
        <v>207.5855</v>
      </c>
      <c r="BO29" s="127"/>
      <c r="BP29" s="116">
        <v>1922</v>
      </c>
    </row>
    <row r="30" spans="1:68">
      <c r="A30" s="127"/>
      <c r="B30" s="116">
        <v>1923</v>
      </c>
      <c r="C30" s="100">
        <v>283.82630999999998</v>
      </c>
      <c r="D30" s="100">
        <v>25.884665999999999</v>
      </c>
      <c r="E30" s="100">
        <v>17.611834999999999</v>
      </c>
      <c r="F30" s="100">
        <v>36.817101999999998</v>
      </c>
      <c r="G30" s="100">
        <v>35.125759000000002</v>
      </c>
      <c r="H30" s="100">
        <v>30.630631000000001</v>
      </c>
      <c r="I30" s="100">
        <v>47.089041000000002</v>
      </c>
      <c r="J30" s="100">
        <v>80.074488000000002</v>
      </c>
      <c r="K30" s="100">
        <v>101.91781</v>
      </c>
      <c r="L30" s="100">
        <v>174.19776999999999</v>
      </c>
      <c r="M30" s="100">
        <v>205</v>
      </c>
      <c r="N30" s="100">
        <v>284.5462</v>
      </c>
      <c r="O30" s="100">
        <v>412.17565000000002</v>
      </c>
      <c r="P30" s="100">
        <v>573.11668999999995</v>
      </c>
      <c r="Q30" s="100">
        <v>930.48127999999997</v>
      </c>
      <c r="R30" s="100">
        <v>1602.8707999999999</v>
      </c>
      <c r="S30" s="100">
        <v>2920.7921000000001</v>
      </c>
      <c r="T30" s="100">
        <v>4933.3333000000002</v>
      </c>
      <c r="U30" s="100">
        <v>160.37671</v>
      </c>
      <c r="V30" s="100">
        <v>315.25196999999997</v>
      </c>
      <c r="W30" s="127"/>
      <c r="X30" s="116">
        <v>1923</v>
      </c>
      <c r="Y30" s="100">
        <v>220.36672999999999</v>
      </c>
      <c r="Z30" s="100">
        <v>22.589345999999999</v>
      </c>
      <c r="AA30" s="100">
        <v>15.901699000000001</v>
      </c>
      <c r="AB30" s="100">
        <v>25.337147999999999</v>
      </c>
      <c r="AC30" s="100">
        <v>29.01689</v>
      </c>
      <c r="AD30" s="100">
        <v>33.219760999999998</v>
      </c>
      <c r="AE30" s="100">
        <v>55.699482000000003</v>
      </c>
      <c r="AF30" s="100">
        <v>83.902439000000001</v>
      </c>
      <c r="AG30" s="100">
        <v>71.057192000000001</v>
      </c>
      <c r="AH30" s="100">
        <v>83.565460000000002</v>
      </c>
      <c r="AI30" s="100">
        <v>98.580442000000005</v>
      </c>
      <c r="AJ30" s="100">
        <v>144.87299999999999</v>
      </c>
      <c r="AK30" s="100">
        <v>244.80369999999999</v>
      </c>
      <c r="AL30" s="100">
        <v>439.59732000000002</v>
      </c>
      <c r="AM30" s="100">
        <v>759.42029000000002</v>
      </c>
      <c r="AN30" s="100">
        <v>1616.4384</v>
      </c>
      <c r="AO30" s="100">
        <v>2763.6363999999999</v>
      </c>
      <c r="AP30" s="100">
        <v>4872.7272999999996</v>
      </c>
      <c r="AQ30" s="100">
        <v>124.4543</v>
      </c>
      <c r="AR30" s="100">
        <v>267.00788</v>
      </c>
      <c r="AS30" s="127"/>
      <c r="AT30" s="116">
        <v>1923</v>
      </c>
      <c r="AU30" s="100">
        <v>252.72785999999999</v>
      </c>
      <c r="AV30" s="100">
        <v>24.260552000000001</v>
      </c>
      <c r="AW30" s="100">
        <v>16.767748999999998</v>
      </c>
      <c r="AX30" s="100">
        <v>31.168309000000001</v>
      </c>
      <c r="AY30" s="100">
        <v>32.069338999999999</v>
      </c>
      <c r="AZ30" s="100">
        <v>31.961471</v>
      </c>
      <c r="BA30" s="100">
        <v>51.375751999999999</v>
      </c>
      <c r="BB30" s="100">
        <v>81.943782999999996</v>
      </c>
      <c r="BC30" s="100">
        <v>86.895387999999997</v>
      </c>
      <c r="BD30" s="100">
        <v>130.27337</v>
      </c>
      <c r="BE30" s="100">
        <v>154.42278999999999</v>
      </c>
      <c r="BF30" s="100">
        <v>219.59755000000001</v>
      </c>
      <c r="BG30" s="100">
        <v>334.58244000000002</v>
      </c>
      <c r="BH30" s="100">
        <v>510.60487000000001</v>
      </c>
      <c r="BI30" s="100">
        <v>848.40056000000004</v>
      </c>
      <c r="BJ30" s="100">
        <v>1609.8131000000001</v>
      </c>
      <c r="BK30" s="100">
        <v>2838.8625999999999</v>
      </c>
      <c r="BL30" s="100">
        <v>4900</v>
      </c>
      <c r="BM30" s="100">
        <v>142.74422999999999</v>
      </c>
      <c r="BN30" s="100">
        <v>292.16354999999999</v>
      </c>
      <c r="BO30" s="127"/>
      <c r="BP30" s="116">
        <v>1923</v>
      </c>
    </row>
    <row r="31" spans="1:68">
      <c r="A31" s="127"/>
      <c r="B31" s="116">
        <v>1924</v>
      </c>
      <c r="C31" s="100">
        <v>258.36430999999999</v>
      </c>
      <c r="D31" s="100">
        <v>21.213125999999999</v>
      </c>
      <c r="E31" s="100">
        <v>14.334471000000001</v>
      </c>
      <c r="F31" s="100">
        <v>23.763894000000001</v>
      </c>
      <c r="G31" s="100">
        <v>30.971574</v>
      </c>
      <c r="H31" s="100">
        <v>27.391109</v>
      </c>
      <c r="I31" s="100">
        <v>38.445109000000002</v>
      </c>
      <c r="J31" s="100">
        <v>54.782218</v>
      </c>
      <c r="K31" s="100">
        <v>84.960421999999994</v>
      </c>
      <c r="L31" s="100">
        <v>139.24051</v>
      </c>
      <c r="M31" s="100">
        <v>172.41379000000001</v>
      </c>
      <c r="N31" s="100">
        <v>200.63949</v>
      </c>
      <c r="O31" s="100">
        <v>339.69466</v>
      </c>
      <c r="P31" s="100">
        <v>484.09404999999998</v>
      </c>
      <c r="Q31" s="100">
        <v>802.5</v>
      </c>
      <c r="R31" s="100">
        <v>1304.1475</v>
      </c>
      <c r="S31" s="100">
        <v>2184.4659999999999</v>
      </c>
      <c r="T31" s="100">
        <v>5439.0244000000002</v>
      </c>
      <c r="U31" s="100">
        <v>134.56019000000001</v>
      </c>
      <c r="V31" s="100">
        <v>274.70555999999999</v>
      </c>
      <c r="W31" s="127"/>
      <c r="X31" s="116">
        <v>1924</v>
      </c>
      <c r="Y31" s="100">
        <v>227.19947999999999</v>
      </c>
      <c r="Z31" s="100">
        <v>18.486820000000002</v>
      </c>
      <c r="AA31" s="100">
        <v>13.272791</v>
      </c>
      <c r="AB31" s="100">
        <v>15.500795</v>
      </c>
      <c r="AC31" s="100">
        <v>23.655913999999999</v>
      </c>
      <c r="AD31" s="100">
        <v>27.050236000000002</v>
      </c>
      <c r="AE31" s="100">
        <v>27.589134000000001</v>
      </c>
      <c r="AF31" s="100">
        <v>43.375765999999999</v>
      </c>
      <c r="AG31" s="100">
        <v>51.425376999999997</v>
      </c>
      <c r="AH31" s="100">
        <v>56.118999000000002</v>
      </c>
      <c r="AI31" s="100">
        <v>76.271186</v>
      </c>
      <c r="AJ31" s="100">
        <v>95.541400999999993</v>
      </c>
      <c r="AK31" s="100">
        <v>206.62983</v>
      </c>
      <c r="AL31" s="100">
        <v>331.76839000000001</v>
      </c>
      <c r="AM31" s="100">
        <v>681.31867999999997</v>
      </c>
      <c r="AN31" s="100">
        <v>1256.7568000000001</v>
      </c>
      <c r="AO31" s="100">
        <v>2060.3447999999999</v>
      </c>
      <c r="AP31" s="100">
        <v>4134.6153999999997</v>
      </c>
      <c r="AQ31" s="100">
        <v>100.74745</v>
      </c>
      <c r="AR31" s="100">
        <v>213.14487</v>
      </c>
      <c r="AS31" s="127"/>
      <c r="AT31" s="116">
        <v>1924</v>
      </c>
      <c r="AU31" s="100">
        <v>243.08956000000001</v>
      </c>
      <c r="AV31" s="100">
        <v>19.872011000000001</v>
      </c>
      <c r="AW31" s="100">
        <v>13.80977</v>
      </c>
      <c r="AX31" s="100">
        <v>19.707317</v>
      </c>
      <c r="AY31" s="100">
        <v>27.338743999999998</v>
      </c>
      <c r="AZ31" s="100">
        <v>27.216857000000001</v>
      </c>
      <c r="BA31" s="100">
        <v>32.999786999999998</v>
      </c>
      <c r="BB31" s="100">
        <v>49.218031000000003</v>
      </c>
      <c r="BC31" s="100">
        <v>68.675353000000001</v>
      </c>
      <c r="BD31" s="100">
        <v>99.051978000000005</v>
      </c>
      <c r="BE31" s="100">
        <v>126.5171</v>
      </c>
      <c r="BF31" s="100">
        <v>151.48936</v>
      </c>
      <c r="BG31" s="100">
        <v>278.03379000000001</v>
      </c>
      <c r="BH31" s="100">
        <v>412.62849</v>
      </c>
      <c r="BI31" s="100">
        <v>744.76440000000002</v>
      </c>
      <c r="BJ31" s="100">
        <v>1280.1822</v>
      </c>
      <c r="BK31" s="100">
        <v>2118.7215000000001</v>
      </c>
      <c r="BL31" s="100">
        <v>4709.6773999999996</v>
      </c>
      <c r="BM31" s="100">
        <v>117.97906999999999</v>
      </c>
      <c r="BN31" s="100">
        <v>243.76012</v>
      </c>
      <c r="BO31" s="127"/>
      <c r="BP31" s="116">
        <v>1924</v>
      </c>
    </row>
    <row r="32" spans="1:68">
      <c r="A32" s="127"/>
      <c r="B32" s="116">
        <v>1925</v>
      </c>
      <c r="C32" s="100">
        <v>238.06610000000001</v>
      </c>
      <c r="D32" s="100">
        <v>21.297837000000001</v>
      </c>
      <c r="E32" s="100">
        <v>10.624169999999999</v>
      </c>
      <c r="F32" s="100">
        <v>18.061187</v>
      </c>
      <c r="G32" s="100">
        <v>24.071807</v>
      </c>
      <c r="H32" s="100">
        <v>21.710812000000001</v>
      </c>
      <c r="I32" s="100">
        <v>35.820895999999998</v>
      </c>
      <c r="J32" s="100">
        <v>48.535198999999999</v>
      </c>
      <c r="K32" s="100">
        <v>77.749360999999993</v>
      </c>
      <c r="L32" s="100">
        <v>105.42352</v>
      </c>
      <c r="M32" s="100">
        <v>159.74665999999999</v>
      </c>
      <c r="N32" s="100">
        <v>196.21749</v>
      </c>
      <c r="O32" s="100">
        <v>288.64060000000001</v>
      </c>
      <c r="P32" s="100">
        <v>442.40838000000002</v>
      </c>
      <c r="Q32" s="100">
        <v>651.16278999999997</v>
      </c>
      <c r="R32" s="100">
        <v>1197.3094000000001</v>
      </c>
      <c r="S32" s="100">
        <v>1736.3635999999999</v>
      </c>
      <c r="T32" s="100">
        <v>4375</v>
      </c>
      <c r="U32" s="100">
        <v>118.47184</v>
      </c>
      <c r="V32" s="100">
        <v>233.54926</v>
      </c>
      <c r="W32" s="127"/>
      <c r="X32" s="116">
        <v>1925</v>
      </c>
      <c r="Y32" s="100">
        <v>207.40975</v>
      </c>
      <c r="Z32" s="100">
        <v>16.919889999999999</v>
      </c>
      <c r="AA32" s="100">
        <v>9.1463415000000001</v>
      </c>
      <c r="AB32" s="100">
        <v>9.6711799000000003</v>
      </c>
      <c r="AC32" s="100">
        <v>16.595745000000001</v>
      </c>
      <c r="AD32" s="100">
        <v>20.017036000000001</v>
      </c>
      <c r="AE32" s="100">
        <v>23.51953</v>
      </c>
      <c r="AF32" s="100">
        <v>36.338546000000001</v>
      </c>
      <c r="AG32" s="100">
        <v>43.926246999999996</v>
      </c>
      <c r="AH32" s="100">
        <v>47.49512</v>
      </c>
      <c r="AI32" s="100">
        <v>59.893858999999999</v>
      </c>
      <c r="AJ32" s="100">
        <v>99.735215999999994</v>
      </c>
      <c r="AK32" s="100">
        <v>165.59139999999999</v>
      </c>
      <c r="AL32" s="100">
        <v>287.81204000000002</v>
      </c>
      <c r="AM32" s="100">
        <v>552.69922999999994</v>
      </c>
      <c r="AN32" s="100">
        <v>1051.9481000000001</v>
      </c>
      <c r="AO32" s="100">
        <v>1917.3553999999999</v>
      </c>
      <c r="AP32" s="100">
        <v>3653.8462</v>
      </c>
      <c r="AQ32" s="100">
        <v>87.823665000000005</v>
      </c>
      <c r="AR32" s="100">
        <v>185.15723</v>
      </c>
      <c r="AS32" s="127"/>
      <c r="AT32" s="116">
        <v>1925</v>
      </c>
      <c r="AU32" s="100">
        <v>223.00031000000001</v>
      </c>
      <c r="AV32" s="100">
        <v>19.149297000000001</v>
      </c>
      <c r="AW32" s="100">
        <v>9.8926894999999995</v>
      </c>
      <c r="AX32" s="100">
        <v>13.967535</v>
      </c>
      <c r="AY32" s="100">
        <v>20.412413999999998</v>
      </c>
      <c r="AZ32" s="100">
        <v>20.855730000000001</v>
      </c>
      <c r="BA32" s="100">
        <v>29.623360000000002</v>
      </c>
      <c r="BB32" s="100">
        <v>42.591346999999999</v>
      </c>
      <c r="BC32" s="100">
        <v>61.331929000000002</v>
      </c>
      <c r="BD32" s="100">
        <v>77.407173999999998</v>
      </c>
      <c r="BE32" s="100">
        <v>111.67883</v>
      </c>
      <c r="BF32" s="100">
        <v>150.70774</v>
      </c>
      <c r="BG32" s="100">
        <v>231.53693000000001</v>
      </c>
      <c r="BH32" s="100">
        <v>369.55016999999998</v>
      </c>
      <c r="BI32" s="100">
        <v>604.39559999999994</v>
      </c>
      <c r="BJ32" s="100">
        <v>1123.348</v>
      </c>
      <c r="BK32" s="100">
        <v>1831.1687999999999</v>
      </c>
      <c r="BL32" s="100">
        <v>3967.3912999999998</v>
      </c>
      <c r="BM32" s="100">
        <v>103.46511</v>
      </c>
      <c r="BN32" s="100">
        <v>209.58520999999999</v>
      </c>
      <c r="BO32" s="127"/>
      <c r="BP32" s="116">
        <v>1925</v>
      </c>
    </row>
    <row r="33" spans="1:68">
      <c r="A33" s="127"/>
      <c r="B33" s="116">
        <v>1926</v>
      </c>
      <c r="C33" s="100">
        <v>216.39042000000001</v>
      </c>
      <c r="D33" s="100">
        <v>25.114155</v>
      </c>
      <c r="E33" s="100">
        <v>12.732614999999999</v>
      </c>
      <c r="F33" s="100">
        <v>17.562723999999999</v>
      </c>
      <c r="G33" s="100">
        <v>29.053788999999998</v>
      </c>
      <c r="H33" s="100">
        <v>27.449324000000001</v>
      </c>
      <c r="I33" s="100">
        <v>38.346826</v>
      </c>
      <c r="J33" s="100">
        <v>52.360514999999999</v>
      </c>
      <c r="K33" s="100">
        <v>80.893299999999996</v>
      </c>
      <c r="L33" s="100">
        <v>131.99763999999999</v>
      </c>
      <c r="M33" s="100">
        <v>173.69901999999999</v>
      </c>
      <c r="N33" s="100">
        <v>214.95327</v>
      </c>
      <c r="O33" s="100">
        <v>316.46733999999998</v>
      </c>
      <c r="P33" s="100">
        <v>479.89949999999999</v>
      </c>
      <c r="Q33" s="100">
        <v>764.06925999999999</v>
      </c>
      <c r="R33" s="100">
        <v>1478.6324999999999</v>
      </c>
      <c r="S33" s="100">
        <v>2318.1817999999998</v>
      </c>
      <c r="T33" s="100">
        <v>5871.7948999999999</v>
      </c>
      <c r="U33" s="100">
        <v>130.68090000000001</v>
      </c>
      <c r="V33" s="100">
        <v>281.81522000000001</v>
      </c>
      <c r="W33" s="127"/>
      <c r="X33" s="116">
        <v>1926</v>
      </c>
      <c r="Y33" s="100">
        <v>185.71429000000001</v>
      </c>
      <c r="Z33" s="100">
        <v>22.327470000000002</v>
      </c>
      <c r="AA33" s="100">
        <v>12.008005000000001</v>
      </c>
      <c r="AB33" s="100">
        <v>15.748030999999999</v>
      </c>
      <c r="AC33" s="100">
        <v>21.784666999999999</v>
      </c>
      <c r="AD33" s="100">
        <v>26.728892999999999</v>
      </c>
      <c r="AE33" s="100">
        <v>44.527673999999998</v>
      </c>
      <c r="AF33" s="100">
        <v>48.003588999999998</v>
      </c>
      <c r="AG33" s="100">
        <v>48.395581</v>
      </c>
      <c r="AH33" s="100">
        <v>66.541117</v>
      </c>
      <c r="AI33" s="100">
        <v>78.416729000000004</v>
      </c>
      <c r="AJ33" s="100">
        <v>95.972578999999996</v>
      </c>
      <c r="AK33" s="100">
        <v>150.21008</v>
      </c>
      <c r="AL33" s="100">
        <v>305.32213000000002</v>
      </c>
      <c r="AM33" s="100">
        <v>596.19952000000001</v>
      </c>
      <c r="AN33" s="100">
        <v>1072.0338999999999</v>
      </c>
      <c r="AO33" s="100">
        <v>2144</v>
      </c>
      <c r="AP33" s="100">
        <v>3981.1320999999998</v>
      </c>
      <c r="AQ33" s="100">
        <v>95.082299000000006</v>
      </c>
      <c r="AR33" s="100">
        <v>201.01785000000001</v>
      </c>
      <c r="AS33" s="127"/>
      <c r="AT33" s="116">
        <v>1926</v>
      </c>
      <c r="AU33" s="100">
        <v>201.31085999999999</v>
      </c>
      <c r="AV33" s="100">
        <v>23.746264</v>
      </c>
      <c r="AW33" s="100">
        <v>12.374196</v>
      </c>
      <c r="AX33" s="100">
        <v>16.675829</v>
      </c>
      <c r="AY33" s="100">
        <v>25.537089999999999</v>
      </c>
      <c r="AZ33" s="100">
        <v>27.089946999999999</v>
      </c>
      <c r="BA33" s="100">
        <v>41.473683999999999</v>
      </c>
      <c r="BB33" s="100">
        <v>50.230314</v>
      </c>
      <c r="BC33" s="100">
        <v>65.117467000000005</v>
      </c>
      <c r="BD33" s="100">
        <v>100.30395</v>
      </c>
      <c r="BE33" s="100">
        <v>127.49003999999999</v>
      </c>
      <c r="BF33" s="100">
        <v>158.30273</v>
      </c>
      <c r="BG33" s="100">
        <v>238.84256999999999</v>
      </c>
      <c r="BH33" s="100">
        <v>397.35099000000002</v>
      </c>
      <c r="BI33" s="100">
        <v>684.03170999999998</v>
      </c>
      <c r="BJ33" s="100">
        <v>1274.4681</v>
      </c>
      <c r="BK33" s="100">
        <v>2225.5319</v>
      </c>
      <c r="BL33" s="100">
        <v>4782.6086999999998</v>
      </c>
      <c r="BM33" s="100">
        <v>113.25397</v>
      </c>
      <c r="BN33" s="100">
        <v>240.24826999999999</v>
      </c>
      <c r="BO33" s="127"/>
      <c r="BP33" s="116">
        <v>1926</v>
      </c>
    </row>
    <row r="34" spans="1:68">
      <c r="A34" s="127"/>
      <c r="B34" s="116">
        <v>1927</v>
      </c>
      <c r="C34" s="100">
        <v>288.31891000000002</v>
      </c>
      <c r="D34" s="100">
        <v>20.153551</v>
      </c>
      <c r="E34" s="100">
        <v>12.254111999999999</v>
      </c>
      <c r="F34" s="100">
        <v>15.608741</v>
      </c>
      <c r="G34" s="100">
        <v>26.355422000000001</v>
      </c>
      <c r="H34" s="100">
        <v>27.957861000000001</v>
      </c>
      <c r="I34" s="100">
        <v>41.844577000000001</v>
      </c>
      <c r="J34" s="100">
        <v>53.736356000000001</v>
      </c>
      <c r="K34" s="100">
        <v>93.525180000000006</v>
      </c>
      <c r="L34" s="100">
        <v>133.67463000000001</v>
      </c>
      <c r="M34" s="100">
        <v>188.58733000000001</v>
      </c>
      <c r="N34" s="100">
        <v>206.47148999999999</v>
      </c>
      <c r="O34" s="100">
        <v>318.76137999999997</v>
      </c>
      <c r="P34" s="100">
        <v>450.36320000000001</v>
      </c>
      <c r="Q34" s="100">
        <v>730.92368999999997</v>
      </c>
      <c r="R34" s="100">
        <v>1305.7851000000001</v>
      </c>
      <c r="S34" s="100">
        <v>2072.0720999999999</v>
      </c>
      <c r="T34" s="100">
        <v>5219.5122000000001</v>
      </c>
      <c r="U34" s="100">
        <v>134.893</v>
      </c>
      <c r="V34" s="100">
        <v>268.16277000000002</v>
      </c>
      <c r="W34" s="127"/>
      <c r="X34" s="116">
        <v>1927</v>
      </c>
      <c r="Y34" s="100">
        <v>239.31077999999999</v>
      </c>
      <c r="Z34" s="100">
        <v>21.623419999999999</v>
      </c>
      <c r="AA34" s="100">
        <v>11.224826999999999</v>
      </c>
      <c r="AB34" s="100">
        <v>11.978221</v>
      </c>
      <c r="AC34" s="100">
        <v>21.233156000000001</v>
      </c>
      <c r="AD34" s="100">
        <v>25.608732</v>
      </c>
      <c r="AE34" s="100">
        <v>27.893422000000001</v>
      </c>
      <c r="AF34" s="100">
        <v>43.062201000000002</v>
      </c>
      <c r="AG34" s="100">
        <v>39.126016</v>
      </c>
      <c r="AH34" s="100">
        <v>57.506053000000001</v>
      </c>
      <c r="AI34" s="100">
        <v>67.547724000000002</v>
      </c>
      <c r="AJ34" s="100">
        <v>113.71237000000001</v>
      </c>
      <c r="AK34" s="100">
        <v>176.41025999999999</v>
      </c>
      <c r="AL34" s="100">
        <v>280.32344999999998</v>
      </c>
      <c r="AM34" s="100">
        <v>516.33987000000002</v>
      </c>
      <c r="AN34" s="100">
        <v>1098.7654</v>
      </c>
      <c r="AO34" s="100">
        <v>1906.9766999999999</v>
      </c>
      <c r="AP34" s="100">
        <v>4054.5455000000002</v>
      </c>
      <c r="AQ34" s="100">
        <v>96.371994999999998</v>
      </c>
      <c r="AR34" s="100">
        <v>196.58507</v>
      </c>
      <c r="AS34" s="127"/>
      <c r="AT34" s="116">
        <v>1927</v>
      </c>
      <c r="AU34" s="100">
        <v>264.20722000000001</v>
      </c>
      <c r="AV34" s="100">
        <v>20.874103000000002</v>
      </c>
      <c r="AW34" s="100">
        <v>11.745514</v>
      </c>
      <c r="AX34" s="100">
        <v>13.834693</v>
      </c>
      <c r="AY34" s="100">
        <v>23.898139</v>
      </c>
      <c r="AZ34" s="100">
        <v>26.804124000000002</v>
      </c>
      <c r="BA34" s="100">
        <v>34.780776000000003</v>
      </c>
      <c r="BB34" s="100">
        <v>48.493912000000002</v>
      </c>
      <c r="BC34" s="100">
        <v>67.110782</v>
      </c>
      <c r="BD34" s="100">
        <v>96.774193999999994</v>
      </c>
      <c r="BE34" s="100">
        <v>129.68916999999999</v>
      </c>
      <c r="BF34" s="100">
        <v>161.98876999999999</v>
      </c>
      <c r="BG34" s="100">
        <v>251.80896999999999</v>
      </c>
      <c r="BH34" s="100">
        <v>369.89796000000001</v>
      </c>
      <c r="BI34" s="100">
        <v>628.00418000000002</v>
      </c>
      <c r="BJ34" s="100">
        <v>1202.0618999999999</v>
      </c>
      <c r="BK34" s="100">
        <v>1983.3333</v>
      </c>
      <c r="BL34" s="100">
        <v>4552.0833000000002</v>
      </c>
      <c r="BM34" s="100">
        <v>116.05338</v>
      </c>
      <c r="BN34" s="100">
        <v>231.97230999999999</v>
      </c>
      <c r="BO34" s="127"/>
      <c r="BP34" s="116">
        <v>1927</v>
      </c>
    </row>
    <row r="35" spans="1:68">
      <c r="A35" s="127"/>
      <c r="B35" s="116">
        <v>1928</v>
      </c>
      <c r="C35" s="100">
        <v>264.3322</v>
      </c>
      <c r="D35" s="100">
        <v>23.794615</v>
      </c>
      <c r="E35" s="100">
        <v>13.208762999999999</v>
      </c>
      <c r="F35" s="100">
        <v>22.903334000000001</v>
      </c>
      <c r="G35" s="100">
        <v>32.911391999999999</v>
      </c>
      <c r="H35" s="100">
        <v>28.257456999999999</v>
      </c>
      <c r="I35" s="100">
        <v>45.029736999999997</v>
      </c>
      <c r="J35" s="100">
        <v>64.139942000000005</v>
      </c>
      <c r="K35" s="100">
        <v>86.795936999999995</v>
      </c>
      <c r="L35" s="100">
        <v>128.65819999999999</v>
      </c>
      <c r="M35" s="100">
        <v>170.06802999999999</v>
      </c>
      <c r="N35" s="100">
        <v>226.15385000000001</v>
      </c>
      <c r="O35" s="100">
        <v>322.20217000000002</v>
      </c>
      <c r="P35" s="100">
        <v>452.21445</v>
      </c>
      <c r="Q35" s="100">
        <v>836.15818999999999</v>
      </c>
      <c r="R35" s="100">
        <v>1166.0079000000001</v>
      </c>
      <c r="S35" s="100">
        <v>2175.4386</v>
      </c>
      <c r="T35" s="100">
        <v>5243.9023999999999</v>
      </c>
      <c r="U35" s="100">
        <v>135.74843000000001</v>
      </c>
      <c r="V35" s="100">
        <v>269.84906999999998</v>
      </c>
      <c r="W35" s="127"/>
      <c r="X35" s="116">
        <v>1928</v>
      </c>
      <c r="Y35" s="100">
        <v>204.48718</v>
      </c>
      <c r="Z35" s="100">
        <v>21.477384000000001</v>
      </c>
      <c r="AA35" s="100">
        <v>18.494054999999999</v>
      </c>
      <c r="AB35" s="100">
        <v>17.308371999999999</v>
      </c>
      <c r="AC35" s="100">
        <v>25.246548000000001</v>
      </c>
      <c r="AD35" s="100">
        <v>21.179402</v>
      </c>
      <c r="AE35" s="100">
        <v>43.315285000000003</v>
      </c>
      <c r="AF35" s="100">
        <v>53.373184999999999</v>
      </c>
      <c r="AG35" s="100">
        <v>63.964843999999999</v>
      </c>
      <c r="AH35" s="100">
        <v>78.777190000000004</v>
      </c>
      <c r="AI35" s="100">
        <v>92.539455000000004</v>
      </c>
      <c r="AJ35" s="100">
        <v>117.9868</v>
      </c>
      <c r="AK35" s="100">
        <v>199.00497999999999</v>
      </c>
      <c r="AL35" s="100">
        <v>334.19689</v>
      </c>
      <c r="AM35" s="100">
        <v>615.69416000000001</v>
      </c>
      <c r="AN35" s="100">
        <v>1087.3016</v>
      </c>
      <c r="AO35" s="100">
        <v>1879.6992</v>
      </c>
      <c r="AP35" s="100">
        <v>4732.1428999999998</v>
      </c>
      <c r="AQ35" s="100">
        <v>105.32978</v>
      </c>
      <c r="AR35" s="100">
        <v>216.94173000000001</v>
      </c>
      <c r="AS35" s="127"/>
      <c r="AT35" s="116">
        <v>1928</v>
      </c>
      <c r="AU35" s="100">
        <v>234.91413</v>
      </c>
      <c r="AV35" s="100">
        <v>22.658369</v>
      </c>
      <c r="AW35" s="100">
        <v>15.818656000000001</v>
      </c>
      <c r="AX35" s="100">
        <v>20.172414</v>
      </c>
      <c r="AY35" s="100">
        <v>29.245283000000001</v>
      </c>
      <c r="AZ35" s="100">
        <v>24.818401999999999</v>
      </c>
      <c r="BA35" s="100">
        <v>44.164037999999998</v>
      </c>
      <c r="BB35" s="100">
        <v>58.823529000000001</v>
      </c>
      <c r="BC35" s="100">
        <v>75.700046999999998</v>
      </c>
      <c r="BD35" s="100">
        <v>104.49885999999999</v>
      </c>
      <c r="BE35" s="100">
        <v>132.33240000000001</v>
      </c>
      <c r="BF35" s="100">
        <v>173.96496999999999</v>
      </c>
      <c r="BG35" s="100">
        <v>263.60624999999999</v>
      </c>
      <c r="BH35" s="100">
        <v>396.31902000000002</v>
      </c>
      <c r="BI35" s="100">
        <v>729.57198000000005</v>
      </c>
      <c r="BJ35" s="100">
        <v>1126.7327</v>
      </c>
      <c r="BK35" s="100">
        <v>2016.1943000000001</v>
      </c>
      <c r="BL35" s="100">
        <v>4948.4535999999998</v>
      </c>
      <c r="BM35" s="100">
        <v>120.87842000000001</v>
      </c>
      <c r="BN35" s="100">
        <v>243.32651999999999</v>
      </c>
      <c r="BO35" s="127"/>
      <c r="BP35" s="116">
        <v>1928</v>
      </c>
    </row>
    <row r="36" spans="1:68">
      <c r="A36" s="127"/>
      <c r="B36" s="116">
        <v>1929</v>
      </c>
      <c r="C36" s="100">
        <v>281.62885</v>
      </c>
      <c r="D36" s="100">
        <v>22.797288999999999</v>
      </c>
      <c r="E36" s="100">
        <v>17.275098</v>
      </c>
      <c r="F36" s="100">
        <v>24.614374999999999</v>
      </c>
      <c r="G36" s="100">
        <v>28.491031</v>
      </c>
      <c r="H36" s="100">
        <v>30.361260999999999</v>
      </c>
      <c r="I36" s="100">
        <v>47.053835999999997</v>
      </c>
      <c r="J36" s="100">
        <v>57.692307999999997</v>
      </c>
      <c r="K36" s="100">
        <v>99.909991000000005</v>
      </c>
      <c r="L36" s="100">
        <v>137.58029999999999</v>
      </c>
      <c r="M36" s="100">
        <v>177.5266</v>
      </c>
      <c r="N36" s="100">
        <v>259.80014999999997</v>
      </c>
      <c r="O36" s="100">
        <v>339.01344999999998</v>
      </c>
      <c r="P36" s="100">
        <v>464.85261000000003</v>
      </c>
      <c r="Q36" s="100">
        <v>785.33095000000003</v>
      </c>
      <c r="R36" s="100">
        <v>1432.8358000000001</v>
      </c>
      <c r="S36" s="100">
        <v>2440.6779999999999</v>
      </c>
      <c r="T36" s="100">
        <v>6190.4762000000001</v>
      </c>
      <c r="U36" s="100">
        <v>145.80590000000001</v>
      </c>
      <c r="V36" s="100">
        <v>298.77510999999998</v>
      </c>
      <c r="W36" s="127"/>
      <c r="X36" s="116">
        <v>1929</v>
      </c>
      <c r="Y36" s="100">
        <v>231.36496</v>
      </c>
      <c r="Z36" s="100">
        <v>19.814637000000001</v>
      </c>
      <c r="AA36" s="100">
        <v>17.096882000000001</v>
      </c>
      <c r="AB36" s="100">
        <v>20.115922000000001</v>
      </c>
      <c r="AC36" s="100">
        <v>26.053640000000001</v>
      </c>
      <c r="AD36" s="100">
        <v>21.004942</v>
      </c>
      <c r="AE36" s="100">
        <v>48.238255000000002</v>
      </c>
      <c r="AF36" s="100">
        <v>53.518752999999997</v>
      </c>
      <c r="AG36" s="100">
        <v>60.548723000000003</v>
      </c>
      <c r="AH36" s="100">
        <v>69.103369999999998</v>
      </c>
      <c r="AI36" s="100">
        <v>93.837535000000003</v>
      </c>
      <c r="AJ36" s="100">
        <v>113.72868</v>
      </c>
      <c r="AK36" s="100">
        <v>195.54695000000001</v>
      </c>
      <c r="AL36" s="100">
        <v>338.75</v>
      </c>
      <c r="AM36" s="100">
        <v>600.75329999999997</v>
      </c>
      <c r="AN36" s="100">
        <v>1200.7575999999999</v>
      </c>
      <c r="AO36" s="100">
        <v>2095.5882000000001</v>
      </c>
      <c r="AP36" s="100">
        <v>5661.0168999999996</v>
      </c>
      <c r="AQ36" s="100">
        <v>111.90309000000001</v>
      </c>
      <c r="AR36" s="100">
        <v>236.97145</v>
      </c>
      <c r="AS36" s="127"/>
      <c r="AT36" s="116">
        <v>1929</v>
      </c>
      <c r="AU36" s="100">
        <v>256.96643</v>
      </c>
      <c r="AV36" s="100">
        <v>21.333333</v>
      </c>
      <c r="AW36" s="100">
        <v>17.187242000000001</v>
      </c>
      <c r="AX36" s="100">
        <v>22.408027000000001</v>
      </c>
      <c r="AY36" s="100">
        <v>27.324408999999999</v>
      </c>
      <c r="AZ36" s="100">
        <v>25.844930000000002</v>
      </c>
      <c r="BA36" s="100">
        <v>47.649166999999998</v>
      </c>
      <c r="BB36" s="100">
        <v>55.613850999999997</v>
      </c>
      <c r="BC36" s="100">
        <v>80.719556999999995</v>
      </c>
      <c r="BD36" s="100">
        <v>104.44874</v>
      </c>
      <c r="BE36" s="100">
        <v>136.76670999999999</v>
      </c>
      <c r="BF36" s="100">
        <v>188.78357</v>
      </c>
      <c r="BG36" s="100">
        <v>270.01862</v>
      </c>
      <c r="BH36" s="100">
        <v>404.87515000000002</v>
      </c>
      <c r="BI36" s="100">
        <v>695.41283999999996</v>
      </c>
      <c r="BJ36" s="100">
        <v>1317.6692</v>
      </c>
      <c r="BK36" s="100">
        <v>2255.9054999999998</v>
      </c>
      <c r="BL36" s="100">
        <v>5881.1881000000003</v>
      </c>
      <c r="BM36" s="100">
        <v>129.21691000000001</v>
      </c>
      <c r="BN36" s="100">
        <v>267.72644000000003</v>
      </c>
      <c r="BO36" s="127"/>
      <c r="BP36" s="116">
        <v>1929</v>
      </c>
    </row>
    <row r="37" spans="1:68">
      <c r="A37" s="127"/>
      <c r="B37" s="116">
        <v>1930</v>
      </c>
      <c r="C37" s="100">
        <v>197.60479000000001</v>
      </c>
      <c r="D37" s="100">
        <v>15.299878</v>
      </c>
      <c r="E37" s="100">
        <v>10.826772</v>
      </c>
      <c r="F37" s="100">
        <v>14.516128999999999</v>
      </c>
      <c r="G37" s="100">
        <v>16.279875000000001</v>
      </c>
      <c r="H37" s="100">
        <v>22.416412999999999</v>
      </c>
      <c r="I37" s="100">
        <v>29.166667</v>
      </c>
      <c r="J37" s="100">
        <v>36.348267</v>
      </c>
      <c r="K37" s="100">
        <v>54.472985000000001</v>
      </c>
      <c r="L37" s="100">
        <v>84.816754000000003</v>
      </c>
      <c r="M37" s="100">
        <v>120.90031999999999</v>
      </c>
      <c r="N37" s="100">
        <v>163.70656</v>
      </c>
      <c r="O37" s="100">
        <v>216.07142999999999</v>
      </c>
      <c r="P37" s="100">
        <v>348.55234000000002</v>
      </c>
      <c r="Q37" s="100">
        <v>522.92020000000002</v>
      </c>
      <c r="R37" s="100">
        <v>904.92957999999999</v>
      </c>
      <c r="S37" s="100">
        <v>1603.3058000000001</v>
      </c>
      <c r="T37" s="100">
        <v>3755.1019999999999</v>
      </c>
      <c r="U37" s="100">
        <v>97.108001999999999</v>
      </c>
      <c r="V37" s="100">
        <v>191.66380000000001</v>
      </c>
      <c r="W37" s="127"/>
      <c r="X37" s="116">
        <v>1930</v>
      </c>
      <c r="Y37" s="100">
        <v>179.87504000000001</v>
      </c>
      <c r="Z37" s="100">
        <v>16.078184</v>
      </c>
      <c r="AA37" s="100">
        <v>11.884550000000001</v>
      </c>
      <c r="AB37" s="100">
        <v>13.594163999999999</v>
      </c>
      <c r="AC37" s="100">
        <v>16.860247000000001</v>
      </c>
      <c r="AD37" s="100">
        <v>18.04758</v>
      </c>
      <c r="AE37" s="100">
        <v>20.876826999999999</v>
      </c>
      <c r="AF37" s="100">
        <v>23.470243</v>
      </c>
      <c r="AG37" s="100">
        <v>33.780656999999998</v>
      </c>
      <c r="AH37" s="100">
        <v>40.044494</v>
      </c>
      <c r="AI37" s="100">
        <v>41.976979999999998</v>
      </c>
      <c r="AJ37" s="100">
        <v>82.664525999999995</v>
      </c>
      <c r="AK37" s="100">
        <v>121.81303</v>
      </c>
      <c r="AL37" s="100">
        <v>202.19245000000001</v>
      </c>
      <c r="AM37" s="100">
        <v>429.32862</v>
      </c>
      <c r="AN37" s="100">
        <v>771.42857000000004</v>
      </c>
      <c r="AO37" s="100">
        <v>1302.8169</v>
      </c>
      <c r="AP37" s="100">
        <v>3096.7741999999998</v>
      </c>
      <c r="AQ37" s="100">
        <v>72.930479000000005</v>
      </c>
      <c r="AR37" s="100">
        <v>144.56379000000001</v>
      </c>
      <c r="AS37" s="127"/>
      <c r="AT37" s="116">
        <v>1930</v>
      </c>
      <c r="AU37" s="100">
        <v>188.92823000000001</v>
      </c>
      <c r="AV37" s="100">
        <v>15.68323</v>
      </c>
      <c r="AW37" s="100">
        <v>11.346571000000001</v>
      </c>
      <c r="AX37" s="100">
        <v>14.061477999999999</v>
      </c>
      <c r="AY37" s="100">
        <v>16.558675000000001</v>
      </c>
      <c r="AZ37" s="100">
        <v>20.315581999999999</v>
      </c>
      <c r="BA37" s="100">
        <v>25.026069</v>
      </c>
      <c r="BB37" s="100">
        <v>29.882155000000001</v>
      </c>
      <c r="BC37" s="100">
        <v>44.353926000000001</v>
      </c>
      <c r="BD37" s="100">
        <v>63.106796000000003</v>
      </c>
      <c r="BE37" s="100">
        <v>82.453826000000007</v>
      </c>
      <c r="BF37" s="100">
        <v>123.96693999999999</v>
      </c>
      <c r="BG37" s="100">
        <v>170.26159000000001</v>
      </c>
      <c r="BH37" s="100">
        <v>278.65037999999998</v>
      </c>
      <c r="BI37" s="100">
        <v>477.05628000000002</v>
      </c>
      <c r="BJ37" s="100">
        <v>838.65247999999997</v>
      </c>
      <c r="BK37" s="100">
        <v>1441.0645999999999</v>
      </c>
      <c r="BL37" s="100">
        <v>3387.3874000000001</v>
      </c>
      <c r="BM37" s="100">
        <v>85.258482999999998</v>
      </c>
      <c r="BN37" s="100">
        <v>167.78618</v>
      </c>
      <c r="BO37" s="127"/>
      <c r="BP37" s="116">
        <v>1930</v>
      </c>
    </row>
    <row r="38" spans="1:68">
      <c r="A38" s="127"/>
      <c r="B38" s="117">
        <v>1931</v>
      </c>
      <c r="C38" s="100">
        <v>204.67649</v>
      </c>
      <c r="D38" s="100">
        <v>22.263451</v>
      </c>
      <c r="E38" s="100">
        <v>12.915725</v>
      </c>
      <c r="F38" s="100">
        <v>21.174206000000002</v>
      </c>
      <c r="G38" s="100">
        <v>18.244406000000001</v>
      </c>
      <c r="H38" s="100">
        <v>23.273273</v>
      </c>
      <c r="I38" s="100">
        <v>30.452674999999999</v>
      </c>
      <c r="J38" s="100">
        <v>49.957301000000001</v>
      </c>
      <c r="K38" s="100">
        <v>66.520787999999996</v>
      </c>
      <c r="L38" s="100">
        <v>97.037794000000005</v>
      </c>
      <c r="M38" s="100">
        <v>127.32919</v>
      </c>
      <c r="N38" s="100">
        <v>192.45573999999999</v>
      </c>
      <c r="O38" s="100">
        <v>259.94695000000002</v>
      </c>
      <c r="P38" s="100">
        <v>425.27472999999998</v>
      </c>
      <c r="Q38" s="100">
        <v>594.50726999999995</v>
      </c>
      <c r="R38" s="100">
        <v>1186.2745</v>
      </c>
      <c r="S38" s="100">
        <v>1992.3077000000001</v>
      </c>
      <c r="T38" s="100">
        <v>4094.3395999999998</v>
      </c>
      <c r="U38" s="100">
        <v>114.65734999999999</v>
      </c>
      <c r="V38" s="100">
        <v>223.94478000000001</v>
      </c>
      <c r="W38" s="127"/>
      <c r="X38" s="117">
        <v>1931</v>
      </c>
      <c r="Y38" s="100">
        <v>160.70831999999999</v>
      </c>
      <c r="Z38" s="100">
        <v>18.765903000000002</v>
      </c>
      <c r="AA38" s="100">
        <v>11.709602</v>
      </c>
      <c r="AB38" s="100">
        <v>15.425008</v>
      </c>
      <c r="AC38" s="100">
        <v>22.693997</v>
      </c>
      <c r="AD38" s="100">
        <v>23.654160000000001</v>
      </c>
      <c r="AE38" s="100">
        <v>30.100334</v>
      </c>
      <c r="AF38" s="100">
        <v>40.117007999999998</v>
      </c>
      <c r="AG38" s="100">
        <v>43.931159000000001</v>
      </c>
      <c r="AH38" s="100">
        <v>49.056604</v>
      </c>
      <c r="AI38" s="100">
        <v>65.402224000000004</v>
      </c>
      <c r="AJ38" s="100">
        <v>99.447513999999998</v>
      </c>
      <c r="AK38" s="100">
        <v>170.95588000000001</v>
      </c>
      <c r="AL38" s="100">
        <v>247.04491999999999</v>
      </c>
      <c r="AM38" s="100">
        <v>511.74497000000002</v>
      </c>
      <c r="AN38" s="100">
        <v>924.83659999999998</v>
      </c>
      <c r="AO38" s="100">
        <v>1547.9452000000001</v>
      </c>
      <c r="AP38" s="100">
        <v>3942.8571000000002</v>
      </c>
      <c r="AQ38" s="100">
        <v>87.636103000000006</v>
      </c>
      <c r="AR38" s="100">
        <v>176.41937999999999</v>
      </c>
      <c r="AS38" s="127"/>
      <c r="AT38" s="117">
        <v>1931</v>
      </c>
      <c r="AU38" s="100">
        <v>183.15617</v>
      </c>
      <c r="AV38" s="100">
        <v>20.539353999999999</v>
      </c>
      <c r="AW38" s="100">
        <v>12.323365000000001</v>
      </c>
      <c r="AX38" s="100">
        <v>18.332252</v>
      </c>
      <c r="AY38" s="100">
        <v>20.400922000000001</v>
      </c>
      <c r="AZ38" s="100">
        <v>23.455825000000001</v>
      </c>
      <c r="BA38" s="100">
        <v>30.277892999999999</v>
      </c>
      <c r="BB38" s="100">
        <v>44.984161</v>
      </c>
      <c r="BC38" s="100">
        <v>55.419542</v>
      </c>
      <c r="BD38" s="100">
        <v>73.695252999999994</v>
      </c>
      <c r="BE38" s="100">
        <v>97.164702000000005</v>
      </c>
      <c r="BF38" s="100">
        <v>146.53156999999999</v>
      </c>
      <c r="BG38" s="100">
        <v>216.31365</v>
      </c>
      <c r="BH38" s="100">
        <v>339.40773999999999</v>
      </c>
      <c r="BI38" s="100">
        <v>553.90947000000006</v>
      </c>
      <c r="BJ38" s="100">
        <v>1055.5555999999999</v>
      </c>
      <c r="BK38" s="100">
        <v>1757.2464</v>
      </c>
      <c r="BL38" s="100">
        <v>4008.1300999999999</v>
      </c>
      <c r="BM38" s="100">
        <v>101.38665</v>
      </c>
      <c r="BN38" s="100">
        <v>200.16656</v>
      </c>
      <c r="BO38" s="127"/>
      <c r="BP38" s="117">
        <v>1931</v>
      </c>
    </row>
    <row r="39" spans="1:68">
      <c r="A39" s="127"/>
      <c r="B39" s="117">
        <v>1932</v>
      </c>
      <c r="C39" s="100">
        <v>184.00263000000001</v>
      </c>
      <c r="D39" s="100">
        <v>20.702635000000001</v>
      </c>
      <c r="E39" s="100">
        <v>12.424339</v>
      </c>
      <c r="F39" s="100">
        <v>11.53107</v>
      </c>
      <c r="G39" s="100">
        <v>18.726592</v>
      </c>
      <c r="H39" s="100">
        <v>15.544041</v>
      </c>
      <c r="I39" s="100">
        <v>25.816862</v>
      </c>
      <c r="J39" s="100">
        <v>40.763226000000003</v>
      </c>
      <c r="K39" s="100">
        <v>51.426102</v>
      </c>
      <c r="L39" s="100">
        <v>62.655394999999999</v>
      </c>
      <c r="M39" s="100">
        <v>123.19712</v>
      </c>
      <c r="N39" s="100">
        <v>154.49010999999999</v>
      </c>
      <c r="O39" s="100">
        <v>250</v>
      </c>
      <c r="P39" s="100">
        <v>336.24453999999997</v>
      </c>
      <c r="Q39" s="100">
        <v>566.97819000000004</v>
      </c>
      <c r="R39" s="100">
        <v>908.53659000000005</v>
      </c>
      <c r="S39" s="100">
        <v>1611.9403</v>
      </c>
      <c r="T39" s="100">
        <v>3192.9825000000001</v>
      </c>
      <c r="U39" s="100">
        <v>97.604020000000006</v>
      </c>
      <c r="V39" s="100">
        <v>183.70506</v>
      </c>
      <c r="W39" s="127"/>
      <c r="X39" s="117">
        <v>1932</v>
      </c>
      <c r="Y39" s="100">
        <v>154.72087999999999</v>
      </c>
      <c r="Z39" s="100">
        <v>18.023817000000001</v>
      </c>
      <c r="AA39" s="100">
        <v>11.589404</v>
      </c>
      <c r="AB39" s="100">
        <v>13.398693</v>
      </c>
      <c r="AC39" s="100">
        <v>11.806798000000001</v>
      </c>
      <c r="AD39" s="100">
        <v>14.89533</v>
      </c>
      <c r="AE39" s="100">
        <v>22.518765999999999</v>
      </c>
      <c r="AF39" s="100">
        <v>28.281976</v>
      </c>
      <c r="AG39" s="100">
        <v>34.924844999999998</v>
      </c>
      <c r="AH39" s="100">
        <v>52.219321000000001</v>
      </c>
      <c r="AI39" s="100">
        <v>60.126581999999999</v>
      </c>
      <c r="AJ39" s="100">
        <v>82.426128000000006</v>
      </c>
      <c r="AK39" s="100">
        <v>111.71171</v>
      </c>
      <c r="AL39" s="100">
        <v>243.67815999999999</v>
      </c>
      <c r="AM39" s="100">
        <v>374.39222000000001</v>
      </c>
      <c r="AN39" s="100">
        <v>708.33333000000005</v>
      </c>
      <c r="AO39" s="100">
        <v>1220</v>
      </c>
      <c r="AP39" s="100">
        <v>2907.8946999999998</v>
      </c>
      <c r="AQ39" s="100">
        <v>73.074186999999995</v>
      </c>
      <c r="AR39" s="100">
        <v>138.62054000000001</v>
      </c>
      <c r="AS39" s="127"/>
      <c r="AT39" s="117">
        <v>1932</v>
      </c>
      <c r="AU39" s="100">
        <v>169.69696999999999</v>
      </c>
      <c r="AV39" s="100">
        <v>19.380461</v>
      </c>
      <c r="AW39" s="100">
        <v>12.014937</v>
      </c>
      <c r="AX39" s="100">
        <v>12.455515999999999</v>
      </c>
      <c r="AY39" s="100">
        <v>15.352408</v>
      </c>
      <c r="AZ39" s="100">
        <v>15.233320000000001</v>
      </c>
      <c r="BA39" s="100">
        <v>24.195201999999998</v>
      </c>
      <c r="BB39" s="100">
        <v>34.438502999999997</v>
      </c>
      <c r="BC39" s="100">
        <v>43.269230999999998</v>
      </c>
      <c r="BD39" s="100">
        <v>57.564951999999998</v>
      </c>
      <c r="BE39" s="100">
        <v>92.478421999999995</v>
      </c>
      <c r="BF39" s="100">
        <v>118.84614999999999</v>
      </c>
      <c r="BG39" s="100">
        <v>181.77778000000001</v>
      </c>
      <c r="BH39" s="100">
        <v>291.15341999999998</v>
      </c>
      <c r="BI39" s="100">
        <v>472.59730000000002</v>
      </c>
      <c r="BJ39" s="100">
        <v>807.22892000000002</v>
      </c>
      <c r="BK39" s="100">
        <v>1404.9295999999999</v>
      </c>
      <c r="BL39" s="100">
        <v>3030.0752000000002</v>
      </c>
      <c r="BM39" s="100">
        <v>85.543120999999999</v>
      </c>
      <c r="BN39" s="100">
        <v>160.92499000000001</v>
      </c>
      <c r="BO39" s="127"/>
      <c r="BP39" s="117">
        <v>1932</v>
      </c>
    </row>
    <row r="40" spans="1:68">
      <c r="A40" s="127"/>
      <c r="B40" s="117">
        <v>1933</v>
      </c>
      <c r="C40" s="100">
        <v>202.51872</v>
      </c>
      <c r="D40" s="100">
        <v>18.981335000000001</v>
      </c>
      <c r="E40" s="100">
        <v>13.780144</v>
      </c>
      <c r="F40" s="100">
        <v>14.516128999999999</v>
      </c>
      <c r="G40" s="100">
        <v>18.151261000000002</v>
      </c>
      <c r="H40" s="100">
        <v>22.141560999999999</v>
      </c>
      <c r="I40" s="100">
        <v>35.771065</v>
      </c>
      <c r="J40" s="100">
        <v>43.459364999999998</v>
      </c>
      <c r="K40" s="100">
        <v>65.517240999999999</v>
      </c>
      <c r="L40" s="100">
        <v>96.774193999999994</v>
      </c>
      <c r="M40" s="100">
        <v>135.16676000000001</v>
      </c>
      <c r="N40" s="100">
        <v>208.02377000000001</v>
      </c>
      <c r="O40" s="100">
        <v>270.17543999999998</v>
      </c>
      <c r="P40" s="100">
        <v>348.48484999999999</v>
      </c>
      <c r="Q40" s="100">
        <v>618.61861999999996</v>
      </c>
      <c r="R40" s="100">
        <v>1150.9972</v>
      </c>
      <c r="S40" s="100">
        <v>2129.4964</v>
      </c>
      <c r="T40" s="100">
        <v>3883.3332999999998</v>
      </c>
      <c r="U40" s="100">
        <v>115.61878</v>
      </c>
      <c r="V40" s="100">
        <v>221.25530000000001</v>
      </c>
      <c r="W40" s="127"/>
      <c r="X40" s="117">
        <v>1933</v>
      </c>
      <c r="Y40" s="100">
        <v>163.81155999999999</v>
      </c>
      <c r="Z40" s="100">
        <v>18.512504</v>
      </c>
      <c r="AA40" s="100">
        <v>10.738692</v>
      </c>
      <c r="AB40" s="100">
        <v>16.118421000000001</v>
      </c>
      <c r="AC40" s="100">
        <v>22.09751</v>
      </c>
      <c r="AD40" s="100">
        <v>22.414470999999999</v>
      </c>
      <c r="AE40" s="100">
        <v>35.372450999999998</v>
      </c>
      <c r="AF40" s="100">
        <v>40.764330999999999</v>
      </c>
      <c r="AG40" s="100">
        <v>46.268005000000002</v>
      </c>
      <c r="AH40" s="100">
        <v>57.315233999999997</v>
      </c>
      <c r="AI40" s="100">
        <v>68.434032000000002</v>
      </c>
      <c r="AJ40" s="100">
        <v>82.889734000000004</v>
      </c>
      <c r="AK40" s="100">
        <v>126.00536</v>
      </c>
      <c r="AL40" s="100">
        <v>250.55431999999999</v>
      </c>
      <c r="AM40" s="100">
        <v>481.25</v>
      </c>
      <c r="AN40" s="100">
        <v>794.52054999999996</v>
      </c>
      <c r="AO40" s="100">
        <v>1666.6667</v>
      </c>
      <c r="AP40" s="100">
        <v>3280.4877999999999</v>
      </c>
      <c r="AQ40" s="100">
        <v>86.860575999999995</v>
      </c>
      <c r="AR40" s="100">
        <v>163.70397</v>
      </c>
      <c r="AS40" s="127"/>
      <c r="AT40" s="117">
        <v>1933</v>
      </c>
      <c r="AU40" s="100">
        <v>183.62369000000001</v>
      </c>
      <c r="AV40" s="100">
        <v>18.75</v>
      </c>
      <c r="AW40" s="100">
        <v>12.288541</v>
      </c>
      <c r="AX40" s="100">
        <v>15.309445999999999</v>
      </c>
      <c r="AY40" s="100">
        <v>20.082388999999999</v>
      </c>
      <c r="AZ40" s="100">
        <v>22.272556000000002</v>
      </c>
      <c r="BA40" s="100">
        <v>35.576337000000002</v>
      </c>
      <c r="BB40" s="100">
        <v>42.096220000000002</v>
      </c>
      <c r="BC40" s="100">
        <v>55.953155000000002</v>
      </c>
      <c r="BD40" s="100">
        <v>77.471716999999998</v>
      </c>
      <c r="BE40" s="100">
        <v>102.67187</v>
      </c>
      <c r="BF40" s="100">
        <v>146.18564000000001</v>
      </c>
      <c r="BG40" s="100">
        <v>198.76051000000001</v>
      </c>
      <c r="BH40" s="100">
        <v>300.10953000000001</v>
      </c>
      <c r="BI40" s="100">
        <v>551.30168000000003</v>
      </c>
      <c r="BJ40" s="100">
        <v>969.27373999999998</v>
      </c>
      <c r="BK40" s="100">
        <v>1884.7457999999999</v>
      </c>
      <c r="BL40" s="100">
        <v>3535.2112999999999</v>
      </c>
      <c r="BM40" s="100">
        <v>101.46611</v>
      </c>
      <c r="BN40" s="100">
        <v>191.77440999999999</v>
      </c>
      <c r="BO40" s="127"/>
      <c r="BP40" s="117">
        <v>1933</v>
      </c>
    </row>
    <row r="41" spans="1:68">
      <c r="A41" s="127"/>
      <c r="B41" s="117">
        <v>1934</v>
      </c>
      <c r="C41" s="100">
        <v>215.36834999999999</v>
      </c>
      <c r="D41" s="100">
        <v>27.009851000000001</v>
      </c>
      <c r="E41" s="100">
        <v>16.094089</v>
      </c>
      <c r="F41" s="100">
        <v>25.531915000000001</v>
      </c>
      <c r="G41" s="100">
        <v>26.411356999999999</v>
      </c>
      <c r="H41" s="100">
        <v>31.016043</v>
      </c>
      <c r="I41" s="100">
        <v>41.128084999999999</v>
      </c>
      <c r="J41" s="100">
        <v>48.695652000000003</v>
      </c>
      <c r="K41" s="100">
        <v>64.935064999999994</v>
      </c>
      <c r="L41" s="100">
        <v>89.201877999999994</v>
      </c>
      <c r="M41" s="100">
        <v>139.94334000000001</v>
      </c>
      <c r="N41" s="100">
        <v>214.90593000000001</v>
      </c>
      <c r="O41" s="100">
        <v>264.39791000000002</v>
      </c>
      <c r="P41" s="100">
        <v>387.99570999999997</v>
      </c>
      <c r="Q41" s="100">
        <v>625.18302000000006</v>
      </c>
      <c r="R41" s="100">
        <v>1104.8387</v>
      </c>
      <c r="S41" s="100">
        <v>2000</v>
      </c>
      <c r="T41" s="100">
        <v>3737.7049000000002</v>
      </c>
      <c r="U41" s="100">
        <v>121.53229</v>
      </c>
      <c r="V41" s="100">
        <v>221.63413</v>
      </c>
      <c r="W41" s="127"/>
      <c r="X41" s="117">
        <v>1934</v>
      </c>
      <c r="Y41" s="100">
        <v>189.01990000000001</v>
      </c>
      <c r="Z41" s="100">
        <v>18.336607999999998</v>
      </c>
      <c r="AA41" s="100">
        <v>18.257527</v>
      </c>
      <c r="AB41" s="100">
        <v>24.823885000000001</v>
      </c>
      <c r="AC41" s="100">
        <v>21.813224000000002</v>
      </c>
      <c r="AD41" s="100">
        <v>25.779146000000001</v>
      </c>
      <c r="AE41" s="100">
        <v>32.848233</v>
      </c>
      <c r="AF41" s="100">
        <v>40.291469999999997</v>
      </c>
      <c r="AG41" s="100">
        <v>58.823529000000001</v>
      </c>
      <c r="AH41" s="100">
        <v>61.921014</v>
      </c>
      <c r="AI41" s="100">
        <v>76.600837999999996</v>
      </c>
      <c r="AJ41" s="100">
        <v>90.437360999999996</v>
      </c>
      <c r="AK41" s="100">
        <v>153.0343</v>
      </c>
      <c r="AL41" s="100">
        <v>277.5378</v>
      </c>
      <c r="AM41" s="100">
        <v>490.22555999999997</v>
      </c>
      <c r="AN41" s="100">
        <v>920.71610999999996</v>
      </c>
      <c r="AO41" s="100">
        <v>1740.7407000000001</v>
      </c>
      <c r="AP41" s="100">
        <v>3273.8094999999998</v>
      </c>
      <c r="AQ41" s="100">
        <v>97.050775000000002</v>
      </c>
      <c r="AR41" s="100">
        <v>175.63628</v>
      </c>
      <c r="AS41" s="127"/>
      <c r="AT41" s="117">
        <v>1934</v>
      </c>
      <c r="AU41" s="100">
        <v>202.48604</v>
      </c>
      <c r="AV41" s="100">
        <v>22.738268000000001</v>
      </c>
      <c r="AW41" s="100">
        <v>17.157249</v>
      </c>
      <c r="AX41" s="100">
        <v>25.18224</v>
      </c>
      <c r="AY41" s="100">
        <v>24.148917999999998</v>
      </c>
      <c r="AZ41" s="100">
        <v>28.497409000000001</v>
      </c>
      <c r="BA41" s="100">
        <v>37.111739</v>
      </c>
      <c r="BB41" s="100">
        <v>44.463630000000002</v>
      </c>
      <c r="BC41" s="100">
        <v>61.877974999999999</v>
      </c>
      <c r="BD41" s="100">
        <v>75.819181999999998</v>
      </c>
      <c r="BE41" s="100">
        <v>109.13853</v>
      </c>
      <c r="BF41" s="100">
        <v>153.42365000000001</v>
      </c>
      <c r="BG41" s="100">
        <v>208.93561</v>
      </c>
      <c r="BH41" s="100">
        <v>332.97471999999999</v>
      </c>
      <c r="BI41" s="100">
        <v>558.60533999999996</v>
      </c>
      <c r="BJ41" s="100">
        <v>1010.4849</v>
      </c>
      <c r="BK41" s="100">
        <v>1863.1922</v>
      </c>
      <c r="BL41" s="100">
        <v>3468.9654999999998</v>
      </c>
      <c r="BM41" s="100">
        <v>109.47375</v>
      </c>
      <c r="BN41" s="100">
        <v>198.15002000000001</v>
      </c>
      <c r="BO41" s="127"/>
      <c r="BP41" s="117">
        <v>1934</v>
      </c>
    </row>
    <row r="42" spans="1:68">
      <c r="A42" s="127"/>
      <c r="B42" s="117">
        <v>1935</v>
      </c>
      <c r="C42" s="100">
        <v>206.68361999999999</v>
      </c>
      <c r="D42" s="100">
        <v>21.529563</v>
      </c>
      <c r="E42" s="100">
        <v>15.090852999999999</v>
      </c>
      <c r="F42" s="100">
        <v>21.101220000000001</v>
      </c>
      <c r="G42" s="100">
        <v>25.056947999999998</v>
      </c>
      <c r="H42" s="100">
        <v>25.325361000000001</v>
      </c>
      <c r="I42" s="100">
        <v>34.469403999999997</v>
      </c>
      <c r="J42" s="100">
        <v>55.863539000000003</v>
      </c>
      <c r="K42" s="100">
        <v>71.989529000000005</v>
      </c>
      <c r="L42" s="100">
        <v>107.68523</v>
      </c>
      <c r="M42" s="100">
        <v>158.94040000000001</v>
      </c>
      <c r="N42" s="100">
        <v>243.73258999999999</v>
      </c>
      <c r="O42" s="100">
        <v>308.42745000000002</v>
      </c>
      <c r="P42" s="100">
        <v>439.49045000000001</v>
      </c>
      <c r="Q42" s="100">
        <v>671.91976999999997</v>
      </c>
      <c r="R42" s="100">
        <v>1184.3434</v>
      </c>
      <c r="S42" s="100">
        <v>2171.0526</v>
      </c>
      <c r="T42" s="100">
        <v>3698.4126999999999</v>
      </c>
      <c r="U42" s="100">
        <v>129.7833</v>
      </c>
      <c r="V42" s="100">
        <v>234.15661</v>
      </c>
      <c r="W42" s="127"/>
      <c r="X42" s="117">
        <v>1935</v>
      </c>
      <c r="Y42" s="100">
        <v>166.41452000000001</v>
      </c>
      <c r="Z42" s="100">
        <v>20.666667</v>
      </c>
      <c r="AA42" s="100">
        <v>13.586098</v>
      </c>
      <c r="AB42" s="100">
        <v>15.991834000000001</v>
      </c>
      <c r="AC42" s="100">
        <v>19.946808999999998</v>
      </c>
      <c r="AD42" s="100">
        <v>23.791540999999999</v>
      </c>
      <c r="AE42" s="100">
        <v>39.933444000000001</v>
      </c>
      <c r="AF42" s="100">
        <v>38.363171000000001</v>
      </c>
      <c r="AG42" s="100">
        <v>48.664943999999998</v>
      </c>
      <c r="AH42" s="100">
        <v>62.351261000000001</v>
      </c>
      <c r="AI42" s="100">
        <v>88.798607000000004</v>
      </c>
      <c r="AJ42" s="100">
        <v>100.07147999999999</v>
      </c>
      <c r="AK42" s="100">
        <v>166.66667000000001</v>
      </c>
      <c r="AL42" s="100">
        <v>256.87103999999999</v>
      </c>
      <c r="AM42" s="100">
        <v>540.93566999999996</v>
      </c>
      <c r="AN42" s="100">
        <v>895.23810000000003</v>
      </c>
      <c r="AO42" s="100">
        <v>1802.3255999999999</v>
      </c>
      <c r="AP42" s="100">
        <v>3779.0698000000002</v>
      </c>
      <c r="AQ42" s="100">
        <v>98.133236999999994</v>
      </c>
      <c r="AR42" s="100">
        <v>182.84278</v>
      </c>
      <c r="AS42" s="127"/>
      <c r="AT42" s="117">
        <v>1935</v>
      </c>
      <c r="AU42" s="100">
        <v>186.95572000000001</v>
      </c>
      <c r="AV42" s="100">
        <v>21.106020999999998</v>
      </c>
      <c r="AW42" s="100">
        <v>14.348096999999999</v>
      </c>
      <c r="AX42" s="100">
        <v>18.586738</v>
      </c>
      <c r="AY42" s="100">
        <v>22.529188999999999</v>
      </c>
      <c r="AZ42" s="100">
        <v>24.585685999999999</v>
      </c>
      <c r="BA42" s="100">
        <v>37.103890999999997</v>
      </c>
      <c r="BB42" s="100">
        <v>47.111490000000003</v>
      </c>
      <c r="BC42" s="100">
        <v>60.251409000000002</v>
      </c>
      <c r="BD42" s="100">
        <v>85.400093999999996</v>
      </c>
      <c r="BE42" s="100">
        <v>124.75248000000001</v>
      </c>
      <c r="BF42" s="100">
        <v>172.83950999999999</v>
      </c>
      <c r="BG42" s="100">
        <v>237.51627999999999</v>
      </c>
      <c r="BH42" s="100">
        <v>347.98728999999997</v>
      </c>
      <c r="BI42" s="100">
        <v>607.09117000000003</v>
      </c>
      <c r="BJ42" s="100">
        <v>1035.5391999999999</v>
      </c>
      <c r="BK42" s="100">
        <v>1975.3086000000001</v>
      </c>
      <c r="BL42" s="100">
        <v>3744.9663999999998</v>
      </c>
      <c r="BM42" s="100">
        <v>114.18037</v>
      </c>
      <c r="BN42" s="100">
        <v>208.44723999999999</v>
      </c>
      <c r="BO42" s="127"/>
      <c r="BP42" s="117">
        <v>1935</v>
      </c>
    </row>
    <row r="43" spans="1:68">
      <c r="A43" s="127"/>
      <c r="B43" s="117">
        <v>1936</v>
      </c>
      <c r="C43" s="100">
        <v>221.68763999999999</v>
      </c>
      <c r="D43" s="100">
        <v>24.437927999999999</v>
      </c>
      <c r="E43" s="100">
        <v>12.4533</v>
      </c>
      <c r="F43" s="100">
        <v>15.867876000000001</v>
      </c>
      <c r="G43" s="100">
        <v>18.776302999999999</v>
      </c>
      <c r="H43" s="100">
        <v>23.693380000000001</v>
      </c>
      <c r="I43" s="100">
        <v>30.487805000000002</v>
      </c>
      <c r="J43" s="100">
        <v>54.857621000000002</v>
      </c>
      <c r="K43" s="100">
        <v>61.072056000000003</v>
      </c>
      <c r="L43" s="100">
        <v>97.914777999999998</v>
      </c>
      <c r="M43" s="100">
        <v>135.01883000000001</v>
      </c>
      <c r="N43" s="100">
        <v>200.53655000000001</v>
      </c>
      <c r="O43" s="100">
        <v>265.51724000000002</v>
      </c>
      <c r="P43" s="100">
        <v>362.77602999999999</v>
      </c>
      <c r="Q43" s="100">
        <v>610.48158999999998</v>
      </c>
      <c r="R43" s="100">
        <v>901.91387999999995</v>
      </c>
      <c r="S43" s="100">
        <v>1664.6341</v>
      </c>
      <c r="T43" s="100">
        <v>3000</v>
      </c>
      <c r="U43" s="100">
        <v>114.62520000000001</v>
      </c>
      <c r="V43" s="100">
        <v>196.27878000000001</v>
      </c>
      <c r="W43" s="127"/>
      <c r="X43" s="117">
        <v>1936</v>
      </c>
      <c r="Y43" s="100">
        <v>207.32176999999999</v>
      </c>
      <c r="Z43" s="100">
        <v>18.26793</v>
      </c>
      <c r="AA43" s="100">
        <v>11.772192</v>
      </c>
      <c r="AB43" s="100">
        <v>14.750251</v>
      </c>
      <c r="AC43" s="100">
        <v>13.170892</v>
      </c>
      <c r="AD43" s="100">
        <v>25.129342000000001</v>
      </c>
      <c r="AE43" s="100">
        <v>24.006623000000001</v>
      </c>
      <c r="AF43" s="100">
        <v>35.790371</v>
      </c>
      <c r="AG43" s="100">
        <v>29.19708</v>
      </c>
      <c r="AH43" s="100">
        <v>49.860205000000001</v>
      </c>
      <c r="AI43" s="100">
        <v>66.816395</v>
      </c>
      <c r="AJ43" s="100">
        <v>105.51724</v>
      </c>
      <c r="AK43" s="100">
        <v>143.58974000000001</v>
      </c>
      <c r="AL43" s="100">
        <v>236.57024999999999</v>
      </c>
      <c r="AM43" s="100">
        <v>394.88636000000002</v>
      </c>
      <c r="AN43" s="100">
        <v>727.27273000000002</v>
      </c>
      <c r="AO43" s="100">
        <v>1292.5532000000001</v>
      </c>
      <c r="AP43" s="100">
        <v>2701.1493999999998</v>
      </c>
      <c r="AQ43" s="100">
        <v>85.002690999999999</v>
      </c>
      <c r="AR43" s="100">
        <v>145.47784999999999</v>
      </c>
      <c r="AS43" s="127"/>
      <c r="AT43" s="117">
        <v>1936</v>
      </c>
      <c r="AU43" s="100">
        <v>214.6498</v>
      </c>
      <c r="AV43" s="100">
        <v>21.410788</v>
      </c>
      <c r="AW43" s="100">
        <v>12.116444</v>
      </c>
      <c r="AX43" s="100">
        <v>15.318728</v>
      </c>
      <c r="AY43" s="100">
        <v>15.997388000000001</v>
      </c>
      <c r="AZ43" s="100">
        <v>24.390243999999999</v>
      </c>
      <c r="BA43" s="100">
        <v>27.380952000000001</v>
      </c>
      <c r="BB43" s="100">
        <v>45.406547000000003</v>
      </c>
      <c r="BC43" s="100">
        <v>44.951140000000002</v>
      </c>
      <c r="BD43" s="100">
        <v>74.21875</v>
      </c>
      <c r="BE43" s="100">
        <v>101.64834999999999</v>
      </c>
      <c r="BF43" s="100">
        <v>153.68922000000001</v>
      </c>
      <c r="BG43" s="100">
        <v>204.29185000000001</v>
      </c>
      <c r="BH43" s="100">
        <v>299.11412000000001</v>
      </c>
      <c r="BI43" s="100">
        <v>502.83688000000001</v>
      </c>
      <c r="BJ43" s="100">
        <v>812.35431000000005</v>
      </c>
      <c r="BK43" s="100">
        <v>1465.9091000000001</v>
      </c>
      <c r="BL43" s="100">
        <v>2828.9474</v>
      </c>
      <c r="BM43" s="100">
        <v>100.00885</v>
      </c>
      <c r="BN43" s="100">
        <v>170.40522000000001</v>
      </c>
      <c r="BO43" s="127"/>
      <c r="BP43" s="117">
        <v>1936</v>
      </c>
    </row>
    <row r="44" spans="1:68">
      <c r="A44" s="127"/>
      <c r="B44" s="117">
        <v>1937</v>
      </c>
      <c r="C44" s="100">
        <v>191.87110999999999</v>
      </c>
      <c r="D44" s="100">
        <v>18.363939999999999</v>
      </c>
      <c r="E44" s="100">
        <v>12.002527000000001</v>
      </c>
      <c r="F44" s="100">
        <v>14.687101</v>
      </c>
      <c r="G44" s="100">
        <v>19.044544999999999</v>
      </c>
      <c r="H44" s="100">
        <v>23.719491000000001</v>
      </c>
      <c r="I44" s="100">
        <v>26.631658000000002</v>
      </c>
      <c r="J44" s="100">
        <v>42.213115000000002</v>
      </c>
      <c r="K44" s="100">
        <v>59.688195999999998</v>
      </c>
      <c r="L44" s="100">
        <v>85.382208000000006</v>
      </c>
      <c r="M44" s="100">
        <v>121.92569</v>
      </c>
      <c r="N44" s="100">
        <v>195.46925999999999</v>
      </c>
      <c r="O44" s="100">
        <v>265.30612000000002</v>
      </c>
      <c r="P44" s="100">
        <v>333.67982999999998</v>
      </c>
      <c r="Q44" s="100">
        <v>547.11674000000005</v>
      </c>
      <c r="R44" s="100">
        <v>900.69284000000005</v>
      </c>
      <c r="S44" s="100">
        <v>1623.5954999999999</v>
      </c>
      <c r="T44" s="100">
        <v>3031.25</v>
      </c>
      <c r="U44" s="100">
        <v>107.51756</v>
      </c>
      <c r="V44" s="100">
        <v>186.98715999999999</v>
      </c>
      <c r="W44" s="127"/>
      <c r="X44" s="117">
        <v>1937</v>
      </c>
      <c r="Y44" s="100">
        <v>153.29022000000001</v>
      </c>
      <c r="Z44" s="100">
        <v>21.572721000000001</v>
      </c>
      <c r="AA44" s="100">
        <v>10.617761</v>
      </c>
      <c r="AB44" s="100">
        <v>12.913907</v>
      </c>
      <c r="AC44" s="100">
        <v>16.070843</v>
      </c>
      <c r="AD44" s="100">
        <v>23.482659000000002</v>
      </c>
      <c r="AE44" s="100">
        <v>25.337147999999999</v>
      </c>
      <c r="AF44" s="100">
        <v>33.559897999999997</v>
      </c>
      <c r="AG44" s="100">
        <v>33.780858000000002</v>
      </c>
      <c r="AH44" s="100">
        <v>44.131028000000001</v>
      </c>
      <c r="AI44" s="100">
        <v>60.293318999999997</v>
      </c>
      <c r="AJ44" s="100">
        <v>83.944036999999994</v>
      </c>
      <c r="AK44" s="100">
        <v>137.58389</v>
      </c>
      <c r="AL44" s="100">
        <v>221.43579</v>
      </c>
      <c r="AM44" s="100">
        <v>376.55171999999999</v>
      </c>
      <c r="AN44" s="100">
        <v>689.27790000000005</v>
      </c>
      <c r="AO44" s="100">
        <v>1125.6039000000001</v>
      </c>
      <c r="AP44" s="100">
        <v>2606.7415999999998</v>
      </c>
      <c r="AQ44" s="100">
        <v>78.206001999999998</v>
      </c>
      <c r="AR44" s="100">
        <v>133.79094000000001</v>
      </c>
      <c r="AS44" s="127"/>
      <c r="AT44" s="117">
        <v>1937</v>
      </c>
      <c r="AU44" s="100">
        <v>172.94775999999999</v>
      </c>
      <c r="AV44" s="100">
        <v>19.935252999999999</v>
      </c>
      <c r="AW44" s="100">
        <v>11.316544</v>
      </c>
      <c r="AX44" s="100">
        <v>13.816644999999999</v>
      </c>
      <c r="AY44" s="100">
        <v>17.569545999999999</v>
      </c>
      <c r="AZ44" s="100">
        <v>23.604016000000001</v>
      </c>
      <c r="BA44" s="100">
        <v>26.012125999999999</v>
      </c>
      <c r="BB44" s="100">
        <v>37.964122000000003</v>
      </c>
      <c r="BC44" s="100">
        <v>46.552481</v>
      </c>
      <c r="BD44" s="100">
        <v>64.937993000000006</v>
      </c>
      <c r="BE44" s="100">
        <v>91.684434999999993</v>
      </c>
      <c r="BF44" s="100">
        <v>140.51214999999999</v>
      </c>
      <c r="BG44" s="100">
        <v>201.01351</v>
      </c>
      <c r="BH44" s="100">
        <v>276.78113999999999</v>
      </c>
      <c r="BI44" s="100">
        <v>461.00279</v>
      </c>
      <c r="BJ44" s="100">
        <v>792.13482999999997</v>
      </c>
      <c r="BK44" s="100">
        <v>1355.8442</v>
      </c>
      <c r="BL44" s="100">
        <v>2784.3137000000002</v>
      </c>
      <c r="BM44" s="100">
        <v>93.042308000000006</v>
      </c>
      <c r="BN44" s="100">
        <v>159.55895000000001</v>
      </c>
      <c r="BO44" s="127"/>
      <c r="BP44" s="117">
        <v>1937</v>
      </c>
    </row>
    <row r="45" spans="1:68">
      <c r="A45" s="127"/>
      <c r="B45" s="117">
        <v>1938</v>
      </c>
      <c r="C45" s="100">
        <v>204.82361</v>
      </c>
      <c r="D45" s="100">
        <v>22.750775999999998</v>
      </c>
      <c r="E45" s="100">
        <v>13.694267999999999</v>
      </c>
      <c r="F45" s="100">
        <v>18.814675000000001</v>
      </c>
      <c r="G45" s="100">
        <v>24.025974000000001</v>
      </c>
      <c r="H45" s="100">
        <v>23.664638</v>
      </c>
      <c r="I45" s="100">
        <v>24.211299</v>
      </c>
      <c r="J45" s="100">
        <v>41.582560000000001</v>
      </c>
      <c r="K45" s="100">
        <v>60.579065</v>
      </c>
      <c r="L45" s="100">
        <v>79.322637999999998</v>
      </c>
      <c r="M45" s="100">
        <v>120.50633000000001</v>
      </c>
      <c r="N45" s="100">
        <v>176.21145000000001</v>
      </c>
      <c r="O45" s="100">
        <v>285.83264000000003</v>
      </c>
      <c r="P45" s="100">
        <v>379.27461</v>
      </c>
      <c r="Q45" s="100">
        <v>531.20666000000006</v>
      </c>
      <c r="R45" s="100">
        <v>911.11111000000005</v>
      </c>
      <c r="S45" s="100">
        <v>1765.625</v>
      </c>
      <c r="T45" s="100">
        <v>3676.9231</v>
      </c>
      <c r="U45" s="100">
        <v>113.63245999999999</v>
      </c>
      <c r="V45" s="100">
        <v>200.66453999999999</v>
      </c>
      <c r="W45" s="127"/>
      <c r="X45" s="117">
        <v>1938</v>
      </c>
      <c r="Y45" s="100">
        <v>170.15707</v>
      </c>
      <c r="Z45" s="100">
        <v>15.478762</v>
      </c>
      <c r="AA45" s="100">
        <v>12.32166</v>
      </c>
      <c r="AB45" s="100">
        <v>14.954485999999999</v>
      </c>
      <c r="AC45" s="100">
        <v>14.846584999999999</v>
      </c>
      <c r="AD45" s="100">
        <v>18.774353999999999</v>
      </c>
      <c r="AE45" s="100">
        <v>25.139665000000001</v>
      </c>
      <c r="AF45" s="100">
        <v>35.593220000000002</v>
      </c>
      <c r="AG45" s="100">
        <v>37.423847000000002</v>
      </c>
      <c r="AH45" s="100">
        <v>52.134830999999998</v>
      </c>
      <c r="AI45" s="100">
        <v>62.663184999999999</v>
      </c>
      <c r="AJ45" s="100">
        <v>76.873384999999999</v>
      </c>
      <c r="AK45" s="100">
        <v>125.10221</v>
      </c>
      <c r="AL45" s="100">
        <v>219.21922000000001</v>
      </c>
      <c r="AM45" s="100">
        <v>389.11023</v>
      </c>
      <c r="AN45" s="100">
        <v>726.31578999999999</v>
      </c>
      <c r="AO45" s="100">
        <v>1292.0354</v>
      </c>
      <c r="AP45" s="100">
        <v>2922.2222000000002</v>
      </c>
      <c r="AQ45" s="100">
        <v>83.118178999999998</v>
      </c>
      <c r="AR45" s="100">
        <v>143.02603999999999</v>
      </c>
      <c r="AS45" s="127"/>
      <c r="AT45" s="117">
        <v>1938</v>
      </c>
      <c r="AU45" s="100">
        <v>187.82097999999999</v>
      </c>
      <c r="AV45" s="100">
        <v>19.193519999999999</v>
      </c>
      <c r="AW45" s="100">
        <v>13.014139</v>
      </c>
      <c r="AX45" s="100">
        <v>16.919392999999999</v>
      </c>
      <c r="AY45" s="100">
        <v>19.473081000000001</v>
      </c>
      <c r="AZ45" s="100">
        <v>21.276596000000001</v>
      </c>
      <c r="BA45" s="100">
        <v>24.655963</v>
      </c>
      <c r="BB45" s="100">
        <v>38.660327000000002</v>
      </c>
      <c r="BC45" s="100">
        <v>48.866388000000001</v>
      </c>
      <c r="BD45" s="100">
        <v>65.786529000000002</v>
      </c>
      <c r="BE45" s="100">
        <v>92.030848000000006</v>
      </c>
      <c r="BF45" s="100">
        <v>127.19158</v>
      </c>
      <c r="BG45" s="100">
        <v>204.93826999999999</v>
      </c>
      <c r="BH45" s="100">
        <v>297.86151000000001</v>
      </c>
      <c r="BI45" s="100">
        <v>458.61601000000002</v>
      </c>
      <c r="BJ45" s="100">
        <v>816.21622000000002</v>
      </c>
      <c r="BK45" s="100">
        <v>1509.5694000000001</v>
      </c>
      <c r="BL45" s="100">
        <v>3238.7096999999999</v>
      </c>
      <c r="BM45" s="100">
        <v>98.556229000000002</v>
      </c>
      <c r="BN45" s="100">
        <v>170.5959</v>
      </c>
      <c r="BO45" s="127"/>
      <c r="BP45" s="117">
        <v>1938</v>
      </c>
    </row>
    <row r="46" spans="1:68">
      <c r="A46" s="127"/>
      <c r="B46" s="117">
        <v>1939</v>
      </c>
      <c r="C46" s="100">
        <v>173.57695000000001</v>
      </c>
      <c r="D46" s="100">
        <v>16.725978999999999</v>
      </c>
      <c r="E46" s="100">
        <v>10.220376999999999</v>
      </c>
      <c r="F46" s="100">
        <v>17.310665</v>
      </c>
      <c r="G46" s="100">
        <v>20.744154999999999</v>
      </c>
      <c r="H46" s="100">
        <v>18.886679999999998</v>
      </c>
      <c r="I46" s="100">
        <v>21.536252999999999</v>
      </c>
      <c r="J46" s="100">
        <v>29.726516</v>
      </c>
      <c r="K46" s="100">
        <v>39.059032000000002</v>
      </c>
      <c r="L46" s="100">
        <v>76.407506999999995</v>
      </c>
      <c r="M46" s="100">
        <v>117.24138000000001</v>
      </c>
      <c r="N46" s="100">
        <v>183.69829999999999</v>
      </c>
      <c r="O46" s="100">
        <v>267.52618999999999</v>
      </c>
      <c r="P46" s="100">
        <v>387.46145999999999</v>
      </c>
      <c r="Q46" s="100">
        <v>588.15427</v>
      </c>
      <c r="R46" s="100">
        <v>1084.2333000000001</v>
      </c>
      <c r="S46" s="100">
        <v>1955.4455</v>
      </c>
      <c r="T46" s="100">
        <v>4606.0605999999998</v>
      </c>
      <c r="U46" s="100">
        <v>114.16160000000001</v>
      </c>
      <c r="V46" s="100">
        <v>216.41909000000001</v>
      </c>
      <c r="W46" s="127"/>
      <c r="X46" s="117">
        <v>1939</v>
      </c>
      <c r="Y46" s="100">
        <v>136.66181</v>
      </c>
      <c r="Z46" s="100">
        <v>15.578635</v>
      </c>
      <c r="AA46" s="100">
        <v>10.77727</v>
      </c>
      <c r="AB46" s="100">
        <v>13.733631000000001</v>
      </c>
      <c r="AC46" s="100">
        <v>13.772254</v>
      </c>
      <c r="AD46" s="100">
        <v>19.547325000000001</v>
      </c>
      <c r="AE46" s="100">
        <v>20.225593</v>
      </c>
      <c r="AF46" s="100">
        <v>28.270042</v>
      </c>
      <c r="AG46" s="100">
        <v>40.244968999999998</v>
      </c>
      <c r="AH46" s="100">
        <v>47.111111000000001</v>
      </c>
      <c r="AI46" s="100">
        <v>47.979798000000002</v>
      </c>
      <c r="AJ46" s="100">
        <v>76.297685999999999</v>
      </c>
      <c r="AK46" s="100">
        <v>122.3193</v>
      </c>
      <c r="AL46" s="100">
        <v>229.78304</v>
      </c>
      <c r="AM46" s="100">
        <v>375.96899000000002</v>
      </c>
      <c r="AN46" s="100">
        <v>787.44938999999999</v>
      </c>
      <c r="AO46" s="100">
        <v>1427.3859</v>
      </c>
      <c r="AP46" s="100">
        <v>3684.7826</v>
      </c>
      <c r="AQ46" s="100">
        <v>83.439749000000006</v>
      </c>
      <c r="AR46" s="100">
        <v>152.70373000000001</v>
      </c>
      <c r="AS46" s="127"/>
      <c r="AT46" s="117">
        <v>1939</v>
      </c>
      <c r="AU46" s="100">
        <v>155.45616999999999</v>
      </c>
      <c r="AV46" s="100">
        <v>16.164185</v>
      </c>
      <c r="AW46" s="100">
        <v>10.495721</v>
      </c>
      <c r="AX46" s="100">
        <v>15.551367000000001</v>
      </c>
      <c r="AY46" s="100">
        <v>17.292983</v>
      </c>
      <c r="AZ46" s="100">
        <v>19.211324999999999</v>
      </c>
      <c r="BA46" s="100">
        <v>20.907223999999999</v>
      </c>
      <c r="BB46" s="100">
        <v>29.021049999999999</v>
      </c>
      <c r="BC46" s="100">
        <v>39.656312</v>
      </c>
      <c r="BD46" s="100">
        <v>61.720143</v>
      </c>
      <c r="BE46" s="100">
        <v>83.042394000000002</v>
      </c>
      <c r="BF46" s="100">
        <v>130.74314000000001</v>
      </c>
      <c r="BG46" s="100">
        <v>194.4</v>
      </c>
      <c r="BH46" s="100">
        <v>306.99547000000001</v>
      </c>
      <c r="BI46" s="100">
        <v>478.66667000000001</v>
      </c>
      <c r="BJ46" s="100">
        <v>931.03448000000003</v>
      </c>
      <c r="BK46" s="100">
        <v>1668.1715999999999</v>
      </c>
      <c r="BL46" s="100">
        <v>4069.6203</v>
      </c>
      <c r="BM46" s="100">
        <v>98.969545999999994</v>
      </c>
      <c r="BN46" s="100">
        <v>182.90682000000001</v>
      </c>
      <c r="BO46" s="127"/>
      <c r="BP46" s="117">
        <v>1939</v>
      </c>
    </row>
    <row r="47" spans="1:68">
      <c r="A47" s="127"/>
      <c r="B47" s="118">
        <v>1940</v>
      </c>
      <c r="C47" s="100">
        <v>188.82795999999999</v>
      </c>
      <c r="D47" s="100">
        <v>17.563116999999998</v>
      </c>
      <c r="E47" s="100">
        <v>7.1013557</v>
      </c>
      <c r="F47" s="100">
        <v>16.014783000000001</v>
      </c>
      <c r="G47" s="100">
        <v>15.883521</v>
      </c>
      <c r="H47" s="100">
        <v>14.672318000000001</v>
      </c>
      <c r="I47" s="100">
        <v>20.112915000000001</v>
      </c>
      <c r="J47" s="100">
        <v>30.054645000000001</v>
      </c>
      <c r="K47" s="100">
        <v>48.526862999999999</v>
      </c>
      <c r="L47" s="100">
        <v>66.097121999999999</v>
      </c>
      <c r="M47" s="100">
        <v>94.711538000000004</v>
      </c>
      <c r="N47" s="100">
        <v>163.31361000000001</v>
      </c>
      <c r="O47" s="100">
        <v>277.86378000000002</v>
      </c>
      <c r="P47" s="100">
        <v>353.78323</v>
      </c>
      <c r="Q47" s="100">
        <v>468.75</v>
      </c>
      <c r="R47" s="100">
        <v>864.11890000000005</v>
      </c>
      <c r="S47" s="100">
        <v>1451.6129000000001</v>
      </c>
      <c r="T47" s="100">
        <v>3434.7826</v>
      </c>
      <c r="U47" s="100">
        <v>102.43065</v>
      </c>
      <c r="V47" s="100">
        <v>178.76434</v>
      </c>
      <c r="W47" s="127"/>
      <c r="X47" s="118">
        <v>1940</v>
      </c>
      <c r="Y47" s="100">
        <v>145.04633000000001</v>
      </c>
      <c r="Z47" s="100">
        <v>15.583428</v>
      </c>
      <c r="AA47" s="100">
        <v>7.3065426999999996</v>
      </c>
      <c r="AB47" s="100">
        <v>8.1838212000000006</v>
      </c>
      <c r="AC47" s="100">
        <v>10.533469</v>
      </c>
      <c r="AD47" s="100">
        <v>13.333333</v>
      </c>
      <c r="AE47" s="100">
        <v>16.736401999999998</v>
      </c>
      <c r="AF47" s="100">
        <v>19.335854999999999</v>
      </c>
      <c r="AG47" s="100">
        <v>26.816609</v>
      </c>
      <c r="AH47" s="100">
        <v>37.477953999999997</v>
      </c>
      <c r="AI47" s="100">
        <v>47.665847999999997</v>
      </c>
      <c r="AJ47" s="100">
        <v>71.299093999999997</v>
      </c>
      <c r="AK47" s="100">
        <v>127.75664999999999</v>
      </c>
      <c r="AL47" s="100">
        <v>196.30708999999999</v>
      </c>
      <c r="AM47" s="100">
        <v>321.60804000000002</v>
      </c>
      <c r="AN47" s="100">
        <v>614.17322999999999</v>
      </c>
      <c r="AO47" s="100">
        <v>1185.3281999999999</v>
      </c>
      <c r="AP47" s="100">
        <v>2833.3332999999998</v>
      </c>
      <c r="AQ47" s="100">
        <v>72.771097999999995</v>
      </c>
      <c r="AR47" s="100">
        <v>125.91494</v>
      </c>
      <c r="AS47" s="127"/>
      <c r="AT47" s="118">
        <v>1940</v>
      </c>
      <c r="AU47" s="100">
        <v>167.36547999999999</v>
      </c>
      <c r="AV47" s="100">
        <v>16.592095</v>
      </c>
      <c r="AW47" s="100">
        <v>7.2024881000000001</v>
      </c>
      <c r="AX47" s="100">
        <v>12.141968</v>
      </c>
      <c r="AY47" s="100">
        <v>13.243923000000001</v>
      </c>
      <c r="AZ47" s="100">
        <v>14.010218999999999</v>
      </c>
      <c r="BA47" s="100">
        <v>18.488009999999999</v>
      </c>
      <c r="BB47" s="100">
        <v>24.893746</v>
      </c>
      <c r="BC47" s="100">
        <v>37.662337999999998</v>
      </c>
      <c r="BD47" s="100">
        <v>51.647373000000002</v>
      </c>
      <c r="BE47" s="100">
        <v>71.445930000000004</v>
      </c>
      <c r="BF47" s="100">
        <v>117.78774</v>
      </c>
      <c r="BG47" s="100">
        <v>202.14805999999999</v>
      </c>
      <c r="BH47" s="100">
        <v>273.04433999999998</v>
      </c>
      <c r="BI47" s="100">
        <v>392.29764999999998</v>
      </c>
      <c r="BJ47" s="100">
        <v>734.42287999999996</v>
      </c>
      <c r="BK47" s="100">
        <v>1306.7227</v>
      </c>
      <c r="BL47" s="100">
        <v>3084.8485000000001</v>
      </c>
      <c r="BM47" s="100">
        <v>87.747709</v>
      </c>
      <c r="BN47" s="100">
        <v>151.23525000000001</v>
      </c>
      <c r="BO47" s="127"/>
      <c r="BP47" s="118">
        <v>1940</v>
      </c>
    </row>
    <row r="48" spans="1:68">
      <c r="A48" s="127"/>
      <c r="B48" s="118">
        <v>1941</v>
      </c>
      <c r="C48" s="100">
        <v>192.39747</v>
      </c>
      <c r="D48" s="100">
        <v>13.372957</v>
      </c>
      <c r="E48" s="100">
        <v>8.8206468000000005</v>
      </c>
      <c r="F48" s="100">
        <v>11.540861</v>
      </c>
      <c r="G48" s="100">
        <v>14.969086000000001</v>
      </c>
      <c r="H48" s="100">
        <v>15.609756000000001</v>
      </c>
      <c r="I48" s="100">
        <v>18.505586999999998</v>
      </c>
      <c r="J48" s="100">
        <v>24.961597999999999</v>
      </c>
      <c r="K48" s="100">
        <v>42.444822000000002</v>
      </c>
      <c r="L48" s="100">
        <v>61.566319999999997</v>
      </c>
      <c r="M48" s="100">
        <v>93.144208000000006</v>
      </c>
      <c r="N48" s="100">
        <v>152.73775000000001</v>
      </c>
      <c r="O48" s="100">
        <v>213.27368000000001</v>
      </c>
      <c r="P48" s="100">
        <v>357.72358000000003</v>
      </c>
      <c r="Q48" s="100">
        <v>491.29853000000003</v>
      </c>
      <c r="R48" s="100">
        <v>799.16318000000001</v>
      </c>
      <c r="S48" s="100">
        <v>1606.0606</v>
      </c>
      <c r="T48" s="100">
        <v>3586.6667000000002</v>
      </c>
      <c r="U48" s="100">
        <v>100.82299</v>
      </c>
      <c r="V48" s="100">
        <v>177.68329</v>
      </c>
      <c r="W48" s="127"/>
      <c r="X48" s="118">
        <v>1941</v>
      </c>
      <c r="Y48" s="100">
        <v>152.06095999999999</v>
      </c>
      <c r="Z48" s="100">
        <v>13.523956999999999</v>
      </c>
      <c r="AA48" s="100">
        <v>9.0847914000000003</v>
      </c>
      <c r="AB48" s="100">
        <v>10.132996</v>
      </c>
      <c r="AC48" s="100">
        <v>13.039116999999999</v>
      </c>
      <c r="AD48" s="100">
        <v>9.2196245999999995</v>
      </c>
      <c r="AE48" s="100">
        <v>14.094955000000001</v>
      </c>
      <c r="AF48" s="100">
        <v>19.190655</v>
      </c>
      <c r="AG48" s="100">
        <v>21.963823999999999</v>
      </c>
      <c r="AH48" s="100">
        <v>44.259422000000001</v>
      </c>
      <c r="AI48" s="100">
        <v>41.786743999999999</v>
      </c>
      <c r="AJ48" s="100">
        <v>66.666667000000004</v>
      </c>
      <c r="AK48" s="100">
        <v>124.45095000000001</v>
      </c>
      <c r="AL48" s="100">
        <v>177.65043</v>
      </c>
      <c r="AM48" s="100">
        <v>363.52508999999998</v>
      </c>
      <c r="AN48" s="100">
        <v>741.87379999999996</v>
      </c>
      <c r="AO48" s="100">
        <v>1386.8613</v>
      </c>
      <c r="AP48" s="100">
        <v>3352.3809999999999</v>
      </c>
      <c r="AQ48" s="100">
        <v>79.707267000000002</v>
      </c>
      <c r="AR48" s="100">
        <v>140.14075</v>
      </c>
      <c r="AS48" s="127"/>
      <c r="AT48" s="118">
        <v>1941</v>
      </c>
      <c r="AU48" s="100">
        <v>172.61297999999999</v>
      </c>
      <c r="AV48" s="100">
        <v>13.44697</v>
      </c>
      <c r="AW48" s="100">
        <v>8.9507708000000008</v>
      </c>
      <c r="AX48" s="100">
        <v>10.842238</v>
      </c>
      <c r="AY48" s="100">
        <v>14.017150000000001</v>
      </c>
      <c r="AZ48" s="100">
        <v>12.434555</v>
      </c>
      <c r="BA48" s="100">
        <v>16.366906</v>
      </c>
      <c r="BB48" s="100">
        <v>22.195561000000001</v>
      </c>
      <c r="BC48" s="100">
        <v>32.278751999999997</v>
      </c>
      <c r="BD48" s="100">
        <v>52.772210999999999</v>
      </c>
      <c r="BE48" s="100">
        <v>67.667381000000006</v>
      </c>
      <c r="BF48" s="100">
        <v>110.01451</v>
      </c>
      <c r="BG48" s="100">
        <v>168.45215999999999</v>
      </c>
      <c r="BH48" s="100">
        <v>264.89413999999999</v>
      </c>
      <c r="BI48" s="100">
        <v>424.55243000000002</v>
      </c>
      <c r="BJ48" s="100">
        <v>769.23077000000001</v>
      </c>
      <c r="BK48" s="100">
        <v>1487.1287</v>
      </c>
      <c r="BL48" s="100">
        <v>3450</v>
      </c>
      <c r="BM48" s="100">
        <v>90.352887999999993</v>
      </c>
      <c r="BN48" s="100">
        <v>158.31018</v>
      </c>
      <c r="BO48" s="127"/>
      <c r="BP48" s="118">
        <v>1941</v>
      </c>
    </row>
    <row r="49" spans="1:68">
      <c r="A49" s="127"/>
      <c r="B49" s="118">
        <v>1942</v>
      </c>
      <c r="C49" s="100">
        <v>224.36516</v>
      </c>
      <c r="D49" s="100">
        <v>19.809244</v>
      </c>
      <c r="E49" s="100">
        <v>7.6820307000000003</v>
      </c>
      <c r="F49" s="100">
        <v>11.11464</v>
      </c>
      <c r="G49" s="100">
        <v>12.273902</v>
      </c>
      <c r="H49" s="100">
        <v>11.434172</v>
      </c>
      <c r="I49" s="100">
        <v>16.902380000000001</v>
      </c>
      <c r="J49" s="100">
        <v>26.096823000000001</v>
      </c>
      <c r="K49" s="100">
        <v>35.669846999999997</v>
      </c>
      <c r="L49" s="100">
        <v>53.546911000000001</v>
      </c>
      <c r="M49" s="100">
        <v>102.88641</v>
      </c>
      <c r="N49" s="100">
        <v>161.99552</v>
      </c>
      <c r="O49" s="100">
        <v>246.57534000000001</v>
      </c>
      <c r="P49" s="100">
        <v>396.98491999999999</v>
      </c>
      <c r="Q49" s="100">
        <v>529.25531999999998</v>
      </c>
      <c r="R49" s="100">
        <v>937.36951999999997</v>
      </c>
      <c r="S49" s="100">
        <v>1666.6667</v>
      </c>
      <c r="T49" s="100">
        <v>3367.0886</v>
      </c>
      <c r="U49" s="100">
        <v>109.63831999999999</v>
      </c>
      <c r="V49" s="100">
        <v>185.43942000000001</v>
      </c>
      <c r="W49" s="127"/>
      <c r="X49" s="118">
        <v>1942</v>
      </c>
      <c r="Y49" s="100">
        <v>167.83684</v>
      </c>
      <c r="Z49" s="100">
        <v>18.26484</v>
      </c>
      <c r="AA49" s="100">
        <v>10.380623</v>
      </c>
      <c r="AB49" s="100">
        <v>10.56338</v>
      </c>
      <c r="AC49" s="100">
        <v>15.176508999999999</v>
      </c>
      <c r="AD49" s="100">
        <v>14.066077999999999</v>
      </c>
      <c r="AE49" s="100">
        <v>22.045536999999999</v>
      </c>
      <c r="AF49" s="100">
        <v>27.104723</v>
      </c>
      <c r="AG49" s="100">
        <v>31.276778</v>
      </c>
      <c r="AH49" s="100">
        <v>36.596119999999999</v>
      </c>
      <c r="AI49" s="100">
        <v>57.142856999999999</v>
      </c>
      <c r="AJ49" s="100">
        <v>86.070215000000005</v>
      </c>
      <c r="AK49" s="100">
        <v>99.646642999999997</v>
      </c>
      <c r="AL49" s="100">
        <v>192.12746000000001</v>
      </c>
      <c r="AM49" s="100">
        <v>375.15078</v>
      </c>
      <c r="AN49" s="100">
        <v>651.11940000000004</v>
      </c>
      <c r="AO49" s="100">
        <v>1267.6056000000001</v>
      </c>
      <c r="AP49" s="100">
        <v>3327.4335999999998</v>
      </c>
      <c r="AQ49" s="100">
        <v>84.160359</v>
      </c>
      <c r="AR49" s="100">
        <v>140.59213</v>
      </c>
      <c r="AS49" s="127"/>
      <c r="AT49" s="118">
        <v>1942</v>
      </c>
      <c r="AU49" s="100">
        <v>196.65683000000001</v>
      </c>
      <c r="AV49" s="100">
        <v>19.051176999999999</v>
      </c>
      <c r="AW49" s="100">
        <v>9.0074778999999996</v>
      </c>
      <c r="AX49" s="100">
        <v>10.840108000000001</v>
      </c>
      <c r="AY49" s="100">
        <v>13.709809</v>
      </c>
      <c r="AZ49" s="100">
        <v>12.749264</v>
      </c>
      <c r="BA49" s="100">
        <v>19.414048999999999</v>
      </c>
      <c r="BB49" s="100">
        <v>26.580034999999999</v>
      </c>
      <c r="BC49" s="100">
        <v>33.508957000000002</v>
      </c>
      <c r="BD49" s="100">
        <v>44.913541000000002</v>
      </c>
      <c r="BE49" s="100">
        <v>80.084052999999997</v>
      </c>
      <c r="BF49" s="100">
        <v>124.22535000000001</v>
      </c>
      <c r="BG49" s="100">
        <v>172.37687</v>
      </c>
      <c r="BH49" s="100">
        <v>290.97962999999999</v>
      </c>
      <c r="BI49" s="100">
        <v>448.45035000000001</v>
      </c>
      <c r="BJ49" s="100">
        <v>786.20690000000002</v>
      </c>
      <c r="BK49" s="100">
        <v>1449.1362999999999</v>
      </c>
      <c r="BL49" s="100">
        <v>3343.75</v>
      </c>
      <c r="BM49" s="100">
        <v>96.982187999999994</v>
      </c>
      <c r="BN49" s="100">
        <v>162.20174</v>
      </c>
      <c r="BO49" s="127"/>
      <c r="BP49" s="118">
        <v>1942</v>
      </c>
    </row>
    <row r="50" spans="1:68">
      <c r="A50" s="127"/>
      <c r="B50" s="118">
        <v>1943</v>
      </c>
      <c r="C50" s="100">
        <v>191.89698000000001</v>
      </c>
      <c r="D50" s="100">
        <v>19.862766000000001</v>
      </c>
      <c r="E50" s="100">
        <v>11.363636</v>
      </c>
      <c r="F50" s="100">
        <v>10.893943999999999</v>
      </c>
      <c r="G50" s="100">
        <v>8</v>
      </c>
      <c r="H50" s="100">
        <v>9.6505823999999993</v>
      </c>
      <c r="I50" s="100">
        <v>14.363885</v>
      </c>
      <c r="J50" s="100">
        <v>26.012635</v>
      </c>
      <c r="K50" s="100">
        <v>30.712530999999998</v>
      </c>
      <c r="L50" s="100">
        <v>48.947850000000003</v>
      </c>
      <c r="M50" s="100">
        <v>83.643123000000003</v>
      </c>
      <c r="N50" s="100">
        <v>135.89605</v>
      </c>
      <c r="O50" s="100">
        <v>230.49895000000001</v>
      </c>
      <c r="P50" s="100">
        <v>331.36676</v>
      </c>
      <c r="Q50" s="100">
        <v>544</v>
      </c>
      <c r="R50" s="100">
        <v>889.58333000000005</v>
      </c>
      <c r="S50" s="100">
        <v>1514.4032999999999</v>
      </c>
      <c r="T50" s="100">
        <v>3716.0493999999999</v>
      </c>
      <c r="U50" s="100">
        <v>101.30971</v>
      </c>
      <c r="V50" s="100">
        <v>177.97801000000001</v>
      </c>
      <c r="W50" s="127"/>
      <c r="X50" s="118">
        <v>1943</v>
      </c>
      <c r="Y50" s="100">
        <v>160.95330999999999</v>
      </c>
      <c r="Z50" s="100">
        <v>14.226881000000001</v>
      </c>
      <c r="AA50" s="100">
        <v>7.8796562000000003</v>
      </c>
      <c r="AB50" s="100">
        <v>9.3608779999999996</v>
      </c>
      <c r="AC50" s="100">
        <v>11.017498</v>
      </c>
      <c r="AD50" s="100">
        <v>14.158709</v>
      </c>
      <c r="AE50" s="100">
        <v>18.426648</v>
      </c>
      <c r="AF50" s="100">
        <v>18.451664999999998</v>
      </c>
      <c r="AG50" s="100">
        <v>26.090675999999998</v>
      </c>
      <c r="AH50" s="100">
        <v>27.457927000000002</v>
      </c>
      <c r="AI50" s="100">
        <v>44.928207999999998</v>
      </c>
      <c r="AJ50" s="100">
        <v>58.791508</v>
      </c>
      <c r="AK50" s="100">
        <v>113.93274</v>
      </c>
      <c r="AL50" s="100">
        <v>196.70631</v>
      </c>
      <c r="AM50" s="100">
        <v>310.92437000000001</v>
      </c>
      <c r="AN50" s="100">
        <v>626.35379</v>
      </c>
      <c r="AO50" s="100">
        <v>1360.5442</v>
      </c>
      <c r="AP50" s="100">
        <v>2658.3332999999998</v>
      </c>
      <c r="AQ50" s="100">
        <v>77.517011999999994</v>
      </c>
      <c r="AR50" s="100">
        <v>125.54647</v>
      </c>
      <c r="AS50" s="127"/>
      <c r="AT50" s="118">
        <v>1943</v>
      </c>
      <c r="AU50" s="100">
        <v>176.72483</v>
      </c>
      <c r="AV50" s="100">
        <v>17.095587999999999</v>
      </c>
      <c r="AW50" s="100">
        <v>9.6558989000000004</v>
      </c>
      <c r="AX50" s="100">
        <v>10.130246</v>
      </c>
      <c r="AY50" s="100">
        <v>9.4992754999999995</v>
      </c>
      <c r="AZ50" s="100">
        <v>11.916584</v>
      </c>
      <c r="BA50" s="100">
        <v>16.359206</v>
      </c>
      <c r="BB50" s="100">
        <v>22.376543000000002</v>
      </c>
      <c r="BC50" s="100">
        <v>28.451882999999999</v>
      </c>
      <c r="BD50" s="100">
        <v>38.028803000000003</v>
      </c>
      <c r="BE50" s="100">
        <v>64.254232999999999</v>
      </c>
      <c r="BF50" s="100">
        <v>97.448425999999998</v>
      </c>
      <c r="BG50" s="100">
        <v>171.52778000000001</v>
      </c>
      <c r="BH50" s="100">
        <v>261.61137000000002</v>
      </c>
      <c r="BI50" s="100">
        <v>421.35185999999999</v>
      </c>
      <c r="BJ50" s="100">
        <v>748.54931999999997</v>
      </c>
      <c r="BK50" s="100">
        <v>1430.1676</v>
      </c>
      <c r="BL50" s="100">
        <v>3084.5771</v>
      </c>
      <c r="BM50" s="100">
        <v>89.469100999999995</v>
      </c>
      <c r="BN50" s="100">
        <v>149.69824</v>
      </c>
      <c r="BO50" s="127"/>
      <c r="BP50" s="118">
        <v>1943</v>
      </c>
    </row>
    <row r="51" spans="1:68">
      <c r="A51" s="127"/>
      <c r="B51" s="118">
        <v>1944</v>
      </c>
      <c r="C51" s="100">
        <v>140.89141000000001</v>
      </c>
      <c r="D51" s="100">
        <v>10.938603000000001</v>
      </c>
      <c r="E51" s="100">
        <v>6.7591603999999998</v>
      </c>
      <c r="F51" s="100">
        <v>10.628019</v>
      </c>
      <c r="G51" s="100">
        <v>5.0793651000000004</v>
      </c>
      <c r="H51" s="100">
        <v>7.8578749999999999</v>
      </c>
      <c r="I51" s="100">
        <v>8.0998988000000001</v>
      </c>
      <c r="J51" s="100">
        <v>14.609204</v>
      </c>
      <c r="K51" s="100">
        <v>22.617124</v>
      </c>
      <c r="L51" s="100">
        <v>49.680948000000001</v>
      </c>
      <c r="M51" s="100">
        <v>75.304022000000003</v>
      </c>
      <c r="N51" s="100">
        <v>127.50263</v>
      </c>
      <c r="O51" s="100">
        <v>197.01087000000001</v>
      </c>
      <c r="P51" s="100">
        <v>290.78694999999999</v>
      </c>
      <c r="Q51" s="100">
        <v>472.14854000000003</v>
      </c>
      <c r="R51" s="100">
        <v>778.00829999999996</v>
      </c>
      <c r="S51" s="100">
        <v>1290.8367000000001</v>
      </c>
      <c r="T51" s="100">
        <v>3058.8235</v>
      </c>
      <c r="U51" s="100">
        <v>85.453999999999994</v>
      </c>
      <c r="V51" s="100">
        <v>149.43919</v>
      </c>
      <c r="W51" s="127"/>
      <c r="X51" s="118">
        <v>1944</v>
      </c>
      <c r="Y51" s="100">
        <v>129.66417999999999</v>
      </c>
      <c r="Z51" s="100">
        <v>10.222709</v>
      </c>
      <c r="AA51" s="100">
        <v>6.2800148</v>
      </c>
      <c r="AB51" s="100">
        <v>10.087861999999999</v>
      </c>
      <c r="AC51" s="100">
        <v>10.533035</v>
      </c>
      <c r="AD51" s="100">
        <v>13.091640999999999</v>
      </c>
      <c r="AE51" s="100">
        <v>12.031625999999999</v>
      </c>
      <c r="AF51" s="100">
        <v>18.039216</v>
      </c>
      <c r="AG51" s="100">
        <v>26.090675999999998</v>
      </c>
      <c r="AH51" s="100">
        <v>21.409455999999999</v>
      </c>
      <c r="AI51" s="100">
        <v>39.944904000000001</v>
      </c>
      <c r="AJ51" s="100">
        <v>59.165346</v>
      </c>
      <c r="AK51" s="100">
        <v>84.610259999999997</v>
      </c>
      <c r="AL51" s="100">
        <v>134.87134</v>
      </c>
      <c r="AM51" s="100">
        <v>269.59620000000001</v>
      </c>
      <c r="AN51" s="100">
        <v>531.57894999999996</v>
      </c>
      <c r="AO51" s="100">
        <v>925.56633999999997</v>
      </c>
      <c r="AP51" s="100">
        <v>1968.75</v>
      </c>
      <c r="AQ51" s="100">
        <v>63.182741</v>
      </c>
      <c r="AR51" s="100">
        <v>97.650839000000005</v>
      </c>
      <c r="AS51" s="127"/>
      <c r="AT51" s="118">
        <v>1944</v>
      </c>
      <c r="AU51" s="100">
        <v>135.38649000000001</v>
      </c>
      <c r="AV51" s="100">
        <v>10.586758</v>
      </c>
      <c r="AW51" s="100">
        <v>6.5241028999999999</v>
      </c>
      <c r="AX51" s="100">
        <v>10.35934</v>
      </c>
      <c r="AY51" s="100">
        <v>7.7988222</v>
      </c>
      <c r="AZ51" s="100">
        <v>10.497799000000001</v>
      </c>
      <c r="BA51" s="100">
        <v>10.047684</v>
      </c>
      <c r="BB51" s="100">
        <v>16.263238000000001</v>
      </c>
      <c r="BC51" s="100">
        <v>24.304113000000001</v>
      </c>
      <c r="BD51" s="100">
        <v>35.392245000000003</v>
      </c>
      <c r="BE51" s="100">
        <v>57.460611999999998</v>
      </c>
      <c r="BF51" s="100">
        <v>93.379056000000006</v>
      </c>
      <c r="BG51" s="100">
        <v>140.26236</v>
      </c>
      <c r="BH51" s="100">
        <v>209.77409</v>
      </c>
      <c r="BI51" s="100">
        <v>365.28822000000002</v>
      </c>
      <c r="BJ51" s="100">
        <v>644.48668999999995</v>
      </c>
      <c r="BK51" s="100">
        <v>1089.2856999999999</v>
      </c>
      <c r="BL51" s="100">
        <v>2403.7559000000001</v>
      </c>
      <c r="BM51" s="100">
        <v>74.353256999999999</v>
      </c>
      <c r="BN51" s="100">
        <v>121.11014</v>
      </c>
      <c r="BO51" s="127"/>
      <c r="BP51" s="118">
        <v>1944</v>
      </c>
    </row>
    <row r="52" spans="1:68">
      <c r="A52" s="127"/>
      <c r="B52" s="118">
        <v>1945</v>
      </c>
      <c r="C52" s="100">
        <v>122.12439999999999</v>
      </c>
      <c r="D52" s="100">
        <v>10.348395999999999</v>
      </c>
      <c r="E52" s="100">
        <v>5.4884741999999997</v>
      </c>
      <c r="F52" s="100">
        <v>10.433649000000001</v>
      </c>
      <c r="G52" s="100">
        <v>5.0745322000000002</v>
      </c>
      <c r="H52" s="100">
        <v>7.9667475000000003</v>
      </c>
      <c r="I52" s="100">
        <v>9.0361446000000001</v>
      </c>
      <c r="J52" s="100">
        <v>19.841270000000002</v>
      </c>
      <c r="K52" s="100">
        <v>23.990404000000002</v>
      </c>
      <c r="L52" s="100">
        <v>30.721281999999999</v>
      </c>
      <c r="M52" s="100">
        <v>62.322946000000002</v>
      </c>
      <c r="N52" s="100">
        <v>97.372488000000004</v>
      </c>
      <c r="O52" s="100">
        <v>161.92993999999999</v>
      </c>
      <c r="P52" s="100">
        <v>261.07011</v>
      </c>
      <c r="Q52" s="100">
        <v>435.3562</v>
      </c>
      <c r="R52" s="100">
        <v>735.35353999999995</v>
      </c>
      <c r="S52" s="100">
        <v>1208.4942000000001</v>
      </c>
      <c r="T52" s="100">
        <v>2670.1030999999998</v>
      </c>
      <c r="U52" s="100">
        <v>77.554546999999999</v>
      </c>
      <c r="V52" s="100">
        <v>133.28702000000001</v>
      </c>
      <c r="W52" s="127"/>
      <c r="X52" s="118">
        <v>1945</v>
      </c>
      <c r="Y52" s="100">
        <v>99.144289999999998</v>
      </c>
      <c r="Z52" s="100">
        <v>7.8655702999999999</v>
      </c>
      <c r="AA52" s="100">
        <v>5.6882821000000003</v>
      </c>
      <c r="AB52" s="100">
        <v>9.9304866000000001</v>
      </c>
      <c r="AC52" s="100">
        <v>8.5173501999999992</v>
      </c>
      <c r="AD52" s="100">
        <v>9.5205711999999991</v>
      </c>
      <c r="AE52" s="100">
        <v>11.378849000000001</v>
      </c>
      <c r="AF52" s="100">
        <v>17.321016</v>
      </c>
      <c r="AG52" s="100">
        <v>17.987151999999998</v>
      </c>
      <c r="AH52" s="100">
        <v>29.216467000000002</v>
      </c>
      <c r="AI52" s="100">
        <v>38.443936000000001</v>
      </c>
      <c r="AJ52" s="100">
        <v>55.211557999999997</v>
      </c>
      <c r="AK52" s="100">
        <v>74.385510999999994</v>
      </c>
      <c r="AL52" s="100">
        <v>169.63527999999999</v>
      </c>
      <c r="AM52" s="100">
        <v>274.97062</v>
      </c>
      <c r="AN52" s="100">
        <v>457.62711999999999</v>
      </c>
      <c r="AO52" s="100">
        <v>968.65204000000006</v>
      </c>
      <c r="AP52" s="100">
        <v>2288.7323999999999</v>
      </c>
      <c r="AQ52" s="100">
        <v>62.057746999999999</v>
      </c>
      <c r="AR52" s="100">
        <v>98.634631999999996</v>
      </c>
      <c r="AS52" s="127"/>
      <c r="AT52" s="118">
        <v>1945</v>
      </c>
      <c r="AU52" s="100">
        <v>110.85384000000001</v>
      </c>
      <c r="AV52" s="100">
        <v>9.1292135000000005</v>
      </c>
      <c r="AW52" s="100">
        <v>5.5865922000000001</v>
      </c>
      <c r="AX52" s="100">
        <v>10.183968</v>
      </c>
      <c r="AY52" s="100">
        <v>6.8005693000000003</v>
      </c>
      <c r="AZ52" s="100">
        <v>8.7508578999999997</v>
      </c>
      <c r="BA52" s="100">
        <v>10.207497</v>
      </c>
      <c r="BB52" s="100">
        <v>18.621974000000002</v>
      </c>
      <c r="BC52" s="100">
        <v>21.091811</v>
      </c>
      <c r="BD52" s="100">
        <v>29.966704</v>
      </c>
      <c r="BE52" s="100">
        <v>50.197536999999997</v>
      </c>
      <c r="BF52" s="100">
        <v>76.308327000000006</v>
      </c>
      <c r="BG52" s="100">
        <v>117.68552</v>
      </c>
      <c r="BH52" s="100">
        <v>213.43350000000001</v>
      </c>
      <c r="BI52" s="100">
        <v>350.52828</v>
      </c>
      <c r="BJ52" s="100">
        <v>584.33180000000004</v>
      </c>
      <c r="BK52" s="100">
        <v>1076.1246000000001</v>
      </c>
      <c r="BL52" s="100">
        <v>2443.5146</v>
      </c>
      <c r="BM52" s="100">
        <v>69.821556999999999</v>
      </c>
      <c r="BN52" s="100">
        <v>114.70961</v>
      </c>
      <c r="BO52" s="127"/>
      <c r="BP52" s="118">
        <v>1945</v>
      </c>
    </row>
    <row r="53" spans="1:68">
      <c r="A53" s="127"/>
      <c r="B53" s="118">
        <v>1946</v>
      </c>
      <c r="C53" s="100">
        <v>127.73523</v>
      </c>
      <c r="D53" s="100">
        <v>9.4339622999999992</v>
      </c>
      <c r="E53" s="100">
        <v>6.3338301000000001</v>
      </c>
      <c r="F53" s="100">
        <v>7.9286421999999996</v>
      </c>
      <c r="G53" s="100">
        <v>7.0422535000000002</v>
      </c>
      <c r="H53" s="100">
        <v>10.562181000000001</v>
      </c>
      <c r="I53" s="100">
        <v>11.055275999999999</v>
      </c>
      <c r="J53" s="100">
        <v>15.005359</v>
      </c>
      <c r="K53" s="100">
        <v>23.246651</v>
      </c>
      <c r="L53" s="100">
        <v>40.174672000000001</v>
      </c>
      <c r="M53" s="100">
        <v>72.277698999999998</v>
      </c>
      <c r="N53" s="100">
        <v>107.95743</v>
      </c>
      <c r="O53" s="100">
        <v>176.96268000000001</v>
      </c>
      <c r="P53" s="100">
        <v>268.20603999999997</v>
      </c>
      <c r="Q53" s="100">
        <v>480.94612000000001</v>
      </c>
      <c r="R53" s="100">
        <v>736.11111000000005</v>
      </c>
      <c r="S53" s="100">
        <v>1358.7786000000001</v>
      </c>
      <c r="T53" s="100">
        <v>2943.3962000000001</v>
      </c>
      <c r="U53" s="100">
        <v>84.556759</v>
      </c>
      <c r="V53" s="100">
        <v>144.09702999999999</v>
      </c>
      <c r="W53" s="127"/>
      <c r="X53" s="118">
        <v>1946</v>
      </c>
      <c r="Y53" s="100">
        <v>112.72830999999999</v>
      </c>
      <c r="Z53" s="100">
        <v>10.111575999999999</v>
      </c>
      <c r="AA53" s="100">
        <v>7.3500966999999999</v>
      </c>
      <c r="AB53" s="100">
        <v>6.3973063999999997</v>
      </c>
      <c r="AC53" s="100">
        <v>11.174968</v>
      </c>
      <c r="AD53" s="100">
        <v>13.436344999999999</v>
      </c>
      <c r="AE53" s="100">
        <v>11.924478000000001</v>
      </c>
      <c r="AF53" s="100">
        <v>11.680482</v>
      </c>
      <c r="AG53" s="100">
        <v>13.669371999999999</v>
      </c>
      <c r="AH53" s="100">
        <v>36.725664000000002</v>
      </c>
      <c r="AI53" s="100">
        <v>39.689781000000004</v>
      </c>
      <c r="AJ53" s="100">
        <v>43.983822000000004</v>
      </c>
      <c r="AK53" s="100">
        <v>73.446327999999994</v>
      </c>
      <c r="AL53" s="100">
        <v>142.27642</v>
      </c>
      <c r="AM53" s="100">
        <v>285.54912999999999</v>
      </c>
      <c r="AN53" s="100">
        <v>590.75908000000004</v>
      </c>
      <c r="AO53" s="100">
        <v>1039.7554</v>
      </c>
      <c r="AP53" s="100">
        <v>2432.2581</v>
      </c>
      <c r="AQ53" s="100">
        <v>67.291174999999996</v>
      </c>
      <c r="AR53" s="100">
        <v>105.40192</v>
      </c>
      <c r="AS53" s="127"/>
      <c r="AT53" s="118">
        <v>1946</v>
      </c>
      <c r="AU53" s="100">
        <v>120.39106</v>
      </c>
      <c r="AV53" s="100">
        <v>9.7669636999999998</v>
      </c>
      <c r="AW53" s="100">
        <v>6.8324160000000003</v>
      </c>
      <c r="AX53" s="100">
        <v>7.1702518</v>
      </c>
      <c r="AY53" s="100">
        <v>9.1112532000000002</v>
      </c>
      <c r="AZ53" s="100">
        <v>12.009472000000001</v>
      </c>
      <c r="BA53" s="100">
        <v>11.492338</v>
      </c>
      <c r="BB53" s="100">
        <v>13.387126</v>
      </c>
      <c r="BC53" s="100">
        <v>18.651363</v>
      </c>
      <c r="BD53" s="100">
        <v>38.461537999999997</v>
      </c>
      <c r="BE53" s="100">
        <v>55.646099999999997</v>
      </c>
      <c r="BF53" s="100">
        <v>75.930143999999999</v>
      </c>
      <c r="BG53" s="100">
        <v>124.56308</v>
      </c>
      <c r="BH53" s="100">
        <v>202.46180000000001</v>
      </c>
      <c r="BI53" s="100">
        <v>376.99876999999998</v>
      </c>
      <c r="BJ53" s="100">
        <v>656.75675999999999</v>
      </c>
      <c r="BK53" s="100">
        <v>1181.6638</v>
      </c>
      <c r="BL53" s="100">
        <v>2639.8467000000001</v>
      </c>
      <c r="BM53" s="100">
        <v>75.940040999999994</v>
      </c>
      <c r="BN53" s="100">
        <v>123.29089999999999</v>
      </c>
      <c r="BO53" s="127"/>
      <c r="BP53" s="118">
        <v>1946</v>
      </c>
    </row>
    <row r="54" spans="1:68">
      <c r="A54" s="127"/>
      <c r="B54" s="118">
        <v>1947</v>
      </c>
      <c r="C54" s="100">
        <v>118.98089</v>
      </c>
      <c r="D54" s="100">
        <v>10.756193</v>
      </c>
      <c r="E54" s="100">
        <v>4.0545521999999998</v>
      </c>
      <c r="F54" s="100">
        <v>5.3944707000000003</v>
      </c>
      <c r="G54" s="100">
        <v>9.0997725000000003</v>
      </c>
      <c r="H54" s="100">
        <v>6.6979236000000002</v>
      </c>
      <c r="I54" s="100">
        <v>9.4117647000000009</v>
      </c>
      <c r="J54" s="100">
        <v>14.084507</v>
      </c>
      <c r="K54" s="100">
        <v>20.518777</v>
      </c>
      <c r="L54" s="100">
        <v>42.716788000000001</v>
      </c>
      <c r="M54" s="100">
        <v>69.230768999999995</v>
      </c>
      <c r="N54" s="100">
        <v>102.94853000000001</v>
      </c>
      <c r="O54" s="100">
        <v>161.55291</v>
      </c>
      <c r="P54" s="100">
        <v>278.96996000000001</v>
      </c>
      <c r="Q54" s="100">
        <v>375.81274000000002</v>
      </c>
      <c r="R54" s="100">
        <v>722.98625000000004</v>
      </c>
      <c r="S54" s="100">
        <v>1190.8397</v>
      </c>
      <c r="T54" s="100">
        <v>2341.8802999999998</v>
      </c>
      <c r="U54" s="100">
        <v>78.264075000000005</v>
      </c>
      <c r="V54" s="100">
        <v>127.28816</v>
      </c>
      <c r="W54" s="127"/>
      <c r="X54" s="118">
        <v>1947</v>
      </c>
      <c r="Y54" s="100">
        <v>98.242812000000001</v>
      </c>
      <c r="Z54" s="100">
        <v>8.4459458999999999</v>
      </c>
      <c r="AA54" s="100">
        <v>6.4885495999999998</v>
      </c>
      <c r="AB54" s="100">
        <v>6.5926439999999999</v>
      </c>
      <c r="AC54" s="100">
        <v>7.1312803999999996</v>
      </c>
      <c r="AD54" s="100">
        <v>9.3178037000000007</v>
      </c>
      <c r="AE54" s="100">
        <v>9.5677994000000002</v>
      </c>
      <c r="AF54" s="100">
        <v>14.700478</v>
      </c>
      <c r="AG54" s="100">
        <v>18.143460000000001</v>
      </c>
      <c r="AH54" s="100">
        <v>27.409372000000001</v>
      </c>
      <c r="AI54" s="100">
        <v>39.0625</v>
      </c>
      <c r="AJ54" s="100">
        <v>39.447732000000002</v>
      </c>
      <c r="AK54" s="100">
        <v>78.979343999999998</v>
      </c>
      <c r="AL54" s="100">
        <v>144.08770999999999</v>
      </c>
      <c r="AM54" s="100">
        <v>259.88700999999998</v>
      </c>
      <c r="AN54" s="100">
        <v>477.19869999999997</v>
      </c>
      <c r="AO54" s="100">
        <v>967.16417999999999</v>
      </c>
      <c r="AP54" s="100">
        <v>2179.6406999999999</v>
      </c>
      <c r="AQ54" s="100">
        <v>62.004230999999997</v>
      </c>
      <c r="AR54" s="100">
        <v>94.908642999999998</v>
      </c>
      <c r="AS54" s="127"/>
      <c r="AT54" s="118">
        <v>1947</v>
      </c>
      <c r="AU54" s="100">
        <v>108.83999</v>
      </c>
      <c r="AV54" s="100">
        <v>9.6217650999999993</v>
      </c>
      <c r="AW54" s="100">
        <v>5.2503280999999999</v>
      </c>
      <c r="AX54" s="100">
        <v>5.9849521000000001</v>
      </c>
      <c r="AY54" s="100">
        <v>8.1142485999999998</v>
      </c>
      <c r="AZ54" s="100">
        <v>8.0120179999999994</v>
      </c>
      <c r="BA54" s="100">
        <v>9.4905094999999999</v>
      </c>
      <c r="BB54" s="100">
        <v>14.385902</v>
      </c>
      <c r="BC54" s="100">
        <v>19.382193000000001</v>
      </c>
      <c r="BD54" s="100">
        <v>35.194437999999998</v>
      </c>
      <c r="BE54" s="100">
        <v>53.806390999999998</v>
      </c>
      <c r="BF54" s="100">
        <v>70.985355999999996</v>
      </c>
      <c r="BG54" s="100">
        <v>119.64230999999999</v>
      </c>
      <c r="BH54" s="100">
        <v>208.43571</v>
      </c>
      <c r="BI54" s="100">
        <v>313.78476000000001</v>
      </c>
      <c r="BJ54" s="100">
        <v>588.60195999999996</v>
      </c>
      <c r="BK54" s="100">
        <v>1065.3266000000001</v>
      </c>
      <c r="BL54" s="100">
        <v>2246.4789000000001</v>
      </c>
      <c r="BM54" s="100">
        <v>70.150672</v>
      </c>
      <c r="BN54" s="100">
        <v>110.08797</v>
      </c>
      <c r="BO54" s="127"/>
      <c r="BP54" s="118">
        <v>1947</v>
      </c>
    </row>
    <row r="55" spans="1:68">
      <c r="A55" s="127"/>
      <c r="B55" s="118">
        <v>1948</v>
      </c>
      <c r="C55" s="100">
        <v>118.12922</v>
      </c>
      <c r="D55" s="100">
        <v>7.9289565</v>
      </c>
      <c r="E55" s="100">
        <v>7.9508492999999998</v>
      </c>
      <c r="F55" s="100">
        <v>4.8442907000000002</v>
      </c>
      <c r="G55" s="100">
        <v>8.9628680999999997</v>
      </c>
      <c r="H55" s="100">
        <v>9.1086531999999991</v>
      </c>
      <c r="I55" s="100">
        <v>10.483598000000001</v>
      </c>
      <c r="J55" s="100">
        <v>18.301105</v>
      </c>
      <c r="K55" s="100">
        <v>23.800529000000001</v>
      </c>
      <c r="L55" s="100">
        <v>40.824916000000002</v>
      </c>
      <c r="M55" s="100">
        <v>73.719482999999997</v>
      </c>
      <c r="N55" s="100">
        <v>116.26747</v>
      </c>
      <c r="O55" s="100">
        <v>188.86198999999999</v>
      </c>
      <c r="P55" s="100">
        <v>317.15481</v>
      </c>
      <c r="Q55" s="100">
        <v>495.55273</v>
      </c>
      <c r="R55" s="100">
        <v>789.37008000000003</v>
      </c>
      <c r="S55" s="100">
        <v>1428.0302999999999</v>
      </c>
      <c r="T55" s="100">
        <v>3107.4380000000001</v>
      </c>
      <c r="U55" s="100">
        <v>89.904791000000003</v>
      </c>
      <c r="V55" s="100">
        <v>151.65378000000001</v>
      </c>
      <c r="W55" s="127"/>
      <c r="X55" s="118">
        <v>1948</v>
      </c>
      <c r="Y55" s="100">
        <v>94.325346999999994</v>
      </c>
      <c r="Z55" s="100">
        <v>7.5633014999999997</v>
      </c>
      <c r="AA55" s="100">
        <v>5.2395209999999999</v>
      </c>
      <c r="AB55" s="100">
        <v>6.4446830999999998</v>
      </c>
      <c r="AC55" s="100">
        <v>7.4942978</v>
      </c>
      <c r="AD55" s="100">
        <v>11.422976999999999</v>
      </c>
      <c r="AE55" s="100">
        <v>7.9496522000000001</v>
      </c>
      <c r="AF55" s="100">
        <v>16.487455000000001</v>
      </c>
      <c r="AG55" s="100">
        <v>18.442623000000001</v>
      </c>
      <c r="AH55" s="100">
        <v>34.755828999999999</v>
      </c>
      <c r="AI55" s="100">
        <v>37.275655999999998</v>
      </c>
      <c r="AJ55" s="100">
        <v>64.327484999999996</v>
      </c>
      <c r="AK55" s="100">
        <v>82.311734000000001</v>
      </c>
      <c r="AL55" s="100">
        <v>152.20699999999999</v>
      </c>
      <c r="AM55" s="100">
        <v>292.57641999999998</v>
      </c>
      <c r="AN55" s="100">
        <v>601.94174999999996</v>
      </c>
      <c r="AO55" s="100">
        <v>1195.9654</v>
      </c>
      <c r="AP55" s="100">
        <v>2602.2727</v>
      </c>
      <c r="AQ55" s="100">
        <v>71.497332999999998</v>
      </c>
      <c r="AR55" s="100">
        <v>110.89603</v>
      </c>
      <c r="AS55" s="127"/>
      <c r="AT55" s="118">
        <v>1948</v>
      </c>
      <c r="AU55" s="100">
        <v>106.49575</v>
      </c>
      <c r="AV55" s="100">
        <v>7.7494348999999998</v>
      </c>
      <c r="AW55" s="100">
        <v>6.6188637999999997</v>
      </c>
      <c r="AX55" s="100">
        <v>5.6308287999999997</v>
      </c>
      <c r="AY55" s="100">
        <v>8.2351040999999991</v>
      </c>
      <c r="AZ55" s="100">
        <v>10.26393</v>
      </c>
      <c r="BA55" s="100">
        <v>9.2034806000000007</v>
      </c>
      <c r="BB55" s="100">
        <v>17.411185</v>
      </c>
      <c r="BC55" s="100">
        <v>21.230588000000001</v>
      </c>
      <c r="BD55" s="100">
        <v>37.857604000000002</v>
      </c>
      <c r="BE55" s="100">
        <v>55.138432999999999</v>
      </c>
      <c r="BF55" s="100">
        <v>89.990138000000002</v>
      </c>
      <c r="BG55" s="100">
        <v>134.62110000000001</v>
      </c>
      <c r="BH55" s="100">
        <v>230.76922999999999</v>
      </c>
      <c r="BI55" s="100">
        <v>386.37698</v>
      </c>
      <c r="BJ55" s="100">
        <v>686.50089000000003</v>
      </c>
      <c r="BK55" s="100">
        <v>1296.2357</v>
      </c>
      <c r="BL55" s="100">
        <v>2808.0808000000002</v>
      </c>
      <c r="BM55" s="100">
        <v>80.726971000000006</v>
      </c>
      <c r="BN55" s="100">
        <v>129.68397999999999</v>
      </c>
      <c r="BO55" s="127"/>
      <c r="BP55" s="118">
        <v>1948</v>
      </c>
    </row>
    <row r="56" spans="1:68">
      <c r="A56" s="127"/>
      <c r="B56" s="118">
        <v>1949</v>
      </c>
      <c r="C56" s="100">
        <v>94.287041000000002</v>
      </c>
      <c r="D56" s="100">
        <v>6.5730504999999999</v>
      </c>
      <c r="E56" s="100">
        <v>4.5486354000000002</v>
      </c>
      <c r="F56" s="100">
        <v>4.2283298</v>
      </c>
      <c r="G56" s="100">
        <v>8.1148564000000007</v>
      </c>
      <c r="H56" s="100">
        <v>4.0098704999999999</v>
      </c>
      <c r="I56" s="100">
        <v>9.7446237</v>
      </c>
      <c r="J56" s="100">
        <v>14.584023999999999</v>
      </c>
      <c r="K56" s="100">
        <v>17.479970999999999</v>
      </c>
      <c r="L56" s="100">
        <v>37.310372999999998</v>
      </c>
      <c r="M56" s="100">
        <v>56.371388000000003</v>
      </c>
      <c r="N56" s="100">
        <v>88.264793999999995</v>
      </c>
      <c r="O56" s="100">
        <v>158.82353000000001</v>
      </c>
      <c r="P56" s="100">
        <v>263.11541999999997</v>
      </c>
      <c r="Q56" s="100">
        <v>421.31351000000001</v>
      </c>
      <c r="R56" s="100">
        <v>685.54687999999999</v>
      </c>
      <c r="S56" s="100">
        <v>1290.566</v>
      </c>
      <c r="T56" s="100">
        <v>2408</v>
      </c>
      <c r="U56" s="100">
        <v>73.755223000000001</v>
      </c>
      <c r="V56" s="100">
        <v>125.30747</v>
      </c>
      <c r="W56" s="127"/>
      <c r="X56" s="118">
        <v>1949</v>
      </c>
      <c r="Y56" s="100">
        <v>85.90898</v>
      </c>
      <c r="Z56" s="100">
        <v>8.3746898000000005</v>
      </c>
      <c r="AA56" s="100">
        <v>2.1684133999999999</v>
      </c>
      <c r="AB56" s="100">
        <v>6.954612</v>
      </c>
      <c r="AC56" s="100">
        <v>4.8465267000000001</v>
      </c>
      <c r="AD56" s="100">
        <v>4.4191919000000004</v>
      </c>
      <c r="AE56" s="100">
        <v>7.6590077000000001</v>
      </c>
      <c r="AF56" s="100">
        <v>13.337892999999999</v>
      </c>
      <c r="AG56" s="100">
        <v>13.817608</v>
      </c>
      <c r="AH56" s="100">
        <v>20.905923000000001</v>
      </c>
      <c r="AI56" s="100">
        <v>24.379024999999999</v>
      </c>
      <c r="AJ56" s="100">
        <v>41.847042000000002</v>
      </c>
      <c r="AK56" s="100">
        <v>65.462754000000004</v>
      </c>
      <c r="AL56" s="100">
        <v>132.0059</v>
      </c>
      <c r="AM56" s="100">
        <v>249.73767000000001</v>
      </c>
      <c r="AN56" s="100">
        <v>436.30572999999998</v>
      </c>
      <c r="AO56" s="100">
        <v>994.41341</v>
      </c>
      <c r="AP56" s="100">
        <v>1989.1304</v>
      </c>
      <c r="AQ56" s="100">
        <v>57.121077</v>
      </c>
      <c r="AR56" s="100">
        <v>86.847408999999999</v>
      </c>
      <c r="AS56" s="127"/>
      <c r="AT56" s="118">
        <v>1949</v>
      </c>
      <c r="AU56" s="100">
        <v>90.196078</v>
      </c>
      <c r="AV56" s="100">
        <v>7.4570081000000004</v>
      </c>
      <c r="AW56" s="100">
        <v>3.3777778000000001</v>
      </c>
      <c r="AX56" s="100">
        <v>5.5655295999999996</v>
      </c>
      <c r="AY56" s="100">
        <v>6.5089696999999997</v>
      </c>
      <c r="AZ56" s="100">
        <v>4.2121684999999998</v>
      </c>
      <c r="BA56" s="100">
        <v>8.6971065000000003</v>
      </c>
      <c r="BB56" s="100">
        <v>13.970712000000001</v>
      </c>
      <c r="BC56" s="100">
        <v>15.722675000000001</v>
      </c>
      <c r="BD56" s="100">
        <v>29.355861000000001</v>
      </c>
      <c r="BE56" s="100">
        <v>40.140022999999999</v>
      </c>
      <c r="BF56" s="100">
        <v>64.571568999999997</v>
      </c>
      <c r="BG56" s="100">
        <v>111.17512000000001</v>
      </c>
      <c r="BH56" s="100">
        <v>194.60500999999999</v>
      </c>
      <c r="BI56" s="100">
        <v>328.40908999999999</v>
      </c>
      <c r="BJ56" s="100">
        <v>548.24561000000006</v>
      </c>
      <c r="BK56" s="100">
        <v>1120.3851999999999</v>
      </c>
      <c r="BL56" s="100">
        <v>2158.5761000000002</v>
      </c>
      <c r="BM56" s="100">
        <v>65.477169000000004</v>
      </c>
      <c r="BN56" s="100">
        <v>104.42610999999999</v>
      </c>
      <c r="BO56" s="127"/>
      <c r="BP56" s="118">
        <v>1949</v>
      </c>
    </row>
    <row r="57" spans="1:68">
      <c r="A57" s="127"/>
      <c r="B57" s="119">
        <v>1950</v>
      </c>
      <c r="C57" s="100">
        <v>68.131867999999997</v>
      </c>
      <c r="D57" s="100">
        <v>8.3682008000000003</v>
      </c>
      <c r="E57" s="100">
        <v>4.0458530000000001</v>
      </c>
      <c r="F57" s="100">
        <v>4.6148385000000003</v>
      </c>
      <c r="G57" s="100">
        <v>4.2566129999999998</v>
      </c>
      <c r="H57" s="100">
        <v>5.1993067999999996</v>
      </c>
      <c r="I57" s="100">
        <v>7.1451770000000003</v>
      </c>
      <c r="J57" s="100">
        <v>9.4637224</v>
      </c>
      <c r="K57" s="100">
        <v>23.020579000000001</v>
      </c>
      <c r="L57" s="100">
        <v>36.283892000000002</v>
      </c>
      <c r="M57" s="100">
        <v>67.003212000000005</v>
      </c>
      <c r="N57" s="100">
        <v>110.66195</v>
      </c>
      <c r="O57" s="100">
        <v>190.04006999999999</v>
      </c>
      <c r="P57" s="100">
        <v>320.75472000000002</v>
      </c>
      <c r="Q57" s="100">
        <v>533.25415999999996</v>
      </c>
      <c r="R57" s="100">
        <v>781.67641000000003</v>
      </c>
      <c r="S57" s="100">
        <v>1352.7273</v>
      </c>
      <c r="T57" s="100">
        <v>2821.7053999999998</v>
      </c>
      <c r="U57" s="100">
        <v>79.992238</v>
      </c>
      <c r="V57" s="100">
        <v>141.47074000000001</v>
      </c>
      <c r="W57" s="127"/>
      <c r="X57" s="119">
        <v>1950</v>
      </c>
      <c r="Y57" s="100">
        <v>54.826076999999998</v>
      </c>
      <c r="Z57" s="100">
        <v>7.2421784000000002</v>
      </c>
      <c r="AA57" s="100">
        <v>6.6317627000000003</v>
      </c>
      <c r="AB57" s="100">
        <v>6.2962962999999998</v>
      </c>
      <c r="AC57" s="100">
        <v>4.4857417000000002</v>
      </c>
      <c r="AD57" s="100">
        <v>9.6618356999999992</v>
      </c>
      <c r="AE57" s="100">
        <v>5.2857614999999996</v>
      </c>
      <c r="AF57" s="100">
        <v>9.7975180000000002</v>
      </c>
      <c r="AG57" s="100">
        <v>16.374714000000001</v>
      </c>
      <c r="AH57" s="100">
        <v>23.265834000000002</v>
      </c>
      <c r="AI57" s="100">
        <v>25.780190000000001</v>
      </c>
      <c r="AJ57" s="100">
        <v>41.507634000000003</v>
      </c>
      <c r="AK57" s="100">
        <v>66.483515999999995</v>
      </c>
      <c r="AL57" s="100">
        <v>107.37294</v>
      </c>
      <c r="AM57" s="100">
        <v>199.00497999999999</v>
      </c>
      <c r="AN57" s="100">
        <v>489.02821</v>
      </c>
      <c r="AO57" s="100">
        <v>935.65683999999999</v>
      </c>
      <c r="AP57" s="100">
        <v>2240.8377</v>
      </c>
      <c r="AQ57" s="100">
        <v>54.046056999999998</v>
      </c>
      <c r="AR57" s="100">
        <v>86.680620000000005</v>
      </c>
      <c r="AS57" s="127"/>
      <c r="AT57" s="119">
        <v>1950</v>
      </c>
      <c r="AU57" s="100">
        <v>61.635362000000001</v>
      </c>
      <c r="AV57" s="100">
        <v>7.8158306</v>
      </c>
      <c r="AW57" s="100">
        <v>5.3164122999999996</v>
      </c>
      <c r="AX57" s="100">
        <v>5.4377379000000001</v>
      </c>
      <c r="AY57" s="100">
        <v>4.3681747</v>
      </c>
      <c r="AZ57" s="100">
        <v>7.3811632999999999</v>
      </c>
      <c r="BA57" s="100">
        <v>6.2233868000000001</v>
      </c>
      <c r="BB57" s="100">
        <v>9.6277279</v>
      </c>
      <c r="BC57" s="100">
        <v>19.843437000000002</v>
      </c>
      <c r="BD57" s="100">
        <v>30.026921000000002</v>
      </c>
      <c r="BE57" s="100">
        <v>46.241458000000002</v>
      </c>
      <c r="BF57" s="100">
        <v>75.092025000000007</v>
      </c>
      <c r="BG57" s="100">
        <v>126.99748</v>
      </c>
      <c r="BH57" s="100">
        <v>209.06707</v>
      </c>
      <c r="BI57" s="100">
        <v>351.38062000000002</v>
      </c>
      <c r="BJ57" s="100">
        <v>619.46133999999995</v>
      </c>
      <c r="BK57" s="100">
        <v>1112.6542999999999</v>
      </c>
      <c r="BL57" s="100">
        <v>2475</v>
      </c>
      <c r="BM57" s="100">
        <v>67.125581999999994</v>
      </c>
      <c r="BN57" s="100">
        <v>111.6033</v>
      </c>
      <c r="BO57" s="127"/>
      <c r="BP57" s="119">
        <v>1950</v>
      </c>
    </row>
    <row r="58" spans="1:68">
      <c r="A58" s="127"/>
      <c r="B58" s="119">
        <v>1951</v>
      </c>
      <c r="C58" s="100">
        <v>75.088893999999996</v>
      </c>
      <c r="D58" s="100">
        <v>6.3025209999999996</v>
      </c>
      <c r="E58" s="100">
        <v>5.1948052000000002</v>
      </c>
      <c r="F58" s="100">
        <v>7.4893010000000002</v>
      </c>
      <c r="G58" s="100">
        <v>4.5372051000000004</v>
      </c>
      <c r="H58" s="100">
        <v>4.7459519999999999</v>
      </c>
      <c r="I58" s="100">
        <v>7.7112892999999998</v>
      </c>
      <c r="J58" s="100">
        <v>11.952190999999999</v>
      </c>
      <c r="K58" s="100">
        <v>19.502354</v>
      </c>
      <c r="L58" s="100">
        <v>35.148705999999997</v>
      </c>
      <c r="M58" s="100">
        <v>70.950468999999998</v>
      </c>
      <c r="N58" s="100">
        <v>129.62025</v>
      </c>
      <c r="O58" s="100">
        <v>195.17667</v>
      </c>
      <c r="P58" s="100">
        <v>305.51301999999998</v>
      </c>
      <c r="Q58" s="100">
        <v>527.39725999999996</v>
      </c>
      <c r="R58" s="100">
        <v>853.80116999999996</v>
      </c>
      <c r="S58" s="100">
        <v>1243.8163</v>
      </c>
      <c r="T58" s="100">
        <v>2877.8625999999999</v>
      </c>
      <c r="U58" s="100">
        <v>81.246914000000004</v>
      </c>
      <c r="V58" s="100">
        <v>143.52318</v>
      </c>
      <c r="W58" s="127"/>
      <c r="X58" s="119">
        <v>1951</v>
      </c>
      <c r="Y58" s="100">
        <v>67.265557000000001</v>
      </c>
      <c r="Z58" s="100">
        <v>6.2996439000000004</v>
      </c>
      <c r="AA58" s="100">
        <v>5.7104467999999997</v>
      </c>
      <c r="AB58" s="100">
        <v>4.4776119000000003</v>
      </c>
      <c r="AC58" s="100">
        <v>6.0995185000000003</v>
      </c>
      <c r="AD58" s="100">
        <v>7.1195491000000004</v>
      </c>
      <c r="AE58" s="100">
        <v>6.6836409999999997</v>
      </c>
      <c r="AF58" s="100">
        <v>8.5795995999999999</v>
      </c>
      <c r="AG58" s="100">
        <v>17.582418000000001</v>
      </c>
      <c r="AH58" s="100">
        <v>21.656051000000001</v>
      </c>
      <c r="AI58" s="100">
        <v>33.974072</v>
      </c>
      <c r="AJ58" s="100">
        <v>44.423439999999999</v>
      </c>
      <c r="AK58" s="100">
        <v>70.701660000000004</v>
      </c>
      <c r="AL58" s="100">
        <v>129.77099000000001</v>
      </c>
      <c r="AM58" s="100">
        <v>214.08183</v>
      </c>
      <c r="AN58" s="100">
        <v>505.34350999999998</v>
      </c>
      <c r="AO58" s="100">
        <v>914.28570999999999</v>
      </c>
      <c r="AP58" s="100">
        <v>2061.2244999999998</v>
      </c>
      <c r="AQ58" s="100">
        <v>56.381957999999997</v>
      </c>
      <c r="AR58" s="100">
        <v>86.942656999999997</v>
      </c>
      <c r="AS58" s="127"/>
      <c r="AT58" s="119">
        <v>1951</v>
      </c>
      <c r="AU58" s="100">
        <v>71.268057999999996</v>
      </c>
      <c r="AV58" s="100">
        <v>6.3011127</v>
      </c>
      <c r="AW58" s="100">
        <v>5.4482416999999996</v>
      </c>
      <c r="AX58" s="100">
        <v>6.0175055000000004</v>
      </c>
      <c r="AY58" s="100">
        <v>5.2951253999999999</v>
      </c>
      <c r="AZ58" s="100">
        <v>5.8967352000000002</v>
      </c>
      <c r="BA58" s="100">
        <v>7.2055138000000003</v>
      </c>
      <c r="BB58" s="100">
        <v>10.296412</v>
      </c>
      <c r="BC58" s="100">
        <v>18.583449999999999</v>
      </c>
      <c r="BD58" s="100">
        <v>28.721682999999999</v>
      </c>
      <c r="BE58" s="100">
        <v>52.478785000000002</v>
      </c>
      <c r="BF58" s="100">
        <v>85.553653999999995</v>
      </c>
      <c r="BG58" s="100">
        <v>131.50684999999999</v>
      </c>
      <c r="BH58" s="100">
        <v>213.32363000000001</v>
      </c>
      <c r="BI58" s="100">
        <v>356.51271000000003</v>
      </c>
      <c r="BJ58" s="100">
        <v>658.39040999999997</v>
      </c>
      <c r="BK58" s="100">
        <v>1053.8922</v>
      </c>
      <c r="BL58" s="100">
        <v>2388.3791999999999</v>
      </c>
      <c r="BM58" s="100">
        <v>68.940950000000001</v>
      </c>
      <c r="BN58" s="100">
        <v>112.40644</v>
      </c>
      <c r="BO58" s="127"/>
      <c r="BP58" s="119">
        <v>1951</v>
      </c>
    </row>
    <row r="59" spans="1:68">
      <c r="A59" s="127"/>
      <c r="B59" s="119">
        <v>1952</v>
      </c>
      <c r="C59" s="100">
        <v>70.996032999999997</v>
      </c>
      <c r="D59" s="100">
        <v>5.5261893000000004</v>
      </c>
      <c r="E59" s="100">
        <v>2.1705426000000001</v>
      </c>
      <c r="F59" s="100">
        <v>4.1841004000000002</v>
      </c>
      <c r="G59" s="100">
        <v>4.2411390000000004</v>
      </c>
      <c r="H59" s="100">
        <v>5.4659743000000001</v>
      </c>
      <c r="I59" s="100">
        <v>6.1728395000000003</v>
      </c>
      <c r="J59" s="100">
        <v>11.483832</v>
      </c>
      <c r="K59" s="100">
        <v>14.920532</v>
      </c>
      <c r="L59" s="100">
        <v>30.654205999999999</v>
      </c>
      <c r="M59" s="100">
        <v>65.160730000000001</v>
      </c>
      <c r="N59" s="100">
        <v>98.929118000000003</v>
      </c>
      <c r="O59" s="100">
        <v>172.37568999999999</v>
      </c>
      <c r="P59" s="100">
        <v>300.52199999999999</v>
      </c>
      <c r="Q59" s="100">
        <v>455.24862000000002</v>
      </c>
      <c r="R59" s="100">
        <v>722.54335000000003</v>
      </c>
      <c r="S59" s="100">
        <v>1271.1268</v>
      </c>
      <c r="T59" s="100">
        <v>2404.5801999999999</v>
      </c>
      <c r="U59" s="100">
        <v>71.513515999999996</v>
      </c>
      <c r="V59" s="100">
        <v>126.9644</v>
      </c>
      <c r="W59" s="127"/>
      <c r="X59" s="119">
        <v>1952</v>
      </c>
      <c r="Y59" s="100">
        <v>62.527327999999997</v>
      </c>
      <c r="Z59" s="100">
        <v>5.7730924000000003</v>
      </c>
      <c r="AA59" s="100">
        <v>2.8994844999999998</v>
      </c>
      <c r="AB59" s="100">
        <v>2.5575448000000001</v>
      </c>
      <c r="AC59" s="100">
        <v>3.2916392000000001</v>
      </c>
      <c r="AD59" s="100">
        <v>4.7365304999999998</v>
      </c>
      <c r="AE59" s="100">
        <v>9.2592593000000001</v>
      </c>
      <c r="AF59" s="100">
        <v>11.57335</v>
      </c>
      <c r="AG59" s="100">
        <v>14.451886</v>
      </c>
      <c r="AH59" s="100">
        <v>20.729685</v>
      </c>
      <c r="AI59" s="100">
        <v>26.595745000000001</v>
      </c>
      <c r="AJ59" s="100">
        <v>40.719696999999996</v>
      </c>
      <c r="AK59" s="100">
        <v>56.133056000000003</v>
      </c>
      <c r="AL59" s="100">
        <v>96.385542000000001</v>
      </c>
      <c r="AM59" s="100">
        <v>194.67401000000001</v>
      </c>
      <c r="AN59" s="100">
        <v>380.95238000000001</v>
      </c>
      <c r="AO59" s="100">
        <v>813.29922999999997</v>
      </c>
      <c r="AP59" s="100">
        <v>1970</v>
      </c>
      <c r="AQ59" s="100">
        <v>48.945801000000003</v>
      </c>
      <c r="AR59" s="100">
        <v>76.616781000000003</v>
      </c>
      <c r="AS59" s="127"/>
      <c r="AT59" s="119">
        <v>1952</v>
      </c>
      <c r="AU59" s="100">
        <v>66.858913000000001</v>
      </c>
      <c r="AV59" s="100">
        <v>5.6469433000000002</v>
      </c>
      <c r="AW59" s="100">
        <v>2.5280455000000002</v>
      </c>
      <c r="AX59" s="100">
        <v>3.3898305</v>
      </c>
      <c r="AY59" s="100">
        <v>3.7860860999999999</v>
      </c>
      <c r="AZ59" s="100">
        <v>5.1158163999999999</v>
      </c>
      <c r="BA59" s="100">
        <v>7.6784100999999998</v>
      </c>
      <c r="BB59" s="100">
        <v>11.52782</v>
      </c>
      <c r="BC59" s="100">
        <v>14.695945999999999</v>
      </c>
      <c r="BD59" s="100">
        <v>25.948495999999999</v>
      </c>
      <c r="BE59" s="100">
        <v>46.072839000000002</v>
      </c>
      <c r="BF59" s="100">
        <v>68.745396999999997</v>
      </c>
      <c r="BG59" s="100">
        <v>112.47991</v>
      </c>
      <c r="BH59" s="100">
        <v>192.94533000000001</v>
      </c>
      <c r="BI59" s="100">
        <v>312.93882000000002</v>
      </c>
      <c r="BJ59" s="100">
        <v>529.80687999999998</v>
      </c>
      <c r="BK59" s="100">
        <v>1005.9259</v>
      </c>
      <c r="BL59" s="100">
        <v>2141.9940000000001</v>
      </c>
      <c r="BM59" s="100">
        <v>60.371678000000003</v>
      </c>
      <c r="BN59" s="100">
        <v>99.285893000000002</v>
      </c>
      <c r="BO59" s="127"/>
      <c r="BP59" s="119">
        <v>1952</v>
      </c>
    </row>
    <row r="60" spans="1:68">
      <c r="A60" s="127"/>
      <c r="B60" s="119">
        <v>1953</v>
      </c>
      <c r="C60" s="100">
        <v>69.014949999999999</v>
      </c>
      <c r="D60" s="100">
        <v>6.3020481999999998</v>
      </c>
      <c r="E60" s="100">
        <v>6.2911922999999996</v>
      </c>
      <c r="F60" s="100">
        <v>5.8000682000000001</v>
      </c>
      <c r="G60" s="100">
        <v>4.6831095999999999</v>
      </c>
      <c r="H60" s="100">
        <v>3.2661948999999999</v>
      </c>
      <c r="I60" s="100">
        <v>4.2384854000000001</v>
      </c>
      <c r="J60" s="100">
        <v>11.875761000000001</v>
      </c>
      <c r="K60" s="100">
        <v>17.693522999999999</v>
      </c>
      <c r="L60" s="100">
        <v>27.536231999999998</v>
      </c>
      <c r="M60" s="100">
        <v>54.157783000000002</v>
      </c>
      <c r="N60" s="100">
        <v>102.57706</v>
      </c>
      <c r="O60" s="100">
        <v>148.29106999999999</v>
      </c>
      <c r="P60" s="100">
        <v>265.99569000000002</v>
      </c>
      <c r="Q60" s="100">
        <v>409.28726</v>
      </c>
      <c r="R60" s="100">
        <v>661.04868999999997</v>
      </c>
      <c r="S60" s="100">
        <v>1216.3121000000001</v>
      </c>
      <c r="T60" s="100">
        <v>2385.1851999999999</v>
      </c>
      <c r="U60" s="100">
        <v>66.911665999999997</v>
      </c>
      <c r="V60" s="100">
        <v>119.89989</v>
      </c>
      <c r="W60" s="127"/>
      <c r="X60" s="119">
        <v>1953</v>
      </c>
      <c r="Y60" s="100">
        <v>62.245989000000002</v>
      </c>
      <c r="Z60" s="100">
        <v>7.5365048999999997</v>
      </c>
      <c r="AA60" s="100">
        <v>2.1834061</v>
      </c>
      <c r="AB60" s="100">
        <v>7.4919729000000004</v>
      </c>
      <c r="AC60" s="100">
        <v>5.7685782000000003</v>
      </c>
      <c r="AD60" s="100">
        <v>5.9400059000000001</v>
      </c>
      <c r="AE60" s="100">
        <v>8.3657006000000003</v>
      </c>
      <c r="AF60" s="100">
        <v>6.8792996000000004</v>
      </c>
      <c r="AG60" s="100">
        <v>9.9213137000000007</v>
      </c>
      <c r="AH60" s="100">
        <v>14.050582</v>
      </c>
      <c r="AI60" s="100">
        <v>21.624006999999999</v>
      </c>
      <c r="AJ60" s="100">
        <v>35.849057000000002</v>
      </c>
      <c r="AK60" s="100">
        <v>48.668033000000001</v>
      </c>
      <c r="AL60" s="100">
        <v>78.896728999999993</v>
      </c>
      <c r="AM60" s="100">
        <v>170.68810999999999</v>
      </c>
      <c r="AN60" s="100">
        <v>340.94150999999999</v>
      </c>
      <c r="AO60" s="100">
        <v>715.73604</v>
      </c>
      <c r="AP60" s="100">
        <v>1830.9858999999999</v>
      </c>
      <c r="AQ60" s="100">
        <v>44.776805000000003</v>
      </c>
      <c r="AR60" s="100">
        <v>69.093029000000001</v>
      </c>
      <c r="AS60" s="127"/>
      <c r="AT60" s="119">
        <v>1953</v>
      </c>
      <c r="AU60" s="100">
        <v>65.704121999999998</v>
      </c>
      <c r="AV60" s="100">
        <v>6.9052825000000002</v>
      </c>
      <c r="AW60" s="100">
        <v>4.2787286</v>
      </c>
      <c r="AX60" s="100">
        <v>6.6271364000000004</v>
      </c>
      <c r="AY60" s="100">
        <v>5.203252</v>
      </c>
      <c r="AZ60" s="100">
        <v>4.5448089999999999</v>
      </c>
      <c r="BA60" s="100">
        <v>6.2445541999999996</v>
      </c>
      <c r="BB60" s="100">
        <v>9.4106757000000005</v>
      </c>
      <c r="BC60" s="100">
        <v>13.961892000000001</v>
      </c>
      <c r="BD60" s="100">
        <v>21.138831</v>
      </c>
      <c r="BE60" s="100">
        <v>38.169593999999996</v>
      </c>
      <c r="BF60" s="100">
        <v>68.065382</v>
      </c>
      <c r="BG60" s="100">
        <v>96.654274999999998</v>
      </c>
      <c r="BH60" s="100">
        <v>167.11864</v>
      </c>
      <c r="BI60" s="100">
        <v>278.72861</v>
      </c>
      <c r="BJ60" s="100">
        <v>479.35223000000002</v>
      </c>
      <c r="BK60" s="100">
        <v>924.55620999999996</v>
      </c>
      <c r="BL60" s="100">
        <v>2045.9770000000001</v>
      </c>
      <c r="BM60" s="100">
        <v>55.982213000000002</v>
      </c>
      <c r="BN60" s="100">
        <v>91.721958000000001</v>
      </c>
      <c r="BO60" s="127"/>
      <c r="BP60" s="119">
        <v>1953</v>
      </c>
    </row>
    <row r="61" spans="1:68">
      <c r="A61" s="127"/>
      <c r="B61" s="119">
        <v>1954</v>
      </c>
      <c r="C61" s="100">
        <v>63.453814999999999</v>
      </c>
      <c r="D61" s="100">
        <v>5.6386900999999998</v>
      </c>
      <c r="E61" s="100">
        <v>3.3927057</v>
      </c>
      <c r="F61" s="100">
        <v>6.6269052000000004</v>
      </c>
      <c r="G61" s="100">
        <v>3.8523274000000001</v>
      </c>
      <c r="H61" s="100">
        <v>5.1855894999999999</v>
      </c>
      <c r="I61" s="100">
        <v>9.2972382000000007</v>
      </c>
      <c r="J61" s="100">
        <v>9.5856524000000007</v>
      </c>
      <c r="K61" s="100">
        <v>17.252002000000001</v>
      </c>
      <c r="L61" s="100">
        <v>32.711924000000003</v>
      </c>
      <c r="M61" s="100">
        <v>62.916666999999997</v>
      </c>
      <c r="N61" s="100">
        <v>105.05253</v>
      </c>
      <c r="O61" s="100">
        <v>176.9616</v>
      </c>
      <c r="P61" s="100">
        <v>266.71309000000002</v>
      </c>
      <c r="Q61" s="100">
        <v>491.09948000000003</v>
      </c>
      <c r="R61" s="100">
        <v>868.13187000000005</v>
      </c>
      <c r="S61" s="100">
        <v>1293.2862</v>
      </c>
      <c r="T61" s="100">
        <v>2878.5713999999998</v>
      </c>
      <c r="U61" s="100">
        <v>74.679395999999997</v>
      </c>
      <c r="V61" s="100">
        <v>138.19470000000001</v>
      </c>
      <c r="W61" s="127"/>
      <c r="X61" s="119">
        <v>1954</v>
      </c>
      <c r="Y61" s="100">
        <v>56.544502999999999</v>
      </c>
      <c r="Z61" s="100">
        <v>4.7748977000000004</v>
      </c>
      <c r="AA61" s="100">
        <v>2.9481131999999999</v>
      </c>
      <c r="AB61" s="100">
        <v>4.8292514999999998</v>
      </c>
      <c r="AC61" s="100">
        <v>5.5652173999999999</v>
      </c>
      <c r="AD61" s="100">
        <v>4.7718461000000003</v>
      </c>
      <c r="AE61" s="100">
        <v>7.8328981999999998</v>
      </c>
      <c r="AF61" s="100">
        <v>9.4876660000000008</v>
      </c>
      <c r="AG61" s="100">
        <v>13.477975000000001</v>
      </c>
      <c r="AH61" s="100">
        <v>15.558149</v>
      </c>
      <c r="AI61" s="100">
        <v>27.667984000000001</v>
      </c>
      <c r="AJ61" s="100">
        <v>33.018867999999998</v>
      </c>
      <c r="AK61" s="100">
        <v>55.724417000000003</v>
      </c>
      <c r="AL61" s="100">
        <v>100.37175000000001</v>
      </c>
      <c r="AM61" s="100">
        <v>176.82927000000001</v>
      </c>
      <c r="AN61" s="100">
        <v>407.91269</v>
      </c>
      <c r="AO61" s="100">
        <v>875</v>
      </c>
      <c r="AP61" s="100">
        <v>1870.5356999999999</v>
      </c>
      <c r="AQ61" s="100">
        <v>48.689306999999999</v>
      </c>
      <c r="AR61" s="100">
        <v>75.383680999999996</v>
      </c>
      <c r="AS61" s="127"/>
      <c r="AT61" s="119">
        <v>1954</v>
      </c>
      <c r="AU61" s="100">
        <v>60.071758000000003</v>
      </c>
      <c r="AV61" s="100">
        <v>5.2170052</v>
      </c>
      <c r="AW61" s="100">
        <v>3.1750612999999999</v>
      </c>
      <c r="AX61" s="100">
        <v>5.7461551000000002</v>
      </c>
      <c r="AY61" s="100">
        <v>4.6744573999999997</v>
      </c>
      <c r="AZ61" s="100">
        <v>4.9878866000000004</v>
      </c>
      <c r="BA61" s="100">
        <v>8.5867117000000004</v>
      </c>
      <c r="BB61" s="100">
        <v>9.5372108000000004</v>
      </c>
      <c r="BC61" s="100">
        <v>15.426209</v>
      </c>
      <c r="BD61" s="100">
        <v>24.565940000000001</v>
      </c>
      <c r="BE61" s="100">
        <v>45.755825999999999</v>
      </c>
      <c r="BF61" s="100">
        <v>67.977664000000004</v>
      </c>
      <c r="BG61" s="100">
        <v>113.49775</v>
      </c>
      <c r="BH61" s="100">
        <v>178.68852000000001</v>
      </c>
      <c r="BI61" s="100">
        <v>319.54351000000003</v>
      </c>
      <c r="BJ61" s="100">
        <v>604.37842000000001</v>
      </c>
      <c r="BK61" s="100">
        <v>1048.3163</v>
      </c>
      <c r="BL61" s="100">
        <v>2258.2417999999998</v>
      </c>
      <c r="BM61" s="100">
        <v>61.837200000000003</v>
      </c>
      <c r="BN61" s="100">
        <v>102.94359</v>
      </c>
      <c r="BO61" s="127"/>
      <c r="BP61" s="119">
        <v>1954</v>
      </c>
    </row>
    <row r="62" spans="1:68">
      <c r="A62" s="127"/>
      <c r="B62" s="119">
        <v>1955</v>
      </c>
      <c r="C62" s="100">
        <v>69.455405999999996</v>
      </c>
      <c r="D62" s="100">
        <v>4.7797174</v>
      </c>
      <c r="E62" s="100">
        <v>5.0371155999999999</v>
      </c>
      <c r="F62" s="100">
        <v>3.1857278999999998</v>
      </c>
      <c r="G62" s="100">
        <v>2.9145078</v>
      </c>
      <c r="H62" s="100">
        <v>5.7111776000000001</v>
      </c>
      <c r="I62" s="100">
        <v>6.3761954999999997</v>
      </c>
      <c r="J62" s="100">
        <v>7.9754601000000003</v>
      </c>
      <c r="K62" s="100">
        <v>22.262335</v>
      </c>
      <c r="L62" s="100">
        <v>30.458590000000001</v>
      </c>
      <c r="M62" s="100">
        <v>51.344743000000001</v>
      </c>
      <c r="N62" s="100">
        <v>115.87147</v>
      </c>
      <c r="O62" s="100">
        <v>187.28908999999999</v>
      </c>
      <c r="P62" s="100">
        <v>312.11916000000002</v>
      </c>
      <c r="Q62" s="100">
        <v>440.81632999999999</v>
      </c>
      <c r="R62" s="100">
        <v>786.59612000000004</v>
      </c>
      <c r="S62" s="100">
        <v>1197.1831</v>
      </c>
      <c r="T62" s="100">
        <v>2720.2797</v>
      </c>
      <c r="U62" s="100">
        <v>73.320018000000005</v>
      </c>
      <c r="V62" s="100">
        <v>132.45011</v>
      </c>
      <c r="W62" s="127"/>
      <c r="X62" s="119">
        <v>1955</v>
      </c>
      <c r="Y62" s="100">
        <v>55.544127000000003</v>
      </c>
      <c r="Z62" s="100">
        <v>4.5781556999999999</v>
      </c>
      <c r="AA62" s="100">
        <v>3.3195020999999998</v>
      </c>
      <c r="AB62" s="100">
        <v>5.6761268999999999</v>
      </c>
      <c r="AC62" s="100">
        <v>7.0397746999999997</v>
      </c>
      <c r="AD62" s="100">
        <v>3.3072759999999999</v>
      </c>
      <c r="AE62" s="100">
        <v>5.6481219999999999</v>
      </c>
      <c r="AF62" s="100">
        <v>8.2122551999999995</v>
      </c>
      <c r="AG62" s="100">
        <v>11.406844</v>
      </c>
      <c r="AH62" s="100">
        <v>16.208065999999999</v>
      </c>
      <c r="AI62" s="100">
        <v>16.586642999999999</v>
      </c>
      <c r="AJ62" s="100">
        <v>37.656903999999997</v>
      </c>
      <c r="AK62" s="100">
        <v>47.236181000000002</v>
      </c>
      <c r="AL62" s="100">
        <v>83.734939999999995</v>
      </c>
      <c r="AM62" s="100">
        <v>164.98316</v>
      </c>
      <c r="AN62" s="100">
        <v>304.79896000000002</v>
      </c>
      <c r="AO62" s="100">
        <v>738.38630999999998</v>
      </c>
      <c r="AP62" s="100">
        <v>1806.867</v>
      </c>
      <c r="AQ62" s="100">
        <v>43.645727999999998</v>
      </c>
      <c r="AR62" s="100">
        <v>67.219740999999999</v>
      </c>
      <c r="AS62" s="127"/>
      <c r="AT62" s="119">
        <v>1955</v>
      </c>
      <c r="AU62" s="100">
        <v>62.644778000000002</v>
      </c>
      <c r="AV62" s="100">
        <v>4.6813491000000003</v>
      </c>
      <c r="AW62" s="100">
        <v>4.1965614999999996</v>
      </c>
      <c r="AX62" s="100">
        <v>4.4016954999999998</v>
      </c>
      <c r="AY62" s="100">
        <v>4.8912126999999996</v>
      </c>
      <c r="AZ62" s="100">
        <v>4.5694701999999996</v>
      </c>
      <c r="BA62" s="100">
        <v>6.0232716999999996</v>
      </c>
      <c r="BB62" s="100">
        <v>8.0921257000000004</v>
      </c>
      <c r="BC62" s="100">
        <v>16.975308999999999</v>
      </c>
      <c r="BD62" s="100">
        <v>23.677129999999998</v>
      </c>
      <c r="BE62" s="100">
        <v>34.562697999999997</v>
      </c>
      <c r="BF62" s="100">
        <v>75.862069000000005</v>
      </c>
      <c r="BG62" s="100">
        <v>113.32272</v>
      </c>
      <c r="BH62" s="100">
        <v>191.26553999999999</v>
      </c>
      <c r="BI62" s="100">
        <v>289.66789999999997</v>
      </c>
      <c r="BJ62" s="100">
        <v>508.96861000000001</v>
      </c>
      <c r="BK62" s="100">
        <v>926.40692999999999</v>
      </c>
      <c r="BL62" s="100">
        <v>2154.2552999999998</v>
      </c>
      <c r="BM62" s="100">
        <v>58.664955999999997</v>
      </c>
      <c r="BN62" s="100">
        <v>95.855341999999993</v>
      </c>
      <c r="BO62" s="127"/>
      <c r="BP62" s="119">
        <v>1955</v>
      </c>
    </row>
    <row r="63" spans="1:68">
      <c r="A63" s="127"/>
      <c r="B63" s="119">
        <v>1956</v>
      </c>
      <c r="C63" s="100">
        <v>65.982972000000004</v>
      </c>
      <c r="D63" s="100">
        <v>6.1913321000000003</v>
      </c>
      <c r="E63" s="100">
        <v>3.7584564999999999</v>
      </c>
      <c r="F63" s="100">
        <v>5.2163240000000002</v>
      </c>
      <c r="G63" s="100">
        <v>3.5279025000000002</v>
      </c>
      <c r="H63" s="100">
        <v>3.7919827000000002</v>
      </c>
      <c r="I63" s="100">
        <v>6.0005217999999996</v>
      </c>
      <c r="J63" s="100">
        <v>8.8521687999999994</v>
      </c>
      <c r="K63" s="100">
        <v>19.02497</v>
      </c>
      <c r="L63" s="100">
        <v>35.666666999999997</v>
      </c>
      <c r="M63" s="100">
        <v>49.980167000000002</v>
      </c>
      <c r="N63" s="100">
        <v>119.01375</v>
      </c>
      <c r="O63" s="100">
        <v>195.25959</v>
      </c>
      <c r="P63" s="100">
        <v>338.43085000000002</v>
      </c>
      <c r="Q63" s="100">
        <v>543.56435999999997</v>
      </c>
      <c r="R63" s="100">
        <v>886.44068000000004</v>
      </c>
      <c r="S63" s="100">
        <v>1440.5594000000001</v>
      </c>
      <c r="T63" s="100">
        <v>3081.6327000000001</v>
      </c>
      <c r="U63" s="100">
        <v>80.046064000000001</v>
      </c>
      <c r="V63" s="100">
        <v>148.88920999999999</v>
      </c>
      <c r="W63" s="127"/>
      <c r="X63" s="119">
        <v>1956</v>
      </c>
      <c r="Y63" s="100">
        <v>59.299737</v>
      </c>
      <c r="Z63" s="100">
        <v>3.7656904</v>
      </c>
      <c r="AA63" s="100">
        <v>1.3116474</v>
      </c>
      <c r="AB63" s="100">
        <v>4.8293625000000002</v>
      </c>
      <c r="AC63" s="100">
        <v>7.7546704000000002</v>
      </c>
      <c r="AD63" s="100">
        <v>6.6505441000000003</v>
      </c>
      <c r="AE63" s="100">
        <v>6.4552344000000002</v>
      </c>
      <c r="AF63" s="100">
        <v>10.097918999999999</v>
      </c>
      <c r="AG63" s="100">
        <v>13.957815999999999</v>
      </c>
      <c r="AH63" s="100">
        <v>16.369589000000001</v>
      </c>
      <c r="AI63" s="100">
        <v>22.404136000000001</v>
      </c>
      <c r="AJ63" s="100">
        <v>34.910426999999999</v>
      </c>
      <c r="AK63" s="100">
        <v>63.776781</v>
      </c>
      <c r="AL63" s="100">
        <v>92.190252000000001</v>
      </c>
      <c r="AM63" s="100">
        <v>213.99511999999999</v>
      </c>
      <c r="AN63" s="100">
        <v>355.19801999999999</v>
      </c>
      <c r="AO63" s="100">
        <v>774.88152000000002</v>
      </c>
      <c r="AP63" s="100">
        <v>1912.5</v>
      </c>
      <c r="AQ63" s="100">
        <v>48.843961999999998</v>
      </c>
      <c r="AR63" s="100">
        <v>74.182598999999996</v>
      </c>
      <c r="AS63" s="127"/>
      <c r="AT63" s="119">
        <v>1956</v>
      </c>
      <c r="AU63" s="100">
        <v>62.716391000000002</v>
      </c>
      <c r="AV63" s="100">
        <v>5.0066414999999997</v>
      </c>
      <c r="AW63" s="100">
        <v>2.5631167000000001</v>
      </c>
      <c r="AX63" s="100">
        <v>5.0274941000000002</v>
      </c>
      <c r="AY63" s="100">
        <v>5.5415616999999999</v>
      </c>
      <c r="AZ63" s="100">
        <v>5.1428570999999996</v>
      </c>
      <c r="BA63" s="100">
        <v>6.2195781999999999</v>
      </c>
      <c r="BB63" s="100">
        <v>9.4637224</v>
      </c>
      <c r="BC63" s="100">
        <v>16.545234000000001</v>
      </c>
      <c r="BD63" s="100">
        <v>26.439381000000001</v>
      </c>
      <c r="BE63" s="100">
        <v>36.761668999999998</v>
      </c>
      <c r="BF63" s="100">
        <v>76.294914000000006</v>
      </c>
      <c r="BG63" s="100">
        <v>125.43001</v>
      </c>
      <c r="BH63" s="100">
        <v>207.67071999999999</v>
      </c>
      <c r="BI63" s="100">
        <v>362.6619</v>
      </c>
      <c r="BJ63" s="100">
        <v>579.39913999999999</v>
      </c>
      <c r="BK63" s="100">
        <v>1043.7853</v>
      </c>
      <c r="BL63" s="100">
        <v>2356.5891000000001</v>
      </c>
      <c r="BM63" s="100">
        <v>64.654394999999994</v>
      </c>
      <c r="BN63" s="100">
        <v>106.48222</v>
      </c>
      <c r="BO63" s="127"/>
      <c r="BP63" s="119">
        <v>1956</v>
      </c>
    </row>
    <row r="64" spans="1:68">
      <c r="A64" s="127"/>
      <c r="B64" s="119">
        <v>1957</v>
      </c>
      <c r="C64" s="100">
        <v>73.750237999999996</v>
      </c>
      <c r="D64" s="100">
        <v>6.3961623000000003</v>
      </c>
      <c r="E64" s="100">
        <v>4.5966443999999997</v>
      </c>
      <c r="F64" s="100">
        <v>4.7017338000000004</v>
      </c>
      <c r="G64" s="100">
        <v>6.2893081999999998</v>
      </c>
      <c r="H64" s="100">
        <v>6.6024759</v>
      </c>
      <c r="I64" s="100">
        <v>9.5755693999999991</v>
      </c>
      <c r="J64" s="100">
        <v>11.925043000000001</v>
      </c>
      <c r="K64" s="100">
        <v>18.694362000000002</v>
      </c>
      <c r="L64" s="100">
        <v>25.898349</v>
      </c>
      <c r="M64" s="100">
        <v>61.177376000000002</v>
      </c>
      <c r="N64" s="100">
        <v>115.52679999999999</v>
      </c>
      <c r="O64" s="100">
        <v>201.24717000000001</v>
      </c>
      <c r="P64" s="100">
        <v>356.62965000000003</v>
      </c>
      <c r="Q64" s="100">
        <v>555.66219000000001</v>
      </c>
      <c r="R64" s="100">
        <v>885.05746999999997</v>
      </c>
      <c r="S64" s="100">
        <v>1316.1512</v>
      </c>
      <c r="T64" s="100">
        <v>2765.5171999999998</v>
      </c>
      <c r="U64" s="100">
        <v>80.638223999999994</v>
      </c>
      <c r="V64" s="100">
        <v>145.01472999999999</v>
      </c>
      <c r="W64" s="127"/>
      <c r="X64" s="119">
        <v>1957</v>
      </c>
      <c r="Y64" s="100">
        <v>61.915190000000003</v>
      </c>
      <c r="Z64" s="100">
        <v>5.8577405999999996</v>
      </c>
      <c r="AA64" s="100">
        <v>4.0904715999999999</v>
      </c>
      <c r="AB64" s="100">
        <v>7.1031500999999997</v>
      </c>
      <c r="AC64" s="100">
        <v>6.4912879999999999</v>
      </c>
      <c r="AD64" s="100">
        <v>8.8957055</v>
      </c>
      <c r="AE64" s="100">
        <v>11.201344000000001</v>
      </c>
      <c r="AF64" s="100">
        <v>12.451822999999999</v>
      </c>
      <c r="AG64" s="100">
        <v>14.714899000000001</v>
      </c>
      <c r="AH64" s="100">
        <v>18.576937000000001</v>
      </c>
      <c r="AI64" s="100">
        <v>23.549201</v>
      </c>
      <c r="AJ64" s="100">
        <v>42.785617000000002</v>
      </c>
      <c r="AK64" s="100">
        <v>61.163600000000002</v>
      </c>
      <c r="AL64" s="100">
        <v>112.62799</v>
      </c>
      <c r="AM64" s="100">
        <v>202.66041000000001</v>
      </c>
      <c r="AN64" s="100">
        <v>358.42293999999998</v>
      </c>
      <c r="AO64" s="100">
        <v>796.76674000000003</v>
      </c>
      <c r="AP64" s="100">
        <v>1823.7705000000001</v>
      </c>
      <c r="AQ64" s="100">
        <v>51.136004999999997</v>
      </c>
      <c r="AR64" s="100">
        <v>75.649972000000005</v>
      </c>
      <c r="AS64" s="127"/>
      <c r="AT64" s="119">
        <v>1957</v>
      </c>
      <c r="AU64" s="100">
        <v>67.969662</v>
      </c>
      <c r="AV64" s="100">
        <v>6.1330879999999999</v>
      </c>
      <c r="AW64" s="100">
        <v>4.3493594</v>
      </c>
      <c r="AX64" s="100">
        <v>5.8726095000000003</v>
      </c>
      <c r="AY64" s="100">
        <v>6.3861143</v>
      </c>
      <c r="AZ64" s="100">
        <v>7.6867295000000002</v>
      </c>
      <c r="BA64" s="100">
        <v>10.356422</v>
      </c>
      <c r="BB64" s="100">
        <v>12.182741</v>
      </c>
      <c r="BC64" s="100">
        <v>16.737033</v>
      </c>
      <c r="BD64" s="100">
        <v>22.383036000000001</v>
      </c>
      <c r="BE64" s="100">
        <v>43.198714000000002</v>
      </c>
      <c r="BF64" s="100">
        <v>78.880990999999995</v>
      </c>
      <c r="BG64" s="100">
        <v>126.62251999999999</v>
      </c>
      <c r="BH64" s="100">
        <v>226.20857000000001</v>
      </c>
      <c r="BI64" s="100">
        <v>361.20690000000002</v>
      </c>
      <c r="BJ64" s="100">
        <v>580.22130000000004</v>
      </c>
      <c r="BK64" s="100">
        <v>1005.5249</v>
      </c>
      <c r="BL64" s="100">
        <v>2174.8072000000002</v>
      </c>
      <c r="BM64" s="100">
        <v>66.077466999999999</v>
      </c>
      <c r="BN64" s="100">
        <v>105.69235</v>
      </c>
      <c r="BO64" s="127"/>
      <c r="BP64" s="119">
        <v>1957</v>
      </c>
    </row>
    <row r="65" spans="1:68">
      <c r="A65" s="127"/>
      <c r="B65" s="120">
        <v>1958</v>
      </c>
      <c r="C65" s="100">
        <v>73.043153000000004</v>
      </c>
      <c r="D65" s="100">
        <v>3.7284144000000001</v>
      </c>
      <c r="E65" s="100">
        <v>2.5823111999999999</v>
      </c>
      <c r="F65" s="100">
        <v>3.4236805000000001</v>
      </c>
      <c r="G65" s="100">
        <v>5.5796652</v>
      </c>
      <c r="H65" s="100">
        <v>2.8352708</v>
      </c>
      <c r="I65" s="100">
        <v>6.9533866</v>
      </c>
      <c r="J65" s="100">
        <v>11.177754</v>
      </c>
      <c r="K65" s="100">
        <v>11.087802999999999</v>
      </c>
      <c r="L65" s="100">
        <v>25.875671000000001</v>
      </c>
      <c r="M65" s="100">
        <v>60.029828000000002</v>
      </c>
      <c r="N65" s="100">
        <v>97.505668999999997</v>
      </c>
      <c r="O65" s="100">
        <v>172.18172000000001</v>
      </c>
      <c r="P65" s="100">
        <v>290.74315999999999</v>
      </c>
      <c r="Q65" s="100">
        <v>473.68421000000001</v>
      </c>
      <c r="R65" s="100">
        <v>742.76526999999999</v>
      </c>
      <c r="S65" s="100">
        <v>1062.7063000000001</v>
      </c>
      <c r="T65" s="100">
        <v>2573.4265999999998</v>
      </c>
      <c r="U65" s="100">
        <v>69.264156</v>
      </c>
      <c r="V65" s="100">
        <v>125.39918</v>
      </c>
      <c r="W65" s="127"/>
      <c r="X65" s="120">
        <v>1958</v>
      </c>
      <c r="Y65" s="100">
        <v>56.263477999999999</v>
      </c>
      <c r="Z65" s="100">
        <v>2.8688525</v>
      </c>
      <c r="AA65" s="100">
        <v>2.0283975999999999</v>
      </c>
      <c r="AB65" s="100">
        <v>3.2894736999999998</v>
      </c>
      <c r="AC65" s="100">
        <v>3.3068783000000002</v>
      </c>
      <c r="AD65" s="100">
        <v>4.3736332000000004</v>
      </c>
      <c r="AE65" s="100">
        <v>8.9535534000000006</v>
      </c>
      <c r="AF65" s="100">
        <v>8.5714286000000008</v>
      </c>
      <c r="AG65" s="100">
        <v>13.492794</v>
      </c>
      <c r="AH65" s="100">
        <v>12.907609000000001</v>
      </c>
      <c r="AI65" s="100">
        <v>19.097928</v>
      </c>
      <c r="AJ65" s="100">
        <v>31.221719</v>
      </c>
      <c r="AK65" s="100">
        <v>48.371175000000001</v>
      </c>
      <c r="AL65" s="100">
        <v>85.106382999999994</v>
      </c>
      <c r="AM65" s="100">
        <v>155.85383999999999</v>
      </c>
      <c r="AN65" s="100">
        <v>285.71429000000001</v>
      </c>
      <c r="AO65" s="100">
        <v>631.57894999999996</v>
      </c>
      <c r="AP65" s="100">
        <v>1721.1155000000001</v>
      </c>
      <c r="AQ65" s="100">
        <v>41.719757999999999</v>
      </c>
      <c r="AR65" s="100">
        <v>63.056016999999997</v>
      </c>
      <c r="AS65" s="127"/>
      <c r="AT65" s="120">
        <v>1958</v>
      </c>
      <c r="AU65" s="100">
        <v>64.855558000000002</v>
      </c>
      <c r="AV65" s="100">
        <v>3.3079391</v>
      </c>
      <c r="AW65" s="100">
        <v>2.3117568999999998</v>
      </c>
      <c r="AX65" s="100">
        <v>3.3581544999999999</v>
      </c>
      <c r="AY65" s="100">
        <v>4.4800000000000004</v>
      </c>
      <c r="AZ65" s="100">
        <v>3.5671819</v>
      </c>
      <c r="BA65" s="100">
        <v>7.9120290000000004</v>
      </c>
      <c r="BB65" s="100">
        <v>9.9051338999999992</v>
      </c>
      <c r="BC65" s="100">
        <v>12.276446999999999</v>
      </c>
      <c r="BD65" s="100">
        <v>19.630296000000001</v>
      </c>
      <c r="BE65" s="100">
        <v>40.443320999999997</v>
      </c>
      <c r="BF65" s="100">
        <v>64.326160999999999</v>
      </c>
      <c r="BG65" s="100">
        <v>106.32711999999999</v>
      </c>
      <c r="BH65" s="100">
        <v>180.12047999999999</v>
      </c>
      <c r="BI65" s="100">
        <v>297.85478999999998</v>
      </c>
      <c r="BJ65" s="100">
        <v>477.41064999999998</v>
      </c>
      <c r="BK65" s="100">
        <v>803.68906000000004</v>
      </c>
      <c r="BL65" s="100">
        <v>2030.4568999999999</v>
      </c>
      <c r="BM65" s="100">
        <v>55.646996999999999</v>
      </c>
      <c r="BN65" s="100">
        <v>89.995930999999999</v>
      </c>
      <c r="BO65" s="127"/>
      <c r="BP65" s="120">
        <v>1958</v>
      </c>
    </row>
    <row r="66" spans="1:68">
      <c r="A66" s="127"/>
      <c r="B66" s="120">
        <v>1959</v>
      </c>
      <c r="C66" s="100">
        <v>76.726343</v>
      </c>
      <c r="D66" s="100">
        <v>5.3918736999999997</v>
      </c>
      <c r="E66" s="100">
        <v>2.0703933999999999</v>
      </c>
      <c r="F66" s="100">
        <v>5.6710775</v>
      </c>
      <c r="G66" s="100">
        <v>6.0277275000000001</v>
      </c>
      <c r="H66" s="100">
        <v>5.4992764000000003</v>
      </c>
      <c r="I66" s="100">
        <v>7.4358974</v>
      </c>
      <c r="J66" s="100">
        <v>11.041009000000001</v>
      </c>
      <c r="K66" s="100">
        <v>20.921771</v>
      </c>
      <c r="L66" s="100">
        <v>31.326781</v>
      </c>
      <c r="M66" s="100">
        <v>61.394005</v>
      </c>
      <c r="N66" s="100">
        <v>130.91551999999999</v>
      </c>
      <c r="O66" s="100">
        <v>217.60796999999999</v>
      </c>
      <c r="P66" s="100">
        <v>377.96834000000001</v>
      </c>
      <c r="Q66" s="100">
        <v>597.50667999999996</v>
      </c>
      <c r="R66" s="100">
        <v>1046.6563000000001</v>
      </c>
      <c r="S66" s="100">
        <v>1633.9869000000001</v>
      </c>
      <c r="T66" s="100">
        <v>3360.5441999999998</v>
      </c>
      <c r="U66" s="100">
        <v>89.189402000000001</v>
      </c>
      <c r="V66" s="100">
        <v>166.74494999999999</v>
      </c>
      <c r="W66" s="127"/>
      <c r="X66" s="120">
        <v>1959</v>
      </c>
      <c r="Y66" s="100">
        <v>58.834803000000001</v>
      </c>
      <c r="Z66" s="100">
        <v>6.4308681999999999</v>
      </c>
      <c r="AA66" s="100">
        <v>3.4775049</v>
      </c>
      <c r="AB66" s="100">
        <v>7.3508623000000002</v>
      </c>
      <c r="AC66" s="100">
        <v>7.9415502</v>
      </c>
      <c r="AD66" s="100">
        <v>9.1888465999999998</v>
      </c>
      <c r="AE66" s="100">
        <v>8.6737549000000005</v>
      </c>
      <c r="AF66" s="100">
        <v>13.831258999999999</v>
      </c>
      <c r="AG66" s="100">
        <v>11.148963</v>
      </c>
      <c r="AH66" s="100">
        <v>18.578879000000001</v>
      </c>
      <c r="AI66" s="100">
        <v>30.588235000000001</v>
      </c>
      <c r="AJ66" s="100">
        <v>37.718904000000002</v>
      </c>
      <c r="AK66" s="100">
        <v>61.485489000000001</v>
      </c>
      <c r="AL66" s="100">
        <v>99.669604000000007</v>
      </c>
      <c r="AM66" s="100">
        <v>202.44077999999999</v>
      </c>
      <c r="AN66" s="100">
        <v>400.67720000000003</v>
      </c>
      <c r="AO66" s="100">
        <v>753.13807999999995</v>
      </c>
      <c r="AP66" s="100">
        <v>2287.9376999999999</v>
      </c>
      <c r="AQ66" s="100">
        <v>53.494633999999998</v>
      </c>
      <c r="AR66" s="100">
        <v>81.712554999999995</v>
      </c>
      <c r="AS66" s="127"/>
      <c r="AT66" s="120">
        <v>1959</v>
      </c>
      <c r="AU66" s="100">
        <v>67.994761999999994</v>
      </c>
      <c r="AV66" s="100">
        <v>5.9002851999999999</v>
      </c>
      <c r="AW66" s="100">
        <v>2.7568657000000001</v>
      </c>
      <c r="AX66" s="100">
        <v>6.4917126999999999</v>
      </c>
      <c r="AY66" s="100">
        <v>6.9594804000000003</v>
      </c>
      <c r="AZ66" s="100">
        <v>7.2606261999999999</v>
      </c>
      <c r="BA66" s="100">
        <v>8.0278297999999992</v>
      </c>
      <c r="BB66" s="100">
        <v>12.400593000000001</v>
      </c>
      <c r="BC66" s="100">
        <v>16.087022999999999</v>
      </c>
      <c r="BD66" s="100">
        <v>25.142315</v>
      </c>
      <c r="BE66" s="100">
        <v>46.625306000000002</v>
      </c>
      <c r="BF66" s="100">
        <v>84.670231999999999</v>
      </c>
      <c r="BG66" s="100">
        <v>134.93097</v>
      </c>
      <c r="BH66" s="100">
        <v>226.29051999999999</v>
      </c>
      <c r="BI66" s="100">
        <v>378.77582999999998</v>
      </c>
      <c r="BJ66" s="100">
        <v>672.33486000000005</v>
      </c>
      <c r="BK66" s="100">
        <v>1096.9387999999999</v>
      </c>
      <c r="BL66" s="100">
        <v>2678.2177999999999</v>
      </c>
      <c r="BM66" s="100">
        <v>71.526589999999999</v>
      </c>
      <c r="BN66" s="100">
        <v>117.9611</v>
      </c>
      <c r="BO66" s="127"/>
      <c r="BP66" s="120">
        <v>1959</v>
      </c>
    </row>
    <row r="67" spans="1:68">
      <c r="A67" s="127"/>
      <c r="B67" s="120">
        <v>1960</v>
      </c>
      <c r="C67" s="100">
        <v>59.107143000000001</v>
      </c>
      <c r="D67" s="100">
        <v>3.0400912</v>
      </c>
      <c r="E67" s="100">
        <v>1.9904459000000001</v>
      </c>
      <c r="F67" s="100">
        <v>6.3516260000000004</v>
      </c>
      <c r="G67" s="100">
        <v>1.7371163999999999</v>
      </c>
      <c r="H67" s="100">
        <v>4.9780381</v>
      </c>
      <c r="I67" s="100">
        <v>7.1960934999999999</v>
      </c>
      <c r="J67" s="100">
        <v>10.010267000000001</v>
      </c>
      <c r="K67" s="100">
        <v>18.663456</v>
      </c>
      <c r="L67" s="100">
        <v>24.661653999999999</v>
      </c>
      <c r="M67" s="100">
        <v>49.877063999999997</v>
      </c>
      <c r="N67" s="100">
        <v>105.92304</v>
      </c>
      <c r="O67" s="100">
        <v>162.35167000000001</v>
      </c>
      <c r="P67" s="100">
        <v>309.69900000000001</v>
      </c>
      <c r="Q67" s="100">
        <v>521.70138999999995</v>
      </c>
      <c r="R67" s="100">
        <v>881.02409999999998</v>
      </c>
      <c r="S67" s="100">
        <v>1275.8621000000001</v>
      </c>
      <c r="T67" s="100">
        <v>2797.3856000000001</v>
      </c>
      <c r="U67" s="100">
        <v>72.954182000000003</v>
      </c>
      <c r="V67" s="100">
        <v>136.88075000000001</v>
      </c>
      <c r="W67" s="127"/>
      <c r="X67" s="120">
        <v>1960</v>
      </c>
      <c r="Y67" s="100">
        <v>52.937863999999998</v>
      </c>
      <c r="Z67" s="100">
        <v>4.7600159</v>
      </c>
      <c r="AA67" s="100">
        <v>3.1380753000000001</v>
      </c>
      <c r="AB67" s="100">
        <v>2.6638253000000001</v>
      </c>
      <c r="AC67" s="100">
        <v>3.3908754999999999</v>
      </c>
      <c r="AD67" s="100">
        <v>4.1560101999999999</v>
      </c>
      <c r="AE67" s="100">
        <v>5.0804403000000002</v>
      </c>
      <c r="AF67" s="100">
        <v>7.0232307</v>
      </c>
      <c r="AG67" s="100">
        <v>12.36476</v>
      </c>
      <c r="AH67" s="100">
        <v>18.582677</v>
      </c>
      <c r="AI67" s="100">
        <v>16.736401999999998</v>
      </c>
      <c r="AJ67" s="100">
        <v>30.370701</v>
      </c>
      <c r="AK67" s="100">
        <v>44.110518999999996</v>
      </c>
      <c r="AL67" s="100">
        <v>73.024523000000002</v>
      </c>
      <c r="AM67" s="100">
        <v>147.03833</v>
      </c>
      <c r="AN67" s="100">
        <v>319.56522000000001</v>
      </c>
      <c r="AO67" s="100">
        <v>579.56777999999997</v>
      </c>
      <c r="AP67" s="100">
        <v>1794.0074999999999</v>
      </c>
      <c r="AQ67" s="100">
        <v>41.631416000000002</v>
      </c>
      <c r="AR67" s="100">
        <v>62.810949000000001</v>
      </c>
      <c r="AS67" s="127"/>
      <c r="AT67" s="120">
        <v>1960</v>
      </c>
      <c r="AU67" s="100">
        <v>56.09957</v>
      </c>
      <c r="AV67" s="100">
        <v>3.8816109000000001</v>
      </c>
      <c r="AW67" s="100">
        <v>2.5499795999999999</v>
      </c>
      <c r="AX67" s="100">
        <v>4.5513653999999999</v>
      </c>
      <c r="AY67" s="100">
        <v>2.5380710999999998</v>
      </c>
      <c r="AZ67" s="100">
        <v>4.5850527000000003</v>
      </c>
      <c r="BA67" s="100">
        <v>6.1877858000000003</v>
      </c>
      <c r="BB67" s="100">
        <v>8.5548829000000008</v>
      </c>
      <c r="BC67" s="100">
        <v>15.555894</v>
      </c>
      <c r="BD67" s="100">
        <v>21.692308000000001</v>
      </c>
      <c r="BE67" s="100">
        <v>33.966399000000003</v>
      </c>
      <c r="BF67" s="100">
        <v>68.760983999999993</v>
      </c>
      <c r="BG67" s="100">
        <v>100.07659</v>
      </c>
      <c r="BH67" s="100">
        <v>179.27928</v>
      </c>
      <c r="BI67" s="100">
        <v>313.87707999999998</v>
      </c>
      <c r="BJ67" s="100">
        <v>554.92424000000005</v>
      </c>
      <c r="BK67" s="100">
        <v>847.82609000000002</v>
      </c>
      <c r="BL67" s="100">
        <v>2159.5237999999999</v>
      </c>
      <c r="BM67" s="100">
        <v>57.459854</v>
      </c>
      <c r="BN67" s="100">
        <v>94.277446999999995</v>
      </c>
      <c r="BO67" s="127"/>
      <c r="BP67" s="120">
        <v>1960</v>
      </c>
    </row>
    <row r="68" spans="1:68">
      <c r="A68" s="127"/>
      <c r="B68" s="120">
        <v>1961</v>
      </c>
      <c r="C68" s="100">
        <v>55.429667000000002</v>
      </c>
      <c r="D68" s="100">
        <v>4.2942494</v>
      </c>
      <c r="E68" s="100">
        <v>3.0710172999999998</v>
      </c>
      <c r="F68" s="100">
        <v>5.0480768999999999</v>
      </c>
      <c r="G68" s="100">
        <v>6.3871146999999997</v>
      </c>
      <c r="H68" s="100">
        <v>3.5180299000000002</v>
      </c>
      <c r="I68" s="100">
        <v>5.9446886000000001</v>
      </c>
      <c r="J68" s="100">
        <v>8.3735093000000003</v>
      </c>
      <c r="K68" s="100">
        <v>16.579407</v>
      </c>
      <c r="L68" s="100">
        <v>21.752085999999998</v>
      </c>
      <c r="M68" s="100">
        <v>43.463380999999998</v>
      </c>
      <c r="N68" s="100">
        <v>89.150547000000003</v>
      </c>
      <c r="O68" s="100">
        <v>184.73684</v>
      </c>
      <c r="P68" s="100">
        <v>314.80241000000001</v>
      </c>
      <c r="Q68" s="100">
        <v>481.19657999999998</v>
      </c>
      <c r="R68" s="100">
        <v>824.63768000000005</v>
      </c>
      <c r="S68" s="100">
        <v>1282.2823000000001</v>
      </c>
      <c r="T68" s="100">
        <v>2620.2532000000001</v>
      </c>
      <c r="U68" s="100">
        <v>70.252056999999994</v>
      </c>
      <c r="V68" s="100">
        <v>131.00761</v>
      </c>
      <c r="W68" s="127"/>
      <c r="X68" s="120">
        <v>1961</v>
      </c>
      <c r="Y68" s="100">
        <v>47.950220000000002</v>
      </c>
      <c r="Z68" s="100">
        <v>3.1274432999999999</v>
      </c>
      <c r="AA68" s="100">
        <v>3.4225891000000002</v>
      </c>
      <c r="AB68" s="100">
        <v>3.8042099999999999</v>
      </c>
      <c r="AC68" s="100">
        <v>3.5820896000000002</v>
      </c>
      <c r="AD68" s="100">
        <v>5.1265619999999998</v>
      </c>
      <c r="AE68" s="100">
        <v>4.8254329</v>
      </c>
      <c r="AF68" s="100">
        <v>6.1877858000000003</v>
      </c>
      <c r="AG68" s="100">
        <v>11.662679000000001</v>
      </c>
      <c r="AH68" s="100">
        <v>10.506799000000001</v>
      </c>
      <c r="AI68" s="100">
        <v>18.008085000000001</v>
      </c>
      <c r="AJ68" s="100">
        <v>28.634360999999998</v>
      </c>
      <c r="AK68" s="100">
        <v>41.247002000000002</v>
      </c>
      <c r="AL68" s="100">
        <v>71.659482999999994</v>
      </c>
      <c r="AM68" s="100">
        <v>129.49153000000001</v>
      </c>
      <c r="AN68" s="100">
        <v>269.59248000000002</v>
      </c>
      <c r="AO68" s="100">
        <v>476.63551000000001</v>
      </c>
      <c r="AP68" s="100">
        <v>1634.4086</v>
      </c>
      <c r="AQ68" s="100">
        <v>37.414115000000002</v>
      </c>
      <c r="AR68" s="100">
        <v>55.829450000000001</v>
      </c>
      <c r="AS68" s="127"/>
      <c r="AT68" s="120">
        <v>1961</v>
      </c>
      <c r="AU68" s="100">
        <v>51.781091000000004</v>
      </c>
      <c r="AV68" s="100">
        <v>3.7242169999999999</v>
      </c>
      <c r="AW68" s="100">
        <v>3.2426059</v>
      </c>
      <c r="AX68" s="100">
        <v>4.4427989999999999</v>
      </c>
      <c r="AY68" s="100">
        <v>5.0352467000000001</v>
      </c>
      <c r="AZ68" s="100">
        <v>4.2865890999999996</v>
      </c>
      <c r="BA68" s="100">
        <v>5.4112553999999999</v>
      </c>
      <c r="BB68" s="100">
        <v>7.3126142999999999</v>
      </c>
      <c r="BC68" s="100">
        <v>14.155116</v>
      </c>
      <c r="BD68" s="100">
        <v>16.231795999999999</v>
      </c>
      <c r="BE68" s="100">
        <v>31.189084000000001</v>
      </c>
      <c r="BF68" s="100">
        <v>59.595525000000002</v>
      </c>
      <c r="BG68" s="100">
        <v>109.66123</v>
      </c>
      <c r="BH68" s="100">
        <v>180.05375000000001</v>
      </c>
      <c r="BI68" s="100">
        <v>285.06616000000002</v>
      </c>
      <c r="BJ68" s="100">
        <v>502.12508000000003</v>
      </c>
      <c r="BK68" s="100">
        <v>785.71429000000001</v>
      </c>
      <c r="BL68" s="100">
        <v>1990.8467000000001</v>
      </c>
      <c r="BM68" s="100">
        <v>54.014960000000002</v>
      </c>
      <c r="BN68" s="100">
        <v>87.575039000000004</v>
      </c>
      <c r="BO68" s="127"/>
      <c r="BP68" s="120">
        <v>1961</v>
      </c>
    </row>
    <row r="69" spans="1:68">
      <c r="A69" s="127"/>
      <c r="B69" s="120">
        <v>1962</v>
      </c>
      <c r="C69" s="100">
        <v>58.924289000000002</v>
      </c>
      <c r="D69" s="100">
        <v>4.0485829999999998</v>
      </c>
      <c r="E69" s="100">
        <v>2.5086838999999999</v>
      </c>
      <c r="F69" s="100">
        <v>1.9982238000000001</v>
      </c>
      <c r="G69" s="100">
        <v>2.4403470999999999</v>
      </c>
      <c r="H69" s="100">
        <v>5.2478134000000001</v>
      </c>
      <c r="I69" s="100">
        <v>3.7037037000000002</v>
      </c>
      <c r="J69" s="100">
        <v>7.1138211</v>
      </c>
      <c r="K69" s="100">
        <v>14.052839000000001</v>
      </c>
      <c r="L69" s="100">
        <v>28.084852000000001</v>
      </c>
      <c r="M69" s="100">
        <v>45</v>
      </c>
      <c r="N69" s="100">
        <v>96.326531000000003</v>
      </c>
      <c r="O69" s="100">
        <v>190.03595000000001</v>
      </c>
      <c r="P69" s="100">
        <v>335.12423999999999</v>
      </c>
      <c r="Q69" s="100">
        <v>555.83542999999997</v>
      </c>
      <c r="R69" s="100">
        <v>828.65169000000003</v>
      </c>
      <c r="S69" s="100">
        <v>1408.1632999999999</v>
      </c>
      <c r="T69" s="100">
        <v>2938.6502999999998</v>
      </c>
      <c r="U69" s="100">
        <v>75.103718999999998</v>
      </c>
      <c r="V69" s="100">
        <v>141.28151</v>
      </c>
      <c r="W69" s="127"/>
      <c r="X69" s="120">
        <v>1962</v>
      </c>
      <c r="Y69" s="100">
        <v>51.526032000000001</v>
      </c>
      <c r="Z69" s="100">
        <v>3.0870152000000002</v>
      </c>
      <c r="AA69" s="100">
        <v>2.2235697999999999</v>
      </c>
      <c r="AB69" s="100">
        <v>3.9645522</v>
      </c>
      <c r="AC69" s="100">
        <v>5.4691998000000002</v>
      </c>
      <c r="AD69" s="100">
        <v>7.8222778000000002</v>
      </c>
      <c r="AE69" s="100">
        <v>6.3657406999999999</v>
      </c>
      <c r="AF69" s="100">
        <v>9.1767880999999996</v>
      </c>
      <c r="AG69" s="100">
        <v>10.743321999999999</v>
      </c>
      <c r="AH69" s="100">
        <v>16.237745</v>
      </c>
      <c r="AI69" s="100">
        <v>21.276596000000001</v>
      </c>
      <c r="AJ69" s="100">
        <v>33.978495000000002</v>
      </c>
      <c r="AK69" s="100">
        <v>49.453161999999999</v>
      </c>
      <c r="AL69" s="100">
        <v>71.582346999999999</v>
      </c>
      <c r="AM69" s="100">
        <v>143.79085000000001</v>
      </c>
      <c r="AN69" s="100">
        <v>285.57114000000001</v>
      </c>
      <c r="AO69" s="100">
        <v>627.69784000000004</v>
      </c>
      <c r="AP69" s="100">
        <v>1756.7568000000001</v>
      </c>
      <c r="AQ69" s="100">
        <v>42.838549</v>
      </c>
      <c r="AR69" s="100">
        <v>62.968564999999998</v>
      </c>
      <c r="AS69" s="127"/>
      <c r="AT69" s="120">
        <v>1962</v>
      </c>
      <c r="AU69" s="100">
        <v>55.312061999999997</v>
      </c>
      <c r="AV69" s="100">
        <v>3.5791655000000002</v>
      </c>
      <c r="AW69" s="100">
        <v>2.3694343</v>
      </c>
      <c r="AX69" s="100">
        <v>2.9572338</v>
      </c>
      <c r="AY69" s="100">
        <v>3.9095225</v>
      </c>
      <c r="AZ69" s="100">
        <v>6.4895864999999997</v>
      </c>
      <c r="BA69" s="100">
        <v>4.9751244000000003</v>
      </c>
      <c r="BB69" s="100">
        <v>8.1141211999999996</v>
      </c>
      <c r="BC69" s="100">
        <v>12.425020999999999</v>
      </c>
      <c r="BD69" s="100">
        <v>22.235668</v>
      </c>
      <c r="BE69" s="100">
        <v>33.505155000000002</v>
      </c>
      <c r="BF69" s="100">
        <v>65.968586000000002</v>
      </c>
      <c r="BG69" s="100">
        <v>117.03704</v>
      </c>
      <c r="BH69" s="100">
        <v>188.82580999999999</v>
      </c>
      <c r="BI69" s="100">
        <v>324.14553000000001</v>
      </c>
      <c r="BJ69" s="100">
        <v>511.69591000000003</v>
      </c>
      <c r="BK69" s="100">
        <v>925.47275000000002</v>
      </c>
      <c r="BL69" s="100">
        <v>2176.4706000000001</v>
      </c>
      <c r="BM69" s="100">
        <v>59.118732999999999</v>
      </c>
      <c r="BN69" s="100">
        <v>95.595322999999993</v>
      </c>
      <c r="BO69" s="127"/>
      <c r="BP69" s="120">
        <v>1962</v>
      </c>
    </row>
    <row r="70" spans="1:68">
      <c r="A70" s="127"/>
      <c r="B70" s="120">
        <v>1963</v>
      </c>
      <c r="C70" s="100">
        <v>56.476157999999998</v>
      </c>
      <c r="D70" s="100">
        <v>2.5348541999999998</v>
      </c>
      <c r="E70" s="100">
        <v>2.0904598999999999</v>
      </c>
      <c r="F70" s="100">
        <v>1.8730488999999999</v>
      </c>
      <c r="G70" s="100">
        <v>4.4985445999999998</v>
      </c>
      <c r="H70" s="100">
        <v>5.1472690999999999</v>
      </c>
      <c r="I70" s="100">
        <v>3.5192204</v>
      </c>
      <c r="J70" s="100">
        <v>7.3195356</v>
      </c>
      <c r="K70" s="100">
        <v>17.543859999999999</v>
      </c>
      <c r="L70" s="100">
        <v>22.981553999999999</v>
      </c>
      <c r="M70" s="100">
        <v>49.739922</v>
      </c>
      <c r="N70" s="100">
        <v>89.976321999999996</v>
      </c>
      <c r="O70" s="100">
        <v>219.75806</v>
      </c>
      <c r="P70" s="100">
        <v>362.85525000000001</v>
      </c>
      <c r="Q70" s="100">
        <v>558.35432000000003</v>
      </c>
      <c r="R70" s="100">
        <v>921.40921000000003</v>
      </c>
      <c r="S70" s="100">
        <v>1305.4755</v>
      </c>
      <c r="T70" s="100">
        <v>2630.9524000000001</v>
      </c>
      <c r="U70" s="100">
        <v>76.219567999999995</v>
      </c>
      <c r="V70" s="100">
        <v>139.85372000000001</v>
      </c>
      <c r="W70" s="127"/>
      <c r="X70" s="120">
        <v>1963</v>
      </c>
      <c r="Y70" s="100">
        <v>45.438409999999998</v>
      </c>
      <c r="Z70" s="100">
        <v>4.9410869999999996</v>
      </c>
      <c r="AA70" s="100">
        <v>3.5749751999999999</v>
      </c>
      <c r="AB70" s="100">
        <v>3.2815576000000002</v>
      </c>
      <c r="AC70" s="100">
        <v>4.7565752999999997</v>
      </c>
      <c r="AD70" s="100">
        <v>4.2695943999999999</v>
      </c>
      <c r="AE70" s="100">
        <v>5.9031877000000001</v>
      </c>
      <c r="AF70" s="100">
        <v>8.1124931999999994</v>
      </c>
      <c r="AG70" s="100">
        <v>10.092515000000001</v>
      </c>
      <c r="AH70" s="100">
        <v>16.881522</v>
      </c>
      <c r="AI70" s="100">
        <v>18.569464</v>
      </c>
      <c r="AJ70" s="100">
        <v>26.173660000000002</v>
      </c>
      <c r="AK70" s="100">
        <v>45.841209999999997</v>
      </c>
      <c r="AL70" s="100">
        <v>70.250133000000005</v>
      </c>
      <c r="AM70" s="100">
        <v>152.85805999999999</v>
      </c>
      <c r="AN70" s="100">
        <v>283.95062000000001</v>
      </c>
      <c r="AO70" s="100">
        <v>618.88112000000001</v>
      </c>
      <c r="AP70" s="100">
        <v>1605.7692</v>
      </c>
      <c r="AQ70" s="100">
        <v>41.150360999999997</v>
      </c>
      <c r="AR70" s="100">
        <v>59.570833</v>
      </c>
      <c r="AS70" s="127"/>
      <c r="AT70" s="120">
        <v>1963</v>
      </c>
      <c r="AU70" s="100">
        <v>51.091098000000002</v>
      </c>
      <c r="AV70" s="100">
        <v>3.7088549</v>
      </c>
      <c r="AW70" s="100">
        <v>2.8163543</v>
      </c>
      <c r="AX70" s="100">
        <v>2.5597270000000001</v>
      </c>
      <c r="AY70" s="100">
        <v>4.6239629999999998</v>
      </c>
      <c r="AZ70" s="100">
        <v>4.7225501999999997</v>
      </c>
      <c r="BA70" s="100">
        <v>4.6597005999999999</v>
      </c>
      <c r="BB70" s="100">
        <v>7.7023498999999997</v>
      </c>
      <c r="BC70" s="100">
        <v>13.888889000000001</v>
      </c>
      <c r="BD70" s="100">
        <v>19.954302999999999</v>
      </c>
      <c r="BE70" s="100">
        <v>34.592246000000003</v>
      </c>
      <c r="BF70" s="100">
        <v>58.894961000000002</v>
      </c>
      <c r="BG70" s="100">
        <v>130</v>
      </c>
      <c r="BH70" s="100">
        <v>200.76651000000001</v>
      </c>
      <c r="BI70" s="100">
        <v>328.60262</v>
      </c>
      <c r="BJ70" s="100">
        <v>546.62199999999996</v>
      </c>
      <c r="BK70" s="100">
        <v>878.12840000000006</v>
      </c>
      <c r="BL70" s="100">
        <v>1964.5833</v>
      </c>
      <c r="BM70" s="100">
        <v>58.834316000000001</v>
      </c>
      <c r="BN70" s="100">
        <v>93.200299999999999</v>
      </c>
      <c r="BO70" s="127"/>
      <c r="BP70" s="120">
        <v>1963</v>
      </c>
    </row>
    <row r="71" spans="1:68">
      <c r="A71" s="127"/>
      <c r="B71" s="120">
        <v>1964</v>
      </c>
      <c r="C71" s="100">
        <v>56.989607999999997</v>
      </c>
      <c r="D71" s="100">
        <v>4.0700760999999996</v>
      </c>
      <c r="E71" s="100">
        <v>3.9186415000000001</v>
      </c>
      <c r="F71" s="100">
        <v>4.2058882000000004</v>
      </c>
      <c r="G71" s="100">
        <v>5.7861634999999998</v>
      </c>
      <c r="H71" s="100">
        <v>5.8381984999999998</v>
      </c>
      <c r="I71" s="100">
        <v>7.7241378999999997</v>
      </c>
      <c r="J71" s="100">
        <v>8.5362791999999992</v>
      </c>
      <c r="K71" s="100">
        <v>22.668056</v>
      </c>
      <c r="L71" s="100">
        <v>33.690657999999999</v>
      </c>
      <c r="M71" s="100">
        <v>50.729233000000001</v>
      </c>
      <c r="N71" s="100">
        <v>117.06197</v>
      </c>
      <c r="O71" s="100">
        <v>237.83784</v>
      </c>
      <c r="P71" s="100">
        <v>395.16656</v>
      </c>
      <c r="Q71" s="100">
        <v>674.33929999999998</v>
      </c>
      <c r="R71" s="100">
        <v>1045.8715999999999</v>
      </c>
      <c r="S71" s="100">
        <v>1783.3333</v>
      </c>
      <c r="T71" s="100">
        <v>3535.2941000000001</v>
      </c>
      <c r="U71" s="100">
        <v>90.915577999999996</v>
      </c>
      <c r="V71" s="100">
        <v>172.97095999999999</v>
      </c>
      <c r="W71" s="127"/>
      <c r="X71" s="120">
        <v>1964</v>
      </c>
      <c r="Y71" s="100">
        <v>45.494622</v>
      </c>
      <c r="Z71" s="100">
        <v>3.7140203999999999</v>
      </c>
      <c r="AA71" s="100">
        <v>4.6783625999999998</v>
      </c>
      <c r="AB71" s="100">
        <v>2.9529635000000001</v>
      </c>
      <c r="AC71" s="100">
        <v>4.7834174999999997</v>
      </c>
      <c r="AD71" s="100">
        <v>5.2925610000000001</v>
      </c>
      <c r="AE71" s="100">
        <v>8.0814128000000007</v>
      </c>
      <c r="AF71" s="100">
        <v>10.286951999999999</v>
      </c>
      <c r="AG71" s="100">
        <v>15.493340999999999</v>
      </c>
      <c r="AH71" s="100">
        <v>21.078735000000002</v>
      </c>
      <c r="AI71" s="100">
        <v>25.123967</v>
      </c>
      <c r="AJ71" s="100">
        <v>35.284683000000001</v>
      </c>
      <c r="AK71" s="100">
        <v>49.765258000000003</v>
      </c>
      <c r="AL71" s="100">
        <v>80.063626999999997</v>
      </c>
      <c r="AM71" s="100">
        <v>166.77195</v>
      </c>
      <c r="AN71" s="100">
        <v>365.54239000000001</v>
      </c>
      <c r="AO71" s="100">
        <v>766.60987999999998</v>
      </c>
      <c r="AP71" s="100">
        <v>1779.4562000000001</v>
      </c>
      <c r="AQ71" s="100">
        <v>48.346747999999998</v>
      </c>
      <c r="AR71" s="100">
        <v>69.604769000000005</v>
      </c>
      <c r="AS71" s="127"/>
      <c r="AT71" s="120">
        <v>1964</v>
      </c>
      <c r="AU71" s="100">
        <v>51.387815000000003</v>
      </c>
      <c r="AV71" s="100">
        <v>3.8963393000000002</v>
      </c>
      <c r="AW71" s="100">
        <v>4.2902088000000003</v>
      </c>
      <c r="AX71" s="100">
        <v>3.5956440999999999</v>
      </c>
      <c r="AY71" s="100">
        <v>5.2985268000000003</v>
      </c>
      <c r="AZ71" s="100">
        <v>5.5730209000000004</v>
      </c>
      <c r="BA71" s="100">
        <v>7.8954924000000002</v>
      </c>
      <c r="BB71" s="100">
        <v>9.3786635</v>
      </c>
      <c r="BC71" s="100">
        <v>19.156578</v>
      </c>
      <c r="BD71" s="100">
        <v>27.422585000000002</v>
      </c>
      <c r="BE71" s="100">
        <v>38.193883</v>
      </c>
      <c r="BF71" s="100">
        <v>77.133908000000005</v>
      </c>
      <c r="BG71" s="100">
        <v>141.65665999999999</v>
      </c>
      <c r="BH71" s="100">
        <v>221.24671000000001</v>
      </c>
      <c r="BI71" s="100">
        <v>382.80115999999998</v>
      </c>
      <c r="BJ71" s="100">
        <v>644.62365999999997</v>
      </c>
      <c r="BK71" s="100">
        <v>1153.1151</v>
      </c>
      <c r="BL71" s="100">
        <v>2375.2494999999999</v>
      </c>
      <c r="BM71" s="100">
        <v>69.801107999999999</v>
      </c>
      <c r="BN71" s="100">
        <v>111.90477</v>
      </c>
      <c r="BO71" s="127"/>
      <c r="BP71" s="120">
        <v>1964</v>
      </c>
    </row>
    <row r="72" spans="1:68">
      <c r="A72" s="127"/>
      <c r="B72" s="120">
        <v>1965</v>
      </c>
      <c r="C72" s="100">
        <v>54.950578</v>
      </c>
      <c r="D72" s="100">
        <v>2.5862069000000001</v>
      </c>
      <c r="E72" s="100">
        <v>4.0463490999999996</v>
      </c>
      <c r="F72" s="100">
        <v>4.6162723999999997</v>
      </c>
      <c r="G72" s="100">
        <v>6.1904762</v>
      </c>
      <c r="H72" s="100">
        <v>3.2301479999999998</v>
      </c>
      <c r="I72" s="100">
        <v>5.8757694000000003</v>
      </c>
      <c r="J72" s="100">
        <v>10.296334</v>
      </c>
      <c r="K72" s="100">
        <v>15.51768</v>
      </c>
      <c r="L72" s="100">
        <v>34.346505000000001</v>
      </c>
      <c r="M72" s="100">
        <v>59.720061999999999</v>
      </c>
      <c r="N72" s="100">
        <v>102.67856999999999</v>
      </c>
      <c r="O72" s="100">
        <v>225.83732000000001</v>
      </c>
      <c r="P72" s="100">
        <v>350.47618999999997</v>
      </c>
      <c r="Q72" s="100">
        <v>587.52166</v>
      </c>
      <c r="R72" s="100">
        <v>985.93349999999998</v>
      </c>
      <c r="S72" s="100">
        <v>1632.4323999999999</v>
      </c>
      <c r="T72" s="100">
        <v>3103.4483</v>
      </c>
      <c r="U72" s="100">
        <v>83.104383999999996</v>
      </c>
      <c r="V72" s="100">
        <v>156.95688999999999</v>
      </c>
      <c r="W72" s="127"/>
      <c r="X72" s="120">
        <v>1965</v>
      </c>
      <c r="Y72" s="100">
        <v>43.715846999999997</v>
      </c>
      <c r="Z72" s="100">
        <v>3.4451496000000001</v>
      </c>
      <c r="AA72" s="100">
        <v>3.0733769</v>
      </c>
      <c r="AB72" s="100">
        <v>4.2587710000000003</v>
      </c>
      <c r="AC72" s="100">
        <v>4.2735042999999999</v>
      </c>
      <c r="AD72" s="100">
        <v>4.5688177999999997</v>
      </c>
      <c r="AE72" s="100">
        <v>10.535822</v>
      </c>
      <c r="AF72" s="100">
        <v>11.437908</v>
      </c>
      <c r="AG72" s="100">
        <v>13.811420999999999</v>
      </c>
      <c r="AH72" s="100">
        <v>18.232386000000002</v>
      </c>
      <c r="AI72" s="100">
        <v>25.550941999999999</v>
      </c>
      <c r="AJ72" s="100">
        <v>33.437013999999998</v>
      </c>
      <c r="AK72" s="100">
        <v>51.555968</v>
      </c>
      <c r="AL72" s="100">
        <v>78.768910000000005</v>
      </c>
      <c r="AM72" s="100">
        <v>141.875</v>
      </c>
      <c r="AN72" s="100">
        <v>292.92034999999998</v>
      </c>
      <c r="AO72" s="100">
        <v>576.10474999999997</v>
      </c>
      <c r="AP72" s="100">
        <v>1631.4286</v>
      </c>
      <c r="AQ72" s="100">
        <v>43.260344000000003</v>
      </c>
      <c r="AR72" s="100">
        <v>61.247630000000001</v>
      </c>
      <c r="AS72" s="127"/>
      <c r="AT72" s="120">
        <v>1965</v>
      </c>
      <c r="AU72" s="100">
        <v>49.476035000000003</v>
      </c>
      <c r="AV72" s="100">
        <v>3.0048607999999999</v>
      </c>
      <c r="AW72" s="100">
        <v>3.5704218999999999</v>
      </c>
      <c r="AX72" s="100">
        <v>4.4422506999999998</v>
      </c>
      <c r="AY72" s="100">
        <v>5.2580093000000003</v>
      </c>
      <c r="AZ72" s="100">
        <v>3.8797283999999999</v>
      </c>
      <c r="BA72" s="100">
        <v>8.1206496999999995</v>
      </c>
      <c r="BB72" s="100">
        <v>10.844003000000001</v>
      </c>
      <c r="BC72" s="100">
        <v>14.682952</v>
      </c>
      <c r="BD72" s="100">
        <v>26.356114000000002</v>
      </c>
      <c r="BE72" s="100">
        <v>42.861645000000003</v>
      </c>
      <c r="BF72" s="100">
        <v>68.821292999999997</v>
      </c>
      <c r="BG72" s="100">
        <v>137.40278000000001</v>
      </c>
      <c r="BH72" s="100">
        <v>201.31729999999999</v>
      </c>
      <c r="BI72" s="100">
        <v>328.61293000000001</v>
      </c>
      <c r="BJ72" s="100">
        <v>576.35982999999999</v>
      </c>
      <c r="BK72" s="100">
        <v>974.51580000000001</v>
      </c>
      <c r="BL72" s="100">
        <v>2120.2289999999998</v>
      </c>
      <c r="BM72" s="100">
        <v>63.337125</v>
      </c>
      <c r="BN72" s="100">
        <v>100.18512</v>
      </c>
      <c r="BO72" s="127"/>
      <c r="BP72" s="120">
        <v>1965</v>
      </c>
    </row>
    <row r="73" spans="1:68">
      <c r="A73" s="127"/>
      <c r="B73" s="120">
        <v>1966</v>
      </c>
      <c r="C73" s="100">
        <v>51.104891000000002</v>
      </c>
      <c r="D73" s="100">
        <v>4.1735112000000001</v>
      </c>
      <c r="E73" s="100">
        <v>3.5872058999999998</v>
      </c>
      <c r="F73" s="100">
        <v>4.4374431000000003</v>
      </c>
      <c r="G73" s="100">
        <v>4.0860523000000004</v>
      </c>
      <c r="H73" s="100">
        <v>5.4621924999999996</v>
      </c>
      <c r="I73" s="100">
        <v>8.1228625000000001</v>
      </c>
      <c r="J73" s="100">
        <v>11.325654999999999</v>
      </c>
      <c r="K73" s="100">
        <v>17.340081999999999</v>
      </c>
      <c r="L73" s="100">
        <v>31.836808999999999</v>
      </c>
      <c r="M73" s="100">
        <v>54.177351000000002</v>
      </c>
      <c r="N73" s="100">
        <v>117.91813</v>
      </c>
      <c r="O73" s="100">
        <v>232.26273</v>
      </c>
      <c r="P73" s="100">
        <v>421.10079999999999</v>
      </c>
      <c r="Q73" s="100">
        <v>710.43181000000004</v>
      </c>
      <c r="R73" s="100">
        <v>1144.8312000000001</v>
      </c>
      <c r="S73" s="100">
        <v>1815.1086</v>
      </c>
      <c r="T73" s="100">
        <v>3573.2231999999999</v>
      </c>
      <c r="U73" s="100">
        <v>92.697396999999995</v>
      </c>
      <c r="V73" s="100">
        <v>177.99392</v>
      </c>
      <c r="W73" s="127"/>
      <c r="X73" s="120">
        <v>1966</v>
      </c>
      <c r="Y73" s="100">
        <v>40.856175999999998</v>
      </c>
      <c r="Z73" s="100">
        <v>2.8034124999999999</v>
      </c>
      <c r="AA73" s="100">
        <v>3.0065523999999999</v>
      </c>
      <c r="AB73" s="100">
        <v>4.6639343999999996</v>
      </c>
      <c r="AC73" s="100">
        <v>2.6275810000000002</v>
      </c>
      <c r="AD73" s="100">
        <v>4.4160101999999997</v>
      </c>
      <c r="AE73" s="100">
        <v>9.0040068000000009</v>
      </c>
      <c r="AF73" s="100">
        <v>10.341487000000001</v>
      </c>
      <c r="AG73" s="100">
        <v>11.096316</v>
      </c>
      <c r="AH73" s="100">
        <v>15.197523</v>
      </c>
      <c r="AI73" s="100">
        <v>29.101241000000002</v>
      </c>
      <c r="AJ73" s="100">
        <v>37.049788999999997</v>
      </c>
      <c r="AK73" s="100">
        <v>45.210228000000001</v>
      </c>
      <c r="AL73" s="100">
        <v>98.363356999999993</v>
      </c>
      <c r="AM73" s="100">
        <v>175.18752000000001</v>
      </c>
      <c r="AN73" s="100">
        <v>375.63677999999999</v>
      </c>
      <c r="AO73" s="100">
        <v>785.84537</v>
      </c>
      <c r="AP73" s="100">
        <v>1743.3204000000001</v>
      </c>
      <c r="AQ73" s="100">
        <v>49.080309</v>
      </c>
      <c r="AR73" s="100">
        <v>69.545574000000002</v>
      </c>
      <c r="AS73" s="127"/>
      <c r="AT73" s="120">
        <v>1966</v>
      </c>
      <c r="AU73" s="100">
        <v>46.110633</v>
      </c>
      <c r="AV73" s="100">
        <v>3.5050254000000001</v>
      </c>
      <c r="AW73" s="100">
        <v>3.3036373000000001</v>
      </c>
      <c r="AX73" s="100">
        <v>4.5478706000000004</v>
      </c>
      <c r="AY73" s="100">
        <v>3.3753937999999999</v>
      </c>
      <c r="AZ73" s="100">
        <v>4.9546117000000001</v>
      </c>
      <c r="BA73" s="100">
        <v>8.5482221000000003</v>
      </c>
      <c r="BB73" s="100">
        <v>10.852793999999999</v>
      </c>
      <c r="BC73" s="100">
        <v>14.296275</v>
      </c>
      <c r="BD73" s="100">
        <v>23.600491000000002</v>
      </c>
      <c r="BE73" s="100">
        <v>41.742120999999997</v>
      </c>
      <c r="BF73" s="100">
        <v>78.172276999999994</v>
      </c>
      <c r="BG73" s="100">
        <v>138.03226000000001</v>
      </c>
      <c r="BH73" s="100">
        <v>245.01471000000001</v>
      </c>
      <c r="BI73" s="100">
        <v>397.62936000000002</v>
      </c>
      <c r="BJ73" s="100">
        <v>687.03264000000001</v>
      </c>
      <c r="BK73" s="100">
        <v>1173.098</v>
      </c>
      <c r="BL73" s="100">
        <v>2340.8445000000002</v>
      </c>
      <c r="BM73" s="100">
        <v>71.046177999999998</v>
      </c>
      <c r="BN73" s="100">
        <v>113.34316</v>
      </c>
      <c r="BO73" s="127"/>
      <c r="BP73" s="120">
        <v>1966</v>
      </c>
    </row>
    <row r="74" spans="1:68">
      <c r="A74" s="127"/>
      <c r="B74" s="120">
        <v>1967</v>
      </c>
      <c r="C74" s="100">
        <v>52.219321000000001</v>
      </c>
      <c r="D74" s="100">
        <v>2.4477007999999998</v>
      </c>
      <c r="E74" s="100">
        <v>2.1164133000000001</v>
      </c>
      <c r="F74" s="100">
        <v>4.4728219999999999</v>
      </c>
      <c r="G74" s="100">
        <v>4.6218487000000001</v>
      </c>
      <c r="H74" s="100">
        <v>5.2633953</v>
      </c>
      <c r="I74" s="100">
        <v>7.4137329999999997</v>
      </c>
      <c r="J74" s="100">
        <v>10.439875000000001</v>
      </c>
      <c r="K74" s="100">
        <v>16.769200999999999</v>
      </c>
      <c r="L74" s="100">
        <v>26.470372999999999</v>
      </c>
      <c r="M74" s="100">
        <v>45.321272</v>
      </c>
      <c r="N74" s="100">
        <v>100.21069</v>
      </c>
      <c r="O74" s="100">
        <v>200.93620000000001</v>
      </c>
      <c r="P74" s="100">
        <v>366.95362</v>
      </c>
      <c r="Q74" s="100">
        <v>628.80484000000001</v>
      </c>
      <c r="R74" s="100">
        <v>992.26981999999998</v>
      </c>
      <c r="S74" s="100">
        <v>1578.5740000000001</v>
      </c>
      <c r="T74" s="100">
        <v>3018.3942000000002</v>
      </c>
      <c r="U74" s="100">
        <v>80.901504000000003</v>
      </c>
      <c r="V74" s="100">
        <v>154.21704</v>
      </c>
      <c r="W74" s="127"/>
      <c r="X74" s="120">
        <v>1967</v>
      </c>
      <c r="Y74" s="100">
        <v>37.705032000000003</v>
      </c>
      <c r="Z74" s="100">
        <v>3.5916345999999999</v>
      </c>
      <c r="AA74" s="100">
        <v>1.4778989</v>
      </c>
      <c r="AB74" s="100">
        <v>3.1210133999999998</v>
      </c>
      <c r="AC74" s="100">
        <v>3.0848963</v>
      </c>
      <c r="AD74" s="100">
        <v>5.8827147000000002</v>
      </c>
      <c r="AE74" s="100">
        <v>4.0886297999999996</v>
      </c>
      <c r="AF74" s="100">
        <v>6.6124811000000001</v>
      </c>
      <c r="AG74" s="100">
        <v>13.469828</v>
      </c>
      <c r="AH74" s="100">
        <v>17.643519999999999</v>
      </c>
      <c r="AI74" s="100">
        <v>21.167579</v>
      </c>
      <c r="AJ74" s="100">
        <v>32.565393</v>
      </c>
      <c r="AK74" s="100">
        <v>48.977048000000003</v>
      </c>
      <c r="AL74" s="100">
        <v>74.125195000000005</v>
      </c>
      <c r="AM74" s="100">
        <v>147.14975000000001</v>
      </c>
      <c r="AN74" s="100">
        <v>302.67403999999999</v>
      </c>
      <c r="AO74" s="100">
        <v>615.00985000000003</v>
      </c>
      <c r="AP74" s="100">
        <v>1611.6289999999999</v>
      </c>
      <c r="AQ74" s="100">
        <v>42.305509000000001</v>
      </c>
      <c r="AR74" s="100">
        <v>59.974418999999997</v>
      </c>
      <c r="AS74" s="127"/>
      <c r="AT74" s="120">
        <v>1967</v>
      </c>
      <c r="AU74" s="100">
        <v>45.152932999999997</v>
      </c>
      <c r="AV74" s="100">
        <v>3.0062329000000001</v>
      </c>
      <c r="AW74" s="100">
        <v>1.8045557999999999</v>
      </c>
      <c r="AX74" s="100">
        <v>3.8123268000000001</v>
      </c>
      <c r="AY74" s="100">
        <v>3.8717005000000002</v>
      </c>
      <c r="AZ74" s="100">
        <v>5.5630376000000004</v>
      </c>
      <c r="BA74" s="100">
        <v>5.8024177999999997</v>
      </c>
      <c r="BB74" s="100">
        <v>8.6015814000000006</v>
      </c>
      <c r="BC74" s="100">
        <v>15.16386</v>
      </c>
      <c r="BD74" s="100">
        <v>22.116002000000002</v>
      </c>
      <c r="BE74" s="100">
        <v>33.302509000000001</v>
      </c>
      <c r="BF74" s="100">
        <v>66.753523999999999</v>
      </c>
      <c r="BG74" s="100">
        <v>124.50846</v>
      </c>
      <c r="BH74" s="100">
        <v>208.29236</v>
      </c>
      <c r="BI74" s="100">
        <v>347.12052999999997</v>
      </c>
      <c r="BJ74" s="100">
        <v>578.22856999999999</v>
      </c>
      <c r="BK74" s="100">
        <v>973.86972000000003</v>
      </c>
      <c r="BL74" s="100">
        <v>2069.4555</v>
      </c>
      <c r="BM74" s="100">
        <v>61.733637000000002</v>
      </c>
      <c r="BN74" s="100">
        <v>98.059270999999995</v>
      </c>
      <c r="BO74" s="127"/>
      <c r="BP74" s="120">
        <v>1967</v>
      </c>
    </row>
    <row r="75" spans="1:68">
      <c r="A75" s="127"/>
      <c r="B75" s="121">
        <v>1968</v>
      </c>
      <c r="C75" s="100">
        <v>56.365465999999998</v>
      </c>
      <c r="D75" s="100">
        <v>2.0898205000000001</v>
      </c>
      <c r="E75" s="100">
        <v>3.8133537</v>
      </c>
      <c r="F75" s="100">
        <v>2.9408791000000001</v>
      </c>
      <c r="G75" s="100">
        <v>5.5155241999999998</v>
      </c>
      <c r="H75" s="100">
        <v>3.8827976999999998</v>
      </c>
      <c r="I75" s="100">
        <v>5.8986293999999999</v>
      </c>
      <c r="J75" s="100">
        <v>11.144429000000001</v>
      </c>
      <c r="K75" s="100">
        <v>16.832765999999999</v>
      </c>
      <c r="L75" s="100">
        <v>29.471088999999999</v>
      </c>
      <c r="M75" s="100">
        <v>57.469290000000001</v>
      </c>
      <c r="N75" s="100">
        <v>96.391223999999994</v>
      </c>
      <c r="O75" s="100">
        <v>213.11884000000001</v>
      </c>
      <c r="P75" s="100">
        <v>370.67739999999998</v>
      </c>
      <c r="Q75" s="100">
        <v>629.71857</v>
      </c>
      <c r="R75" s="100">
        <v>1037.4777999999999</v>
      </c>
      <c r="S75" s="100">
        <v>1673.4156</v>
      </c>
      <c r="T75" s="100">
        <v>3221.8024999999998</v>
      </c>
      <c r="U75" s="100">
        <v>84.027843000000004</v>
      </c>
      <c r="V75" s="100">
        <v>161.48522</v>
      </c>
      <c r="W75" s="127"/>
      <c r="X75" s="121">
        <v>1968</v>
      </c>
      <c r="Y75" s="100">
        <v>45.740485</v>
      </c>
      <c r="Z75" s="100">
        <v>1.6877495</v>
      </c>
      <c r="AA75" s="100">
        <v>3.6350549999999999</v>
      </c>
      <c r="AB75" s="100">
        <v>1.7241677</v>
      </c>
      <c r="AC75" s="100">
        <v>3.9242414999999999</v>
      </c>
      <c r="AD75" s="100">
        <v>2.5971799999999998</v>
      </c>
      <c r="AE75" s="100">
        <v>5.6882336000000002</v>
      </c>
      <c r="AF75" s="100">
        <v>11.172779</v>
      </c>
      <c r="AG75" s="100">
        <v>11.604202000000001</v>
      </c>
      <c r="AH75" s="100">
        <v>18.413329000000001</v>
      </c>
      <c r="AI75" s="100">
        <v>24.411159000000001</v>
      </c>
      <c r="AJ75" s="100">
        <v>37.999402000000003</v>
      </c>
      <c r="AK75" s="100">
        <v>55.906523999999997</v>
      </c>
      <c r="AL75" s="100">
        <v>89.744759999999999</v>
      </c>
      <c r="AM75" s="100">
        <v>134.82897</v>
      </c>
      <c r="AN75" s="100">
        <v>263.14920999999998</v>
      </c>
      <c r="AO75" s="100">
        <v>554.16974000000005</v>
      </c>
      <c r="AP75" s="100">
        <v>1742.6239</v>
      </c>
      <c r="AQ75" s="100">
        <v>43.517617999999999</v>
      </c>
      <c r="AR75" s="100">
        <v>61.262025999999999</v>
      </c>
      <c r="AS75" s="127"/>
      <c r="AT75" s="121">
        <v>1968</v>
      </c>
      <c r="AU75" s="100">
        <v>51.191020999999999</v>
      </c>
      <c r="AV75" s="100">
        <v>1.8936774000000001</v>
      </c>
      <c r="AW75" s="100">
        <v>3.7263179000000002</v>
      </c>
      <c r="AX75" s="100">
        <v>2.3451146</v>
      </c>
      <c r="AY75" s="100">
        <v>4.7387249000000002</v>
      </c>
      <c r="AZ75" s="100">
        <v>3.2617954999999998</v>
      </c>
      <c r="BA75" s="100">
        <v>5.7965334000000004</v>
      </c>
      <c r="BB75" s="100">
        <v>11.158073999999999</v>
      </c>
      <c r="BC75" s="100">
        <v>14.301273999999999</v>
      </c>
      <c r="BD75" s="100">
        <v>24.028890000000001</v>
      </c>
      <c r="BE75" s="100">
        <v>40.956890999999999</v>
      </c>
      <c r="BF75" s="100">
        <v>67.409098</v>
      </c>
      <c r="BG75" s="100">
        <v>133.82729</v>
      </c>
      <c r="BH75" s="100">
        <v>219.33537999999999</v>
      </c>
      <c r="BI75" s="100">
        <v>340.76938999999999</v>
      </c>
      <c r="BJ75" s="100">
        <v>569.43122000000005</v>
      </c>
      <c r="BK75" s="100">
        <v>965.48632999999995</v>
      </c>
      <c r="BL75" s="100">
        <v>2218.4034000000001</v>
      </c>
      <c r="BM75" s="100">
        <v>63.904015999999999</v>
      </c>
      <c r="BN75" s="100">
        <v>101.34601000000001</v>
      </c>
      <c r="BO75" s="127"/>
      <c r="BP75" s="121">
        <v>1968</v>
      </c>
    </row>
    <row r="76" spans="1:68">
      <c r="A76" s="127"/>
      <c r="B76" s="121">
        <v>1969</v>
      </c>
      <c r="C76" s="100">
        <v>61.022762</v>
      </c>
      <c r="D76" s="100">
        <v>2.7009851</v>
      </c>
      <c r="E76" s="100">
        <v>3.8810247000000002</v>
      </c>
      <c r="F76" s="100">
        <v>3.7916883000000001</v>
      </c>
      <c r="G76" s="100">
        <v>3.3949069000000001</v>
      </c>
      <c r="H76" s="100">
        <v>4.5985363000000001</v>
      </c>
      <c r="I76" s="100">
        <v>5.1814814</v>
      </c>
      <c r="J76" s="100">
        <v>10.48523</v>
      </c>
      <c r="K76" s="100">
        <v>16.395408</v>
      </c>
      <c r="L76" s="100">
        <v>33.332292000000002</v>
      </c>
      <c r="M76" s="100">
        <v>59.541153000000001</v>
      </c>
      <c r="N76" s="100">
        <v>102.14782</v>
      </c>
      <c r="O76" s="100">
        <v>206.41947999999999</v>
      </c>
      <c r="P76" s="100">
        <v>408.90296000000001</v>
      </c>
      <c r="Q76" s="100">
        <v>648.30658000000005</v>
      </c>
      <c r="R76" s="100">
        <v>1017.9069</v>
      </c>
      <c r="S76" s="100">
        <v>1414.1558</v>
      </c>
      <c r="T76" s="100">
        <v>2820.2550000000001</v>
      </c>
      <c r="U76" s="100">
        <v>82.266497000000001</v>
      </c>
      <c r="V76" s="100">
        <v>153.63300000000001</v>
      </c>
      <c r="W76" s="127"/>
      <c r="X76" s="121">
        <v>1969</v>
      </c>
      <c r="Y76" s="100">
        <v>53.286375</v>
      </c>
      <c r="Z76" s="100">
        <v>1.3382491999999999</v>
      </c>
      <c r="AA76" s="100">
        <v>1.0617064000000001</v>
      </c>
      <c r="AB76" s="100">
        <v>2.6285550999999998</v>
      </c>
      <c r="AC76" s="100">
        <v>4.3568410999999996</v>
      </c>
      <c r="AD76" s="100">
        <v>5.6734650000000002</v>
      </c>
      <c r="AE76" s="100">
        <v>3.5566840000000002</v>
      </c>
      <c r="AF76" s="100">
        <v>8.4498949000000003</v>
      </c>
      <c r="AG76" s="100">
        <v>13.111487</v>
      </c>
      <c r="AH76" s="100">
        <v>20.011412</v>
      </c>
      <c r="AI76" s="100">
        <v>23.104775</v>
      </c>
      <c r="AJ76" s="100">
        <v>33.699373999999999</v>
      </c>
      <c r="AK76" s="100">
        <v>48.883347000000001</v>
      </c>
      <c r="AL76" s="100">
        <v>88.113667000000007</v>
      </c>
      <c r="AM76" s="100">
        <v>123.53991000000001</v>
      </c>
      <c r="AN76" s="100">
        <v>235.33269999999999</v>
      </c>
      <c r="AO76" s="100">
        <v>399.26710000000003</v>
      </c>
      <c r="AP76" s="100">
        <v>1236.6926000000001</v>
      </c>
      <c r="AQ76" s="100">
        <v>37.585205000000002</v>
      </c>
      <c r="AR76" s="100">
        <v>50.401169000000003</v>
      </c>
      <c r="AS76" s="127"/>
      <c r="AT76" s="121">
        <v>1969</v>
      </c>
      <c r="AU76" s="100">
        <v>57.248179</v>
      </c>
      <c r="AV76" s="100">
        <v>2.0371644</v>
      </c>
      <c r="AW76" s="100">
        <v>2.5048477</v>
      </c>
      <c r="AX76" s="100">
        <v>3.2214863999999999</v>
      </c>
      <c r="AY76" s="100">
        <v>3.8641407000000001</v>
      </c>
      <c r="AZ76" s="100">
        <v>5.1171164999999998</v>
      </c>
      <c r="BA76" s="100">
        <v>4.3912234000000003</v>
      </c>
      <c r="BB76" s="100">
        <v>9.5041159999999998</v>
      </c>
      <c r="BC76" s="100">
        <v>14.810202</v>
      </c>
      <c r="BD76" s="100">
        <v>26.797523000000002</v>
      </c>
      <c r="BE76" s="100">
        <v>41.317081000000002</v>
      </c>
      <c r="BF76" s="100">
        <v>67.975767000000005</v>
      </c>
      <c r="BG76" s="100">
        <v>126.50646999999999</v>
      </c>
      <c r="BH76" s="100">
        <v>237.63001</v>
      </c>
      <c r="BI76" s="100">
        <v>342.92615999999998</v>
      </c>
      <c r="BJ76" s="100">
        <v>539.43759999999997</v>
      </c>
      <c r="BK76" s="100">
        <v>770.69788000000005</v>
      </c>
      <c r="BL76" s="100">
        <v>1739.0719999999999</v>
      </c>
      <c r="BM76" s="100">
        <v>60.066799000000003</v>
      </c>
      <c r="BN76" s="100">
        <v>91.601806999999994</v>
      </c>
      <c r="BO76" s="127"/>
      <c r="BP76" s="121">
        <v>1969</v>
      </c>
    </row>
    <row r="77" spans="1:68">
      <c r="A77" s="127"/>
      <c r="B77" s="121">
        <v>1970</v>
      </c>
      <c r="C77" s="100">
        <v>62.038924999999999</v>
      </c>
      <c r="D77" s="100">
        <v>3.8072878000000001</v>
      </c>
      <c r="E77" s="100">
        <v>2.9522135</v>
      </c>
      <c r="F77" s="100">
        <v>3.5624334000000002</v>
      </c>
      <c r="G77" s="100">
        <v>4.7152617000000001</v>
      </c>
      <c r="H77" s="100">
        <v>5.0166092999999998</v>
      </c>
      <c r="I77" s="100">
        <v>8.5044436000000001</v>
      </c>
      <c r="J77" s="100">
        <v>9.7852791999999997</v>
      </c>
      <c r="K77" s="100">
        <v>20.560518999999999</v>
      </c>
      <c r="L77" s="100">
        <v>40.225057</v>
      </c>
      <c r="M77" s="100">
        <v>69.140861999999998</v>
      </c>
      <c r="N77" s="100">
        <v>133.05366000000001</v>
      </c>
      <c r="O77" s="100">
        <v>247.37556000000001</v>
      </c>
      <c r="P77" s="100">
        <v>462.71888000000001</v>
      </c>
      <c r="Q77" s="100">
        <v>797.87234000000001</v>
      </c>
      <c r="R77" s="100">
        <v>1295.4820999999999</v>
      </c>
      <c r="S77" s="100">
        <v>1743.9268</v>
      </c>
      <c r="T77" s="100">
        <v>3042.6064999999999</v>
      </c>
      <c r="U77" s="100">
        <v>97.473337999999998</v>
      </c>
      <c r="V77" s="100">
        <v>181.67635999999999</v>
      </c>
      <c r="W77" s="127"/>
      <c r="X77" s="121">
        <v>1970</v>
      </c>
      <c r="Y77" s="100">
        <v>46.563285</v>
      </c>
      <c r="Z77" s="100">
        <v>2.0048282999999998</v>
      </c>
      <c r="AA77" s="100">
        <v>3.1063939999999999</v>
      </c>
      <c r="AB77" s="100">
        <v>3.1426718</v>
      </c>
      <c r="AC77" s="100">
        <v>2.8612739999999999</v>
      </c>
      <c r="AD77" s="100">
        <v>6.2899381999999999</v>
      </c>
      <c r="AE77" s="100">
        <v>6.6201490999999999</v>
      </c>
      <c r="AF77" s="100">
        <v>11.263354</v>
      </c>
      <c r="AG77" s="100">
        <v>14.513214</v>
      </c>
      <c r="AH77" s="100">
        <v>19.295171</v>
      </c>
      <c r="AI77" s="100">
        <v>32.760755000000003</v>
      </c>
      <c r="AJ77" s="100">
        <v>44.675899999999999</v>
      </c>
      <c r="AK77" s="100">
        <v>70.004063000000002</v>
      </c>
      <c r="AL77" s="100">
        <v>99.998514999999998</v>
      </c>
      <c r="AM77" s="100">
        <v>195.65893</v>
      </c>
      <c r="AN77" s="100">
        <v>338.90296000000001</v>
      </c>
      <c r="AO77" s="100">
        <v>573.37919999999997</v>
      </c>
      <c r="AP77" s="100">
        <v>1419.6859999999999</v>
      </c>
      <c r="AQ77" s="100">
        <v>47.414700000000003</v>
      </c>
      <c r="AR77" s="100">
        <v>63.762714000000003</v>
      </c>
      <c r="AS77" s="127"/>
      <c r="AT77" s="121">
        <v>1970</v>
      </c>
      <c r="AU77" s="100">
        <v>54.482421000000002</v>
      </c>
      <c r="AV77" s="100">
        <v>2.9293895000000001</v>
      </c>
      <c r="AW77" s="100">
        <v>3.0273419000000001</v>
      </c>
      <c r="AX77" s="100">
        <v>3.3564504999999998</v>
      </c>
      <c r="AY77" s="100">
        <v>3.8116736000000002</v>
      </c>
      <c r="AZ77" s="100">
        <v>5.6323178</v>
      </c>
      <c r="BA77" s="100">
        <v>7.5891466999999997</v>
      </c>
      <c r="BB77" s="100">
        <v>10.501150000000001</v>
      </c>
      <c r="BC77" s="100">
        <v>17.650456999999999</v>
      </c>
      <c r="BD77" s="100">
        <v>29.956309999999998</v>
      </c>
      <c r="BE77" s="100">
        <v>50.971927999999998</v>
      </c>
      <c r="BF77" s="100">
        <v>88.860436000000007</v>
      </c>
      <c r="BG77" s="100">
        <v>156.93433999999999</v>
      </c>
      <c r="BH77" s="100">
        <v>270.05209000000002</v>
      </c>
      <c r="BI77" s="100">
        <v>449.06849999999997</v>
      </c>
      <c r="BJ77" s="100">
        <v>706.61986000000002</v>
      </c>
      <c r="BK77" s="100">
        <v>997.45745999999997</v>
      </c>
      <c r="BL77" s="100">
        <v>1931.9926</v>
      </c>
      <c r="BM77" s="100">
        <v>72.597318999999999</v>
      </c>
      <c r="BN77" s="100">
        <v>110.93098999999999</v>
      </c>
      <c r="BO77" s="127"/>
      <c r="BP77" s="121">
        <v>1970</v>
      </c>
    </row>
    <row r="78" spans="1:68">
      <c r="A78" s="127"/>
      <c r="B78" s="121">
        <v>1971</v>
      </c>
      <c r="C78" s="100">
        <v>62.134062</v>
      </c>
      <c r="D78" s="100">
        <v>1.5651926</v>
      </c>
      <c r="E78" s="100">
        <v>3.2772865000000002</v>
      </c>
      <c r="F78" s="100">
        <v>3.1154212000000001</v>
      </c>
      <c r="G78" s="100">
        <v>4.8147441000000004</v>
      </c>
      <c r="H78" s="100">
        <v>3.4168519000000002</v>
      </c>
      <c r="I78" s="100">
        <v>7.0451972999999999</v>
      </c>
      <c r="J78" s="100">
        <v>7.4605746999999996</v>
      </c>
      <c r="K78" s="100">
        <v>12.500721</v>
      </c>
      <c r="L78" s="100">
        <v>24.290068000000002</v>
      </c>
      <c r="M78" s="100">
        <v>52.465279000000002</v>
      </c>
      <c r="N78" s="100">
        <v>102.09773</v>
      </c>
      <c r="O78" s="100">
        <v>188.62624</v>
      </c>
      <c r="P78" s="100">
        <v>361.7552</v>
      </c>
      <c r="Q78" s="100">
        <v>614.74280999999996</v>
      </c>
      <c r="R78" s="100">
        <v>1054.9309000000001</v>
      </c>
      <c r="S78" s="100">
        <v>1508.4781</v>
      </c>
      <c r="T78" s="100">
        <v>2626.2051000000001</v>
      </c>
      <c r="U78" s="100">
        <v>78.624396000000004</v>
      </c>
      <c r="V78" s="100">
        <v>148.47791000000001</v>
      </c>
      <c r="W78" s="127"/>
      <c r="X78" s="121">
        <v>1971</v>
      </c>
      <c r="Y78" s="100">
        <v>47.149424000000003</v>
      </c>
      <c r="Z78" s="100">
        <v>1.8105893</v>
      </c>
      <c r="AA78" s="100">
        <v>0.98311979999999999</v>
      </c>
      <c r="AB78" s="100">
        <v>4.1179892999999996</v>
      </c>
      <c r="AC78" s="100">
        <v>3.3985618999999998</v>
      </c>
      <c r="AD78" s="100">
        <v>4.5174890999999997</v>
      </c>
      <c r="AE78" s="100">
        <v>4.2697798000000002</v>
      </c>
      <c r="AF78" s="100">
        <v>7.9202513000000003</v>
      </c>
      <c r="AG78" s="100">
        <v>10.582011</v>
      </c>
      <c r="AH78" s="100">
        <v>15.630205</v>
      </c>
      <c r="AI78" s="100">
        <v>22.765035000000001</v>
      </c>
      <c r="AJ78" s="100">
        <v>35.814884999999997</v>
      </c>
      <c r="AK78" s="100">
        <v>54.298371000000003</v>
      </c>
      <c r="AL78" s="100">
        <v>75.931231999999994</v>
      </c>
      <c r="AM78" s="100">
        <v>129.69565</v>
      </c>
      <c r="AN78" s="100">
        <v>237.84522999999999</v>
      </c>
      <c r="AO78" s="100">
        <v>447.03471000000002</v>
      </c>
      <c r="AP78" s="100">
        <v>1375.5368000000001</v>
      </c>
      <c r="AQ78" s="100">
        <v>38.619371000000001</v>
      </c>
      <c r="AR78" s="100">
        <v>52.359597999999998</v>
      </c>
      <c r="AS78" s="127"/>
      <c r="AT78" s="121">
        <v>1971</v>
      </c>
      <c r="AU78" s="100">
        <v>54.810304000000002</v>
      </c>
      <c r="AV78" s="100">
        <v>1.6848037</v>
      </c>
      <c r="AW78" s="100">
        <v>2.1581423000000002</v>
      </c>
      <c r="AX78" s="100">
        <v>3.6082147999999998</v>
      </c>
      <c r="AY78" s="100">
        <v>4.1206129999999996</v>
      </c>
      <c r="AZ78" s="100">
        <v>3.9484868</v>
      </c>
      <c r="BA78" s="100">
        <v>5.7040981000000004</v>
      </c>
      <c r="BB78" s="100">
        <v>7.6835440000000004</v>
      </c>
      <c r="BC78" s="100">
        <v>11.575428</v>
      </c>
      <c r="BD78" s="100">
        <v>20.054046</v>
      </c>
      <c r="BE78" s="100">
        <v>37.637821000000002</v>
      </c>
      <c r="BF78" s="100">
        <v>68.775790999999998</v>
      </c>
      <c r="BG78" s="100">
        <v>119.13687</v>
      </c>
      <c r="BH78" s="100">
        <v>211.76300000000001</v>
      </c>
      <c r="BI78" s="100">
        <v>335.80167999999998</v>
      </c>
      <c r="BJ78" s="100">
        <v>550.26850000000002</v>
      </c>
      <c r="BK78" s="100">
        <v>828.62275999999997</v>
      </c>
      <c r="BL78" s="100">
        <v>1769.0124000000001</v>
      </c>
      <c r="BM78" s="100">
        <v>58.726903</v>
      </c>
      <c r="BN78" s="100">
        <v>90.615273000000002</v>
      </c>
      <c r="BO78" s="127"/>
      <c r="BP78" s="121">
        <v>1971</v>
      </c>
    </row>
    <row r="79" spans="1:68">
      <c r="A79" s="127"/>
      <c r="B79" s="121">
        <v>1972</v>
      </c>
      <c r="C79" s="100">
        <v>53.288870000000003</v>
      </c>
      <c r="D79" s="100">
        <v>2.5264687000000001</v>
      </c>
      <c r="E79" s="100">
        <v>2.9075283999999999</v>
      </c>
      <c r="F79" s="100">
        <v>2.7016987000000001</v>
      </c>
      <c r="G79" s="100">
        <v>3.1314804000000001</v>
      </c>
      <c r="H79" s="100">
        <v>4.3123975999999997</v>
      </c>
      <c r="I79" s="100">
        <v>5.2210549000000004</v>
      </c>
      <c r="J79" s="100">
        <v>9.9184398999999992</v>
      </c>
      <c r="K79" s="100">
        <v>11.623965</v>
      </c>
      <c r="L79" s="100">
        <v>24.766618000000001</v>
      </c>
      <c r="M79" s="100">
        <v>44.528143</v>
      </c>
      <c r="N79" s="100">
        <v>101.68065</v>
      </c>
      <c r="O79" s="100">
        <v>181.93505999999999</v>
      </c>
      <c r="P79" s="100">
        <v>365.21809999999999</v>
      </c>
      <c r="Q79" s="100">
        <v>672.60663999999997</v>
      </c>
      <c r="R79" s="100">
        <v>1108.7360000000001</v>
      </c>
      <c r="S79" s="100">
        <v>1526.8551</v>
      </c>
      <c r="T79" s="100">
        <v>2670.9796999999999</v>
      </c>
      <c r="U79" s="100">
        <v>79.369911000000002</v>
      </c>
      <c r="V79" s="100">
        <v>151.42689999999999</v>
      </c>
      <c r="W79" s="127"/>
      <c r="X79" s="121">
        <v>1972</v>
      </c>
      <c r="Y79" s="100">
        <v>36.487918000000001</v>
      </c>
      <c r="Z79" s="100">
        <v>1.4973521999999999</v>
      </c>
      <c r="AA79" s="100">
        <v>2.2494584999999998</v>
      </c>
      <c r="AB79" s="100">
        <v>2.4493809</v>
      </c>
      <c r="AC79" s="100">
        <v>3.2508813999999999</v>
      </c>
      <c r="AD79" s="100">
        <v>3.5943282000000001</v>
      </c>
      <c r="AE79" s="100">
        <v>5.3551172999999999</v>
      </c>
      <c r="AF79" s="100">
        <v>4.8447787</v>
      </c>
      <c r="AG79" s="100">
        <v>9.6511752000000008</v>
      </c>
      <c r="AH79" s="100">
        <v>19.521066000000001</v>
      </c>
      <c r="AI79" s="100">
        <v>22.605077999999999</v>
      </c>
      <c r="AJ79" s="100">
        <v>39.057414000000001</v>
      </c>
      <c r="AK79" s="100">
        <v>55.072305</v>
      </c>
      <c r="AL79" s="100">
        <v>74.190128999999999</v>
      </c>
      <c r="AM79" s="100">
        <v>119.10420000000001</v>
      </c>
      <c r="AN79" s="100">
        <v>227.22109</v>
      </c>
      <c r="AO79" s="100">
        <v>479.10599999999999</v>
      </c>
      <c r="AP79" s="100">
        <v>1127.8664000000001</v>
      </c>
      <c r="AQ79" s="100">
        <v>36.186387000000003</v>
      </c>
      <c r="AR79" s="100">
        <v>48.233936999999997</v>
      </c>
      <c r="AS79" s="127"/>
      <c r="AT79" s="121">
        <v>1972</v>
      </c>
      <c r="AU79" s="100">
        <v>45.067312000000001</v>
      </c>
      <c r="AV79" s="100">
        <v>2.0253475999999999</v>
      </c>
      <c r="AW79" s="100">
        <v>2.5865149999999999</v>
      </c>
      <c r="AX79" s="100">
        <v>2.5777779999999999</v>
      </c>
      <c r="AY79" s="100">
        <v>3.190064</v>
      </c>
      <c r="AZ79" s="100">
        <v>3.9646661000000001</v>
      </c>
      <c r="BA79" s="100">
        <v>5.2857475000000003</v>
      </c>
      <c r="BB79" s="100">
        <v>7.4535039000000003</v>
      </c>
      <c r="BC79" s="100">
        <v>10.674194999999999</v>
      </c>
      <c r="BD79" s="100">
        <v>22.204658999999999</v>
      </c>
      <c r="BE79" s="100">
        <v>33.615121000000002</v>
      </c>
      <c r="BF79" s="100">
        <v>70.062253999999996</v>
      </c>
      <c r="BG79" s="100">
        <v>116.41267999999999</v>
      </c>
      <c r="BH79" s="100">
        <v>211.91274999999999</v>
      </c>
      <c r="BI79" s="100">
        <v>357.24538999999999</v>
      </c>
      <c r="BJ79" s="100">
        <v>560.68393000000003</v>
      </c>
      <c r="BK79" s="100">
        <v>852.01541999999995</v>
      </c>
      <c r="BL79" s="100">
        <v>1606.3853999999999</v>
      </c>
      <c r="BM79" s="100">
        <v>57.886308999999997</v>
      </c>
      <c r="BN79" s="100">
        <v>88.771563999999998</v>
      </c>
      <c r="BO79" s="127"/>
      <c r="BP79" s="121">
        <v>1972</v>
      </c>
    </row>
    <row r="80" spans="1:68">
      <c r="A80" s="127"/>
      <c r="B80" s="121">
        <v>1973</v>
      </c>
      <c r="C80" s="100">
        <v>39.717537</v>
      </c>
      <c r="D80" s="100">
        <v>2.2280044000000001</v>
      </c>
      <c r="E80" s="100">
        <v>2.7185158</v>
      </c>
      <c r="F80" s="100">
        <v>2.3219596</v>
      </c>
      <c r="G80" s="100">
        <v>2.7638243</v>
      </c>
      <c r="H80" s="100">
        <v>2.1456848000000002</v>
      </c>
      <c r="I80" s="100">
        <v>3.3194653000000001</v>
      </c>
      <c r="J80" s="100">
        <v>8.2477113000000006</v>
      </c>
      <c r="K80" s="100">
        <v>13.377694</v>
      </c>
      <c r="L80" s="100">
        <v>32.49438</v>
      </c>
      <c r="M80" s="100">
        <v>53.463537000000002</v>
      </c>
      <c r="N80" s="100">
        <v>100.13621999999999</v>
      </c>
      <c r="O80" s="100">
        <v>175.49699000000001</v>
      </c>
      <c r="P80" s="100">
        <v>350.51504999999997</v>
      </c>
      <c r="Q80" s="100">
        <v>613.9941</v>
      </c>
      <c r="R80" s="100">
        <v>1083.432</v>
      </c>
      <c r="S80" s="100">
        <v>1608.3212000000001</v>
      </c>
      <c r="T80" s="100">
        <v>2576.4036999999998</v>
      </c>
      <c r="U80" s="100">
        <v>77.062025000000006</v>
      </c>
      <c r="V80" s="100">
        <v>147.90813</v>
      </c>
      <c r="W80" s="127"/>
      <c r="X80" s="121">
        <v>1973</v>
      </c>
      <c r="Y80" s="100">
        <v>27.568650000000002</v>
      </c>
      <c r="Z80" s="100">
        <v>2.1791896999999998</v>
      </c>
      <c r="AA80" s="100">
        <v>1.4313842000000001</v>
      </c>
      <c r="AB80" s="100">
        <v>3.2671478</v>
      </c>
      <c r="AC80" s="100">
        <v>1.9665226</v>
      </c>
      <c r="AD80" s="100">
        <v>2.8385812000000001</v>
      </c>
      <c r="AE80" s="100">
        <v>4.9851039999999998</v>
      </c>
      <c r="AF80" s="100">
        <v>6.5969500999999999</v>
      </c>
      <c r="AG80" s="100">
        <v>10.91093</v>
      </c>
      <c r="AH80" s="100">
        <v>19.739388999999999</v>
      </c>
      <c r="AI80" s="100">
        <v>26.546323000000001</v>
      </c>
      <c r="AJ80" s="100">
        <v>33.823511000000003</v>
      </c>
      <c r="AK80" s="100">
        <v>47.875396000000002</v>
      </c>
      <c r="AL80" s="100">
        <v>74.490538000000001</v>
      </c>
      <c r="AM80" s="100">
        <v>137.17344</v>
      </c>
      <c r="AN80" s="100">
        <v>211.03453999999999</v>
      </c>
      <c r="AO80" s="100">
        <v>438.00011999999998</v>
      </c>
      <c r="AP80" s="100">
        <v>1222.2375999999999</v>
      </c>
      <c r="AQ80" s="100">
        <v>35.854078000000001</v>
      </c>
      <c r="AR80" s="100">
        <v>48.218832999999997</v>
      </c>
      <c r="AS80" s="127"/>
      <c r="AT80" s="121">
        <v>1973</v>
      </c>
      <c r="AU80" s="100">
        <v>33.771411000000001</v>
      </c>
      <c r="AV80" s="100">
        <v>2.2042310000000001</v>
      </c>
      <c r="AW80" s="100">
        <v>2.0915835</v>
      </c>
      <c r="AX80" s="100">
        <v>2.7860185999999998</v>
      </c>
      <c r="AY80" s="100">
        <v>2.3720186000000001</v>
      </c>
      <c r="AZ80" s="100">
        <v>2.4823135000000001</v>
      </c>
      <c r="BA80" s="100">
        <v>4.1230738000000002</v>
      </c>
      <c r="BB80" s="100">
        <v>7.4447356999999998</v>
      </c>
      <c r="BC80" s="100">
        <v>12.188440999999999</v>
      </c>
      <c r="BD80" s="100">
        <v>26.294080000000001</v>
      </c>
      <c r="BE80" s="100">
        <v>40.096837000000001</v>
      </c>
      <c r="BF80" s="100">
        <v>66.513977999999994</v>
      </c>
      <c r="BG80" s="100">
        <v>109.63186</v>
      </c>
      <c r="BH80" s="100">
        <v>204.41498999999999</v>
      </c>
      <c r="BI80" s="100">
        <v>344.13045</v>
      </c>
      <c r="BJ80" s="100">
        <v>539.9479</v>
      </c>
      <c r="BK80" s="100">
        <v>847.35154</v>
      </c>
      <c r="BL80" s="100">
        <v>1639.4115999999999</v>
      </c>
      <c r="BM80" s="100">
        <v>56.551361</v>
      </c>
      <c r="BN80" s="100">
        <v>87.253725000000003</v>
      </c>
      <c r="BO80" s="127"/>
      <c r="BP80" s="121">
        <v>1973</v>
      </c>
    </row>
    <row r="81" spans="1:68">
      <c r="A81" s="127"/>
      <c r="B81" s="121">
        <v>1974</v>
      </c>
      <c r="C81" s="100">
        <v>32.508721000000001</v>
      </c>
      <c r="D81" s="100">
        <v>2.5349626999999999</v>
      </c>
      <c r="E81" s="100">
        <v>2.0979472000000001</v>
      </c>
      <c r="F81" s="100">
        <v>1.9424045000000001</v>
      </c>
      <c r="G81" s="100">
        <v>3.7482217000000002</v>
      </c>
      <c r="H81" s="100">
        <v>5.7184347000000004</v>
      </c>
      <c r="I81" s="100">
        <v>8.9305649000000003</v>
      </c>
      <c r="J81" s="100">
        <v>8.2594036000000006</v>
      </c>
      <c r="K81" s="100">
        <v>17.411536000000002</v>
      </c>
      <c r="L81" s="100">
        <v>27.274132000000002</v>
      </c>
      <c r="M81" s="100">
        <v>60.735050999999999</v>
      </c>
      <c r="N81" s="100">
        <v>112.62629</v>
      </c>
      <c r="O81" s="100">
        <v>201.92840000000001</v>
      </c>
      <c r="P81" s="100">
        <v>386.76929000000001</v>
      </c>
      <c r="Q81" s="100">
        <v>714.81475999999998</v>
      </c>
      <c r="R81" s="100">
        <v>1118.0549000000001</v>
      </c>
      <c r="S81" s="100">
        <v>1810.7751000000001</v>
      </c>
      <c r="T81" s="100">
        <v>3059.6918999999998</v>
      </c>
      <c r="U81" s="100">
        <v>85.940280000000001</v>
      </c>
      <c r="V81" s="100">
        <v>165.89206999999999</v>
      </c>
      <c r="W81" s="127"/>
      <c r="X81" s="121">
        <v>1974</v>
      </c>
      <c r="Y81" s="100">
        <v>22.121690999999998</v>
      </c>
      <c r="Z81" s="100">
        <v>1.6659975</v>
      </c>
      <c r="AA81" s="100">
        <v>1.9008305000000001</v>
      </c>
      <c r="AB81" s="100">
        <v>2.6896181000000001</v>
      </c>
      <c r="AC81" s="100">
        <v>3.5103485000000001</v>
      </c>
      <c r="AD81" s="100">
        <v>4.0160789000000001</v>
      </c>
      <c r="AE81" s="100">
        <v>5.4528476000000001</v>
      </c>
      <c r="AF81" s="100">
        <v>7.9473934000000002</v>
      </c>
      <c r="AG81" s="100">
        <v>12.431525000000001</v>
      </c>
      <c r="AH81" s="100">
        <v>18.231306</v>
      </c>
      <c r="AI81" s="100">
        <v>29.923721</v>
      </c>
      <c r="AJ81" s="100">
        <v>44.815541000000003</v>
      </c>
      <c r="AK81" s="100">
        <v>66.350645999999998</v>
      </c>
      <c r="AL81" s="100">
        <v>94.048330000000007</v>
      </c>
      <c r="AM81" s="100">
        <v>156.88531</v>
      </c>
      <c r="AN81" s="100">
        <v>278.19636000000003</v>
      </c>
      <c r="AO81" s="100">
        <v>497.67556000000002</v>
      </c>
      <c r="AP81" s="100">
        <v>1401.2284</v>
      </c>
      <c r="AQ81" s="100">
        <v>42.119726</v>
      </c>
      <c r="AR81" s="100">
        <v>56.326554999999999</v>
      </c>
      <c r="AS81" s="127"/>
      <c r="AT81" s="121">
        <v>1974</v>
      </c>
      <c r="AU81" s="100">
        <v>27.429563999999999</v>
      </c>
      <c r="AV81" s="100">
        <v>2.1113938999999999</v>
      </c>
      <c r="AW81" s="100">
        <v>2.0021222000000001</v>
      </c>
      <c r="AX81" s="100">
        <v>2.3089526999999999</v>
      </c>
      <c r="AY81" s="100">
        <v>3.6310538000000001</v>
      </c>
      <c r="AZ81" s="100">
        <v>4.8894147999999999</v>
      </c>
      <c r="BA81" s="100">
        <v>7.2493058000000001</v>
      </c>
      <c r="BB81" s="100">
        <v>8.1075990999999998</v>
      </c>
      <c r="BC81" s="100">
        <v>15.006864</v>
      </c>
      <c r="BD81" s="100">
        <v>22.892634000000001</v>
      </c>
      <c r="BE81" s="100">
        <v>45.486280000000001</v>
      </c>
      <c r="BF81" s="100">
        <v>78.169162</v>
      </c>
      <c r="BG81" s="100">
        <v>131.79892000000001</v>
      </c>
      <c r="BH81" s="100">
        <v>231.47462999999999</v>
      </c>
      <c r="BI81" s="100">
        <v>400.82486999999998</v>
      </c>
      <c r="BJ81" s="100">
        <v>596.27829999999994</v>
      </c>
      <c r="BK81" s="100">
        <v>948.69074999999998</v>
      </c>
      <c r="BL81" s="100">
        <v>1906.143</v>
      </c>
      <c r="BM81" s="100">
        <v>64.120637000000002</v>
      </c>
      <c r="BN81" s="100">
        <v>98.906840000000003</v>
      </c>
      <c r="BO81" s="127"/>
      <c r="BP81" s="121">
        <v>1974</v>
      </c>
    </row>
    <row r="82" spans="1:68">
      <c r="A82" s="127"/>
      <c r="B82" s="121">
        <v>1975</v>
      </c>
      <c r="C82" s="100">
        <v>26.430129999999998</v>
      </c>
      <c r="D82" s="100">
        <v>0.7815626</v>
      </c>
      <c r="E82" s="100">
        <v>2.1081352999999998</v>
      </c>
      <c r="F82" s="100">
        <v>2.7007189999999999</v>
      </c>
      <c r="G82" s="100">
        <v>3.2289696000000001</v>
      </c>
      <c r="H82" s="100">
        <v>2.8726745999999999</v>
      </c>
      <c r="I82" s="100">
        <v>3.9026874999999999</v>
      </c>
      <c r="J82" s="100">
        <v>6.8237221000000003</v>
      </c>
      <c r="K82" s="100">
        <v>11.322521999999999</v>
      </c>
      <c r="L82" s="100">
        <v>22.607893000000001</v>
      </c>
      <c r="M82" s="100">
        <v>44.656109000000001</v>
      </c>
      <c r="N82" s="100">
        <v>89.099226000000002</v>
      </c>
      <c r="O82" s="100">
        <v>160.55620999999999</v>
      </c>
      <c r="P82" s="100">
        <v>291.62925000000001</v>
      </c>
      <c r="Q82" s="100">
        <v>550.94713000000002</v>
      </c>
      <c r="R82" s="100">
        <v>950.33429000000001</v>
      </c>
      <c r="S82" s="100">
        <v>1389.2357</v>
      </c>
      <c r="T82" s="100">
        <v>2595.5028000000002</v>
      </c>
      <c r="U82" s="100">
        <v>68.530291000000005</v>
      </c>
      <c r="V82" s="100">
        <v>133.11927</v>
      </c>
      <c r="W82" s="127"/>
      <c r="X82" s="121">
        <v>1975</v>
      </c>
      <c r="Y82" s="100">
        <v>16.931825</v>
      </c>
      <c r="Z82" s="100">
        <v>1.6435797999999999</v>
      </c>
      <c r="AA82" s="100">
        <v>2.2337026999999998</v>
      </c>
      <c r="AB82" s="100">
        <v>2.1514345000000001</v>
      </c>
      <c r="AC82" s="100">
        <v>1.2143733000000001</v>
      </c>
      <c r="AD82" s="100">
        <v>2.6420591</v>
      </c>
      <c r="AE82" s="100">
        <v>4.1566669999999997</v>
      </c>
      <c r="AF82" s="100">
        <v>5.9628810999999997</v>
      </c>
      <c r="AG82" s="100">
        <v>9.8698279000000007</v>
      </c>
      <c r="AH82" s="100">
        <v>15.45209</v>
      </c>
      <c r="AI82" s="100">
        <v>18.214552000000001</v>
      </c>
      <c r="AJ82" s="100">
        <v>26.878612</v>
      </c>
      <c r="AK82" s="100">
        <v>48.684842000000003</v>
      </c>
      <c r="AL82" s="100">
        <v>86.744737000000001</v>
      </c>
      <c r="AM82" s="100">
        <v>120.72064</v>
      </c>
      <c r="AN82" s="100">
        <v>214.04928000000001</v>
      </c>
      <c r="AO82" s="100">
        <v>371.20555000000002</v>
      </c>
      <c r="AP82" s="100">
        <v>1088.6664000000001</v>
      </c>
      <c r="AQ82" s="100">
        <v>32.612082999999998</v>
      </c>
      <c r="AR82" s="100">
        <v>43.026744000000001</v>
      </c>
      <c r="AS82" s="127"/>
      <c r="AT82" s="121">
        <v>1975</v>
      </c>
      <c r="AU82" s="100">
        <v>21.786731</v>
      </c>
      <c r="AV82" s="100">
        <v>1.2017575</v>
      </c>
      <c r="AW82" s="100">
        <v>2.1691033000000002</v>
      </c>
      <c r="AX82" s="100">
        <v>2.4316898</v>
      </c>
      <c r="AY82" s="100">
        <v>2.2320432000000001</v>
      </c>
      <c r="AZ82" s="100">
        <v>2.7597578999999999</v>
      </c>
      <c r="BA82" s="100">
        <v>4.0256752999999996</v>
      </c>
      <c r="BB82" s="100">
        <v>6.4050041000000002</v>
      </c>
      <c r="BC82" s="100">
        <v>10.619178</v>
      </c>
      <c r="BD82" s="100">
        <v>19.152298999999999</v>
      </c>
      <c r="BE82" s="100">
        <v>31.583494999999999</v>
      </c>
      <c r="BF82" s="100">
        <v>57.485501999999997</v>
      </c>
      <c r="BG82" s="100">
        <v>102.6052</v>
      </c>
      <c r="BH82" s="100">
        <v>182.78335999999999</v>
      </c>
      <c r="BI82" s="100">
        <v>310.19963000000001</v>
      </c>
      <c r="BJ82" s="100">
        <v>494.74306999999999</v>
      </c>
      <c r="BK82" s="100">
        <v>714.78916000000004</v>
      </c>
      <c r="BL82" s="100">
        <v>1540.0796</v>
      </c>
      <c r="BM82" s="100">
        <v>50.629832</v>
      </c>
      <c r="BN82" s="100">
        <v>77.643431000000007</v>
      </c>
      <c r="BO82" s="127"/>
      <c r="BP82" s="121">
        <v>1975</v>
      </c>
    </row>
    <row r="83" spans="1:68">
      <c r="A83" s="127"/>
      <c r="B83" s="121">
        <v>1976</v>
      </c>
      <c r="C83" s="100">
        <v>19.769158999999998</v>
      </c>
      <c r="D83" s="100">
        <v>1.2195195999999999</v>
      </c>
      <c r="E83" s="100">
        <v>1.5330651</v>
      </c>
      <c r="F83" s="100">
        <v>2.6409859</v>
      </c>
      <c r="G83" s="100">
        <v>4.0486922999999999</v>
      </c>
      <c r="H83" s="100">
        <v>3.8362105</v>
      </c>
      <c r="I83" s="100">
        <v>3.7788986000000002</v>
      </c>
      <c r="J83" s="100">
        <v>9.9165854000000007</v>
      </c>
      <c r="K83" s="100">
        <v>12.702724999999999</v>
      </c>
      <c r="L83" s="100">
        <v>22.124324000000001</v>
      </c>
      <c r="M83" s="100">
        <v>49.047013999999997</v>
      </c>
      <c r="N83" s="100">
        <v>84.820541000000006</v>
      </c>
      <c r="O83" s="100">
        <v>189.94028</v>
      </c>
      <c r="P83" s="100">
        <v>342.33548999999999</v>
      </c>
      <c r="Q83" s="100">
        <v>633.77457000000004</v>
      </c>
      <c r="R83" s="100">
        <v>1129.8607999999999</v>
      </c>
      <c r="S83" s="100">
        <v>1805.1609000000001</v>
      </c>
      <c r="T83" s="100">
        <v>3106.8117000000002</v>
      </c>
      <c r="U83" s="100">
        <v>80.716333000000006</v>
      </c>
      <c r="V83" s="100">
        <v>157.77239</v>
      </c>
      <c r="W83" s="127"/>
      <c r="X83" s="121">
        <v>1976</v>
      </c>
      <c r="Y83" s="100">
        <v>16.512740000000001</v>
      </c>
      <c r="Z83" s="100">
        <v>0.63990480000000005</v>
      </c>
      <c r="AA83" s="100">
        <v>1.4614494</v>
      </c>
      <c r="AB83" s="100">
        <v>2.2687569000000001</v>
      </c>
      <c r="AC83" s="100">
        <v>2.2391633</v>
      </c>
      <c r="AD83" s="100">
        <v>3.7688141000000002</v>
      </c>
      <c r="AE83" s="100">
        <v>4.4435510000000003</v>
      </c>
      <c r="AF83" s="100">
        <v>5.1269907000000003</v>
      </c>
      <c r="AG83" s="100">
        <v>10.72625</v>
      </c>
      <c r="AH83" s="100">
        <v>15.356865000000001</v>
      </c>
      <c r="AI83" s="100">
        <v>33.164118000000002</v>
      </c>
      <c r="AJ83" s="100">
        <v>42.337775999999998</v>
      </c>
      <c r="AK83" s="100">
        <v>70.269684999999996</v>
      </c>
      <c r="AL83" s="100">
        <v>94.784818000000001</v>
      </c>
      <c r="AM83" s="100">
        <v>167.31439</v>
      </c>
      <c r="AN83" s="100">
        <v>279.80921999999998</v>
      </c>
      <c r="AO83" s="100">
        <v>538.25409000000002</v>
      </c>
      <c r="AP83" s="100">
        <v>1512.9176</v>
      </c>
      <c r="AQ83" s="100">
        <v>44.464765</v>
      </c>
      <c r="AR83" s="100">
        <v>57.979458999999999</v>
      </c>
      <c r="AS83" s="127"/>
      <c r="AT83" s="121">
        <v>1976</v>
      </c>
      <c r="AU83" s="100">
        <v>18.176075000000001</v>
      </c>
      <c r="AV83" s="100">
        <v>0.93670310000000001</v>
      </c>
      <c r="AW83" s="100">
        <v>1.4982868</v>
      </c>
      <c r="AX83" s="100">
        <v>2.4588011999999999</v>
      </c>
      <c r="AY83" s="100">
        <v>3.1533427999999999</v>
      </c>
      <c r="AZ83" s="100">
        <v>3.8029625999999999</v>
      </c>
      <c r="BA83" s="100">
        <v>4.1009362999999999</v>
      </c>
      <c r="BB83" s="100">
        <v>7.5900068000000003</v>
      </c>
      <c r="BC83" s="100">
        <v>11.743698999999999</v>
      </c>
      <c r="BD83" s="100">
        <v>18.855947</v>
      </c>
      <c r="BE83" s="100">
        <v>41.213532000000001</v>
      </c>
      <c r="BF83" s="100">
        <v>63.368237000000001</v>
      </c>
      <c r="BG83" s="100">
        <v>127.71436</v>
      </c>
      <c r="BH83" s="100">
        <v>210.66767999999999</v>
      </c>
      <c r="BI83" s="100">
        <v>373.47169000000002</v>
      </c>
      <c r="BJ83" s="100">
        <v>607.47643000000005</v>
      </c>
      <c r="BK83" s="100">
        <v>956.14481999999998</v>
      </c>
      <c r="BL83" s="100">
        <v>1982.2928999999999</v>
      </c>
      <c r="BM83" s="100">
        <v>62.630571000000003</v>
      </c>
      <c r="BN83" s="100">
        <v>95.876904999999994</v>
      </c>
      <c r="BO83" s="127"/>
      <c r="BP83" s="121">
        <v>1976</v>
      </c>
    </row>
    <row r="84" spans="1:68">
      <c r="A84" s="127"/>
      <c r="B84" s="121">
        <v>1977</v>
      </c>
      <c r="C84" s="100">
        <v>14.581630000000001</v>
      </c>
      <c r="D84" s="100">
        <v>1.6357899</v>
      </c>
      <c r="E84" s="100">
        <v>0.9318883</v>
      </c>
      <c r="F84" s="100">
        <v>3.0359056999999998</v>
      </c>
      <c r="G84" s="100">
        <v>3.1583024000000002</v>
      </c>
      <c r="H84" s="100">
        <v>1.8582242</v>
      </c>
      <c r="I84" s="100">
        <v>3.5223213000000002</v>
      </c>
      <c r="J84" s="100">
        <v>5.4339212999999997</v>
      </c>
      <c r="K84" s="100">
        <v>10.482635999999999</v>
      </c>
      <c r="L84" s="100">
        <v>25.087993999999998</v>
      </c>
      <c r="M84" s="100">
        <v>42.71031</v>
      </c>
      <c r="N84" s="100">
        <v>75.992196000000007</v>
      </c>
      <c r="O84" s="100">
        <v>152.90088</v>
      </c>
      <c r="P84" s="100">
        <v>281.74664999999999</v>
      </c>
      <c r="Q84" s="100">
        <v>550.28450999999995</v>
      </c>
      <c r="R84" s="100">
        <v>904.04094999999995</v>
      </c>
      <c r="S84" s="100">
        <v>1538.3215</v>
      </c>
      <c r="T84" s="100">
        <v>2696.3474000000001</v>
      </c>
      <c r="U84" s="100">
        <v>68.588380000000001</v>
      </c>
      <c r="V84" s="100">
        <v>133.4023</v>
      </c>
      <c r="W84" s="127"/>
      <c r="X84" s="121">
        <v>1977</v>
      </c>
      <c r="Y84" s="100">
        <v>13.887435999999999</v>
      </c>
      <c r="Z84" s="100">
        <v>1.2429752000000001</v>
      </c>
      <c r="AA84" s="100">
        <v>0.81954050000000001</v>
      </c>
      <c r="AB84" s="100">
        <v>1.9025301999999999</v>
      </c>
      <c r="AC84" s="100">
        <v>2.7228295999999999</v>
      </c>
      <c r="AD84" s="100">
        <v>3.2763987000000001</v>
      </c>
      <c r="AE84" s="100">
        <v>3.1318937999999998</v>
      </c>
      <c r="AF84" s="100">
        <v>4.0605257000000003</v>
      </c>
      <c r="AG84" s="100">
        <v>10.264250000000001</v>
      </c>
      <c r="AH84" s="100">
        <v>11.399455</v>
      </c>
      <c r="AI84" s="100">
        <v>21.99569</v>
      </c>
      <c r="AJ84" s="100">
        <v>29.699593</v>
      </c>
      <c r="AK84" s="100">
        <v>53.235267</v>
      </c>
      <c r="AL84" s="100">
        <v>80.055339000000004</v>
      </c>
      <c r="AM84" s="100">
        <v>119.78892</v>
      </c>
      <c r="AN84" s="100">
        <v>217.17188999999999</v>
      </c>
      <c r="AO84" s="100">
        <v>404.93466000000001</v>
      </c>
      <c r="AP84" s="100">
        <v>1131.9545000000001</v>
      </c>
      <c r="AQ84" s="100">
        <v>34.200904000000001</v>
      </c>
      <c r="AR84" s="100">
        <v>43.927019000000001</v>
      </c>
      <c r="AS84" s="127"/>
      <c r="AT84" s="121">
        <v>1977</v>
      </c>
      <c r="AU84" s="100">
        <v>14.242413000000001</v>
      </c>
      <c r="AV84" s="100">
        <v>1.4436867</v>
      </c>
      <c r="AW84" s="100">
        <v>0.87722659999999997</v>
      </c>
      <c r="AX84" s="100">
        <v>2.4815415999999999</v>
      </c>
      <c r="AY84" s="100">
        <v>2.9431229000000001</v>
      </c>
      <c r="AZ84" s="100">
        <v>2.5600152999999999</v>
      </c>
      <c r="BA84" s="100">
        <v>3.3324129999999998</v>
      </c>
      <c r="BB84" s="100">
        <v>4.7655855000000003</v>
      </c>
      <c r="BC84" s="100">
        <v>10.376442000000001</v>
      </c>
      <c r="BD84" s="100">
        <v>18.466415000000001</v>
      </c>
      <c r="BE84" s="100">
        <v>32.536760999999998</v>
      </c>
      <c r="BF84" s="100">
        <v>52.554397000000002</v>
      </c>
      <c r="BG84" s="100">
        <v>101.12356</v>
      </c>
      <c r="BH84" s="100">
        <v>173.98996</v>
      </c>
      <c r="BI84" s="100">
        <v>311.04467</v>
      </c>
      <c r="BJ84" s="100">
        <v>484.97717</v>
      </c>
      <c r="BK84" s="100">
        <v>776.39057000000003</v>
      </c>
      <c r="BL84" s="100">
        <v>1586.1457</v>
      </c>
      <c r="BM84" s="100">
        <v>51.415443000000003</v>
      </c>
      <c r="BN84" s="100">
        <v>77.742649</v>
      </c>
      <c r="BO84" s="127"/>
      <c r="BP84" s="121">
        <v>1977</v>
      </c>
    </row>
    <row r="85" spans="1:68">
      <c r="A85" s="127"/>
      <c r="B85" s="121">
        <v>1978</v>
      </c>
      <c r="C85" s="100">
        <v>11.567748</v>
      </c>
      <c r="D85" s="100">
        <v>1.0303012</v>
      </c>
      <c r="E85" s="100">
        <v>2.1914926000000001</v>
      </c>
      <c r="F85" s="100">
        <v>2.6982219000000001</v>
      </c>
      <c r="G85" s="100">
        <v>3.2633242</v>
      </c>
      <c r="H85" s="100">
        <v>2.5150568</v>
      </c>
      <c r="I85" s="100">
        <v>2.6501814000000001</v>
      </c>
      <c r="J85" s="100">
        <v>5.5413205000000003</v>
      </c>
      <c r="K85" s="100">
        <v>8.0665286999999992</v>
      </c>
      <c r="L85" s="100">
        <v>24.114062000000001</v>
      </c>
      <c r="M85" s="100">
        <v>34.674934999999998</v>
      </c>
      <c r="N85" s="100">
        <v>76.978044999999995</v>
      </c>
      <c r="O85" s="100">
        <v>149.80744000000001</v>
      </c>
      <c r="P85" s="100">
        <v>295.89906000000002</v>
      </c>
      <c r="Q85" s="100">
        <v>500.75862999999998</v>
      </c>
      <c r="R85" s="100">
        <v>982.32239000000004</v>
      </c>
      <c r="S85" s="100">
        <v>1542.6172999999999</v>
      </c>
      <c r="T85" s="100">
        <v>2789.6668</v>
      </c>
      <c r="U85" s="100">
        <v>69.360767999999993</v>
      </c>
      <c r="V85" s="100">
        <v>134.66314</v>
      </c>
      <c r="W85" s="127"/>
      <c r="X85" s="121">
        <v>1978</v>
      </c>
      <c r="Y85" s="100">
        <v>12.322077999999999</v>
      </c>
      <c r="Z85" s="100">
        <v>0.91931479999999999</v>
      </c>
      <c r="AA85" s="100">
        <v>2.1396077999999998</v>
      </c>
      <c r="AB85" s="100">
        <v>1.7223184</v>
      </c>
      <c r="AC85" s="100">
        <v>2.0092324000000001</v>
      </c>
      <c r="AD85" s="100">
        <v>0.85416650000000005</v>
      </c>
      <c r="AE85" s="100">
        <v>2.5831401999999999</v>
      </c>
      <c r="AF85" s="100">
        <v>4.2132464000000001</v>
      </c>
      <c r="AG85" s="100">
        <v>5.8220773000000001</v>
      </c>
      <c r="AH85" s="100">
        <v>9.1767880999999996</v>
      </c>
      <c r="AI85" s="100">
        <v>19.873386</v>
      </c>
      <c r="AJ85" s="100">
        <v>30.960808</v>
      </c>
      <c r="AK85" s="100">
        <v>54.146973000000003</v>
      </c>
      <c r="AL85" s="100">
        <v>76.084008999999995</v>
      </c>
      <c r="AM85" s="100">
        <v>118.33025000000001</v>
      </c>
      <c r="AN85" s="100">
        <v>225.34092000000001</v>
      </c>
      <c r="AO85" s="100">
        <v>454.04933</v>
      </c>
      <c r="AP85" s="100">
        <v>1174.5479</v>
      </c>
      <c r="AQ85" s="100">
        <v>34.968142999999998</v>
      </c>
      <c r="AR85" s="100">
        <v>44.543191999999998</v>
      </c>
      <c r="AS85" s="127"/>
      <c r="AT85" s="121">
        <v>1978</v>
      </c>
      <c r="AU85" s="100">
        <v>11.935715</v>
      </c>
      <c r="AV85" s="100">
        <v>0.97592250000000003</v>
      </c>
      <c r="AW85" s="100">
        <v>2.1662005</v>
      </c>
      <c r="AX85" s="100">
        <v>2.2208947999999999</v>
      </c>
      <c r="AY85" s="100">
        <v>2.6443767999999999</v>
      </c>
      <c r="AZ85" s="100">
        <v>1.6923710000000001</v>
      </c>
      <c r="BA85" s="100">
        <v>2.6173875999999998</v>
      </c>
      <c r="BB85" s="100">
        <v>4.8953756000000004</v>
      </c>
      <c r="BC85" s="100">
        <v>6.9715831000000001</v>
      </c>
      <c r="BD85" s="100">
        <v>16.874635000000001</v>
      </c>
      <c r="BE85" s="100">
        <v>27.42173</v>
      </c>
      <c r="BF85" s="100">
        <v>53.711554999999997</v>
      </c>
      <c r="BG85" s="100">
        <v>100.06733</v>
      </c>
      <c r="BH85" s="100">
        <v>178.23299</v>
      </c>
      <c r="BI85" s="100">
        <v>287.85820000000001</v>
      </c>
      <c r="BJ85" s="100">
        <v>524.66157999999996</v>
      </c>
      <c r="BK85" s="100">
        <v>811.50028999999995</v>
      </c>
      <c r="BL85" s="100">
        <v>1635.7485999999999</v>
      </c>
      <c r="BM85" s="100">
        <v>52.168444999999998</v>
      </c>
      <c r="BN85" s="100">
        <v>78.527248999999998</v>
      </c>
      <c r="BO85" s="127"/>
      <c r="BP85" s="121">
        <v>1978</v>
      </c>
    </row>
    <row r="86" spans="1:68">
      <c r="A86" s="127"/>
      <c r="B86" s="122">
        <v>1979</v>
      </c>
      <c r="C86" s="100">
        <v>12.14809</v>
      </c>
      <c r="D86" s="100">
        <v>1.4797431000000001</v>
      </c>
      <c r="E86" s="100">
        <v>2.1834946999999998</v>
      </c>
      <c r="F86" s="100">
        <v>2.6845317</v>
      </c>
      <c r="G86" s="100">
        <v>2.3836311000000001</v>
      </c>
      <c r="H86" s="100">
        <v>2.6585359999999998</v>
      </c>
      <c r="I86" s="100">
        <v>3.6031583999999999</v>
      </c>
      <c r="J86" s="100">
        <v>5.3607804999999997</v>
      </c>
      <c r="K86" s="100">
        <v>7.1696461999999999</v>
      </c>
      <c r="L86" s="100">
        <v>17.087599999999998</v>
      </c>
      <c r="M86" s="100">
        <v>37.175280999999998</v>
      </c>
      <c r="N86" s="100">
        <v>72.359506999999994</v>
      </c>
      <c r="O86" s="100">
        <v>137.64279999999999</v>
      </c>
      <c r="P86" s="100">
        <v>261.81738999999999</v>
      </c>
      <c r="Q86" s="100">
        <v>512.69930999999997</v>
      </c>
      <c r="R86" s="100">
        <v>843.23456999999996</v>
      </c>
      <c r="S86" s="100">
        <v>1453.0436999999999</v>
      </c>
      <c r="T86" s="100">
        <v>2704.5351999999998</v>
      </c>
      <c r="U86" s="100">
        <v>65.772767000000002</v>
      </c>
      <c r="V86" s="100">
        <v>126.38061</v>
      </c>
      <c r="W86" s="127"/>
      <c r="X86" s="122">
        <v>1979</v>
      </c>
      <c r="Y86" s="100">
        <v>9.1460462000000007</v>
      </c>
      <c r="Z86" s="100">
        <v>1.0806804999999999</v>
      </c>
      <c r="AA86" s="100">
        <v>0.81745290000000004</v>
      </c>
      <c r="AB86" s="100">
        <v>1.5550866000000001</v>
      </c>
      <c r="AC86" s="100">
        <v>1.9649261</v>
      </c>
      <c r="AD86" s="100">
        <v>2.5360885</v>
      </c>
      <c r="AE86" s="100">
        <v>1.7806489999999999</v>
      </c>
      <c r="AF86" s="100">
        <v>2.4783873000000001</v>
      </c>
      <c r="AG86" s="100">
        <v>6.7271419000000003</v>
      </c>
      <c r="AH86" s="100">
        <v>12.606192999999999</v>
      </c>
      <c r="AI86" s="100">
        <v>22.571349000000001</v>
      </c>
      <c r="AJ86" s="100">
        <v>29.404005999999999</v>
      </c>
      <c r="AK86" s="100">
        <v>44.401760000000003</v>
      </c>
      <c r="AL86" s="100">
        <v>82.477973000000006</v>
      </c>
      <c r="AM86" s="100">
        <v>111.19508</v>
      </c>
      <c r="AN86" s="100">
        <v>210.0112</v>
      </c>
      <c r="AO86" s="100">
        <v>414.70087999999998</v>
      </c>
      <c r="AP86" s="100">
        <v>1060.8017</v>
      </c>
      <c r="AQ86" s="100">
        <v>33.090207999999997</v>
      </c>
      <c r="AR86" s="100">
        <v>41.518982000000001</v>
      </c>
      <c r="AS86" s="127"/>
      <c r="AT86" s="122">
        <v>1979</v>
      </c>
      <c r="AU86" s="100">
        <v>10.682339000000001</v>
      </c>
      <c r="AV86" s="100">
        <v>1.2844409999999999</v>
      </c>
      <c r="AW86" s="100">
        <v>1.5165664999999999</v>
      </c>
      <c r="AX86" s="100">
        <v>2.1316134</v>
      </c>
      <c r="AY86" s="100">
        <v>2.1774157999999999</v>
      </c>
      <c r="AZ86" s="100">
        <v>2.5978444999999999</v>
      </c>
      <c r="BA86" s="100">
        <v>2.7088076000000001</v>
      </c>
      <c r="BB86" s="100">
        <v>3.9552312000000001</v>
      </c>
      <c r="BC86" s="100">
        <v>6.9534260000000003</v>
      </c>
      <c r="BD86" s="100">
        <v>14.91057</v>
      </c>
      <c r="BE86" s="100">
        <v>30.033576</v>
      </c>
      <c r="BF86" s="100">
        <v>50.704388999999999</v>
      </c>
      <c r="BG86" s="100">
        <v>89.018480999999994</v>
      </c>
      <c r="BH86" s="100">
        <v>165.77778000000001</v>
      </c>
      <c r="BI86" s="100">
        <v>288.93205</v>
      </c>
      <c r="BJ86" s="100">
        <v>462.90548999999999</v>
      </c>
      <c r="BK86" s="100">
        <v>757.55389000000002</v>
      </c>
      <c r="BL86" s="100">
        <v>1521.5830000000001</v>
      </c>
      <c r="BM86" s="100">
        <v>49.422251000000003</v>
      </c>
      <c r="BN86" s="100">
        <v>73.263765000000006</v>
      </c>
      <c r="BO86" s="127"/>
      <c r="BP86" s="122">
        <v>1979</v>
      </c>
    </row>
    <row r="87" spans="1:68">
      <c r="A87" s="127"/>
      <c r="B87" s="122">
        <v>1980</v>
      </c>
      <c r="C87" s="100">
        <v>10.346683000000001</v>
      </c>
      <c r="D87" s="100">
        <v>1.0490978</v>
      </c>
      <c r="E87" s="100">
        <v>1.8448340999999999</v>
      </c>
      <c r="F87" s="100">
        <v>2.1004463000000002</v>
      </c>
      <c r="G87" s="100">
        <v>2.0184956000000001</v>
      </c>
      <c r="H87" s="100">
        <v>1.4740735</v>
      </c>
      <c r="I87" s="100">
        <v>3.6676753</v>
      </c>
      <c r="J87" s="100">
        <v>5.1511766999999997</v>
      </c>
      <c r="K87" s="100">
        <v>7.7171472999999997</v>
      </c>
      <c r="L87" s="100">
        <v>14.206488999999999</v>
      </c>
      <c r="M87" s="100">
        <v>35.812824999999997</v>
      </c>
      <c r="N87" s="100">
        <v>62.591906000000002</v>
      </c>
      <c r="O87" s="100">
        <v>135.67704000000001</v>
      </c>
      <c r="P87" s="100">
        <v>259.58280000000002</v>
      </c>
      <c r="Q87" s="100">
        <v>530.83299</v>
      </c>
      <c r="R87" s="100">
        <v>939.72843999999998</v>
      </c>
      <c r="S87" s="100">
        <v>1438.8782000000001</v>
      </c>
      <c r="T87" s="100">
        <v>2503.0234</v>
      </c>
      <c r="U87" s="100">
        <v>66.747887000000006</v>
      </c>
      <c r="V87" s="100">
        <v>125.30895</v>
      </c>
      <c r="W87" s="127"/>
      <c r="X87" s="122">
        <v>1980</v>
      </c>
      <c r="Y87" s="100">
        <v>10.139545</v>
      </c>
      <c r="Z87" s="100">
        <v>0.46923019999999999</v>
      </c>
      <c r="AA87" s="100">
        <v>1.2866804000000001</v>
      </c>
      <c r="AB87" s="100">
        <v>2.0279799000000001</v>
      </c>
      <c r="AC87" s="100">
        <v>1.4397603999999999</v>
      </c>
      <c r="AD87" s="100">
        <v>1.5016117</v>
      </c>
      <c r="AE87" s="100">
        <v>2.7555326</v>
      </c>
      <c r="AF87" s="100">
        <v>3.4393438999999999</v>
      </c>
      <c r="AG87" s="100">
        <v>5.8202062000000003</v>
      </c>
      <c r="AH87" s="100">
        <v>13.004261</v>
      </c>
      <c r="AI87" s="100">
        <v>17.194403000000001</v>
      </c>
      <c r="AJ87" s="100">
        <v>28.572814999999999</v>
      </c>
      <c r="AK87" s="100">
        <v>53.497956000000002</v>
      </c>
      <c r="AL87" s="100">
        <v>88.744635000000002</v>
      </c>
      <c r="AM87" s="100">
        <v>138.16202999999999</v>
      </c>
      <c r="AN87" s="100">
        <v>217.58194</v>
      </c>
      <c r="AO87" s="100">
        <v>364.54493000000002</v>
      </c>
      <c r="AP87" s="100">
        <v>1065.7665999999999</v>
      </c>
      <c r="AQ87" s="100">
        <v>34.401226000000001</v>
      </c>
      <c r="AR87" s="100">
        <v>42.110187000000003</v>
      </c>
      <c r="AS87" s="127"/>
      <c r="AT87" s="122">
        <v>1980</v>
      </c>
      <c r="AU87" s="100">
        <v>10.245639000000001</v>
      </c>
      <c r="AV87" s="100">
        <v>0.76535399999999998</v>
      </c>
      <c r="AW87" s="100">
        <v>1.5720551</v>
      </c>
      <c r="AX87" s="100">
        <v>2.0649194999999998</v>
      </c>
      <c r="AY87" s="100">
        <v>1.7334464000000001</v>
      </c>
      <c r="AZ87" s="100">
        <v>1.4877152</v>
      </c>
      <c r="BA87" s="100">
        <v>3.2190159</v>
      </c>
      <c r="BB87" s="100">
        <v>4.3133784999999998</v>
      </c>
      <c r="BC87" s="100">
        <v>6.7914985000000003</v>
      </c>
      <c r="BD87" s="100">
        <v>13.620524</v>
      </c>
      <c r="BE87" s="100">
        <v>26.725677999999998</v>
      </c>
      <c r="BF87" s="100">
        <v>45.464168999999998</v>
      </c>
      <c r="BG87" s="100">
        <v>92.769560999999996</v>
      </c>
      <c r="BH87" s="100">
        <v>168.17596</v>
      </c>
      <c r="BI87" s="100">
        <v>311.62761</v>
      </c>
      <c r="BJ87" s="100">
        <v>508.58733000000001</v>
      </c>
      <c r="BK87" s="100">
        <v>724.49459000000002</v>
      </c>
      <c r="BL87" s="100">
        <v>1463.1527000000001</v>
      </c>
      <c r="BM87" s="100">
        <v>50.553386000000003</v>
      </c>
      <c r="BN87" s="100">
        <v>73.408466000000004</v>
      </c>
      <c r="BO87" s="127"/>
      <c r="BP87" s="122">
        <v>1980</v>
      </c>
    </row>
    <row r="88" spans="1:68">
      <c r="A88" s="127"/>
      <c r="B88" s="122">
        <v>1981</v>
      </c>
      <c r="C88" s="100">
        <v>8.9160485000000005</v>
      </c>
      <c r="D88" s="100">
        <v>0.77029380000000003</v>
      </c>
      <c r="E88" s="100">
        <v>1.0412994</v>
      </c>
      <c r="F88" s="100">
        <v>2.572721</v>
      </c>
      <c r="G88" s="100">
        <v>2.2732817999999999</v>
      </c>
      <c r="H88" s="100">
        <v>3.3739818000000001</v>
      </c>
      <c r="I88" s="100">
        <v>3.5355394000000002</v>
      </c>
      <c r="J88" s="100">
        <v>3.966853</v>
      </c>
      <c r="K88" s="100">
        <v>6.7886756000000004</v>
      </c>
      <c r="L88" s="100">
        <v>16.166221</v>
      </c>
      <c r="M88" s="100">
        <v>37.669164000000002</v>
      </c>
      <c r="N88" s="100">
        <v>70.244260999999995</v>
      </c>
      <c r="O88" s="100">
        <v>135.68753000000001</v>
      </c>
      <c r="P88" s="100">
        <v>235.86320000000001</v>
      </c>
      <c r="Q88" s="100">
        <v>484.01116000000002</v>
      </c>
      <c r="R88" s="100">
        <v>898.38121999999998</v>
      </c>
      <c r="S88" s="100">
        <v>1312.0486000000001</v>
      </c>
      <c r="T88" s="100">
        <v>2530.2332000000001</v>
      </c>
      <c r="U88" s="100">
        <v>64.927854999999994</v>
      </c>
      <c r="V88" s="100">
        <v>120.55034999999999</v>
      </c>
      <c r="W88" s="127"/>
      <c r="X88" s="122">
        <v>1981</v>
      </c>
      <c r="Y88" s="100">
        <v>7.0093458000000002</v>
      </c>
      <c r="Z88" s="100">
        <v>0.96703850000000002</v>
      </c>
      <c r="AA88" s="100">
        <v>1.7077271999999999</v>
      </c>
      <c r="AB88" s="100">
        <v>2.6718384999999998</v>
      </c>
      <c r="AC88" s="100">
        <v>2.4921069999999999</v>
      </c>
      <c r="AD88" s="100">
        <v>3.4563804999999999</v>
      </c>
      <c r="AE88" s="100">
        <v>2.4806140000000001</v>
      </c>
      <c r="AF88" s="100">
        <v>3.2996902000000001</v>
      </c>
      <c r="AG88" s="100">
        <v>5.1644889999999997</v>
      </c>
      <c r="AH88" s="100">
        <v>10.604630999999999</v>
      </c>
      <c r="AI88" s="100">
        <v>16.092438999999999</v>
      </c>
      <c r="AJ88" s="100">
        <v>30.772884999999999</v>
      </c>
      <c r="AK88" s="100">
        <v>54.466909000000001</v>
      </c>
      <c r="AL88" s="100">
        <v>84.594384000000005</v>
      </c>
      <c r="AM88" s="100">
        <v>132.63481999999999</v>
      </c>
      <c r="AN88" s="100">
        <v>181.32365999999999</v>
      </c>
      <c r="AO88" s="100">
        <v>336.05376999999999</v>
      </c>
      <c r="AP88" s="100">
        <v>1048.0582999999999</v>
      </c>
      <c r="AQ88" s="100">
        <v>33.431469</v>
      </c>
      <c r="AR88" s="100">
        <v>40.032693000000002</v>
      </c>
      <c r="AS88" s="127"/>
      <c r="AT88" s="122">
        <v>1981</v>
      </c>
      <c r="AU88" s="100">
        <v>7.9851318999999998</v>
      </c>
      <c r="AV88" s="100">
        <v>0.86644600000000005</v>
      </c>
      <c r="AW88" s="100">
        <v>1.3673987999999999</v>
      </c>
      <c r="AX88" s="100">
        <v>2.6213430999999998</v>
      </c>
      <c r="AY88" s="100">
        <v>2.3811974999999999</v>
      </c>
      <c r="AZ88" s="100">
        <v>3.4146841000000001</v>
      </c>
      <c r="BA88" s="100">
        <v>3.0156274999999999</v>
      </c>
      <c r="BB88" s="100">
        <v>3.6397754999999998</v>
      </c>
      <c r="BC88" s="100">
        <v>5.9966058999999996</v>
      </c>
      <c r="BD88" s="100">
        <v>13.457229999999999</v>
      </c>
      <c r="BE88" s="100">
        <v>27.110451999999999</v>
      </c>
      <c r="BF88" s="100">
        <v>50.500072000000003</v>
      </c>
      <c r="BG88" s="100">
        <v>93.126726000000005</v>
      </c>
      <c r="BH88" s="100">
        <v>155.16135</v>
      </c>
      <c r="BI88" s="100">
        <v>286.70353</v>
      </c>
      <c r="BJ88" s="100">
        <v>473.50265000000002</v>
      </c>
      <c r="BK88" s="100">
        <v>665.70207000000005</v>
      </c>
      <c r="BL88" s="100">
        <v>1449.4730999999999</v>
      </c>
      <c r="BM88" s="100">
        <v>49.151459000000003</v>
      </c>
      <c r="BN88" s="100">
        <v>70.235062999999997</v>
      </c>
      <c r="BO88" s="127"/>
      <c r="BP88" s="122">
        <v>1981</v>
      </c>
    </row>
    <row r="89" spans="1:68">
      <c r="A89" s="127"/>
      <c r="B89" s="122">
        <v>1982</v>
      </c>
      <c r="C89" s="100">
        <v>8.4500852999999996</v>
      </c>
      <c r="D89" s="100">
        <v>1.2650942000000001</v>
      </c>
      <c r="E89" s="100">
        <v>2.4582139999999999</v>
      </c>
      <c r="F89" s="100">
        <v>2.4312193</v>
      </c>
      <c r="G89" s="100">
        <v>3.5505007000000002</v>
      </c>
      <c r="H89" s="100">
        <v>2.0531092000000002</v>
      </c>
      <c r="I89" s="100">
        <v>2.8930115999999999</v>
      </c>
      <c r="J89" s="100">
        <v>4.75108</v>
      </c>
      <c r="K89" s="100">
        <v>8.5576720000000002</v>
      </c>
      <c r="L89" s="100">
        <v>15.123583</v>
      </c>
      <c r="M89" s="100">
        <v>34.669643999999998</v>
      </c>
      <c r="N89" s="100">
        <v>72.702779000000007</v>
      </c>
      <c r="O89" s="100">
        <v>149.11892</v>
      </c>
      <c r="P89" s="100">
        <v>273.24567999999999</v>
      </c>
      <c r="Q89" s="100">
        <v>596.10082</v>
      </c>
      <c r="R89" s="100">
        <v>925.05686000000003</v>
      </c>
      <c r="S89" s="100">
        <v>1731.1442</v>
      </c>
      <c r="T89" s="100">
        <v>3309.9086000000002</v>
      </c>
      <c r="U89" s="100">
        <v>76.930037999999996</v>
      </c>
      <c r="V89" s="100">
        <v>144.69332</v>
      </c>
      <c r="W89" s="127"/>
      <c r="X89" s="122">
        <v>1982</v>
      </c>
      <c r="Y89" s="100">
        <v>6.2104748000000001</v>
      </c>
      <c r="Z89" s="100">
        <v>0.82929600000000003</v>
      </c>
      <c r="AA89" s="100">
        <v>1.0560172000000001</v>
      </c>
      <c r="AB89" s="100">
        <v>1.2680539</v>
      </c>
      <c r="AC89" s="100">
        <v>1.3689461999999999</v>
      </c>
      <c r="AD89" s="100">
        <v>1.4505623999999999</v>
      </c>
      <c r="AE89" s="100">
        <v>4.6175284999999997</v>
      </c>
      <c r="AF89" s="100">
        <v>3.0418308999999999</v>
      </c>
      <c r="AG89" s="100">
        <v>5.6904804999999996</v>
      </c>
      <c r="AH89" s="100">
        <v>10.416238</v>
      </c>
      <c r="AI89" s="100">
        <v>19.794934999999999</v>
      </c>
      <c r="AJ89" s="100">
        <v>31.708838</v>
      </c>
      <c r="AK89" s="100">
        <v>60.898952999999999</v>
      </c>
      <c r="AL89" s="100">
        <v>104.71312</v>
      </c>
      <c r="AM89" s="100">
        <v>151.37173000000001</v>
      </c>
      <c r="AN89" s="100">
        <v>217.34136000000001</v>
      </c>
      <c r="AO89" s="100">
        <v>449.63515000000001</v>
      </c>
      <c r="AP89" s="100">
        <v>1317.3637000000001</v>
      </c>
      <c r="AQ89" s="100">
        <v>40.482246000000004</v>
      </c>
      <c r="AR89" s="100">
        <v>48.241405</v>
      </c>
      <c r="AS89" s="127"/>
      <c r="AT89" s="122">
        <v>1982</v>
      </c>
      <c r="AU89" s="100">
        <v>7.3575619000000003</v>
      </c>
      <c r="AV89" s="100">
        <v>1.0523887000000001</v>
      </c>
      <c r="AW89" s="100">
        <v>1.7719670000000001</v>
      </c>
      <c r="AX89" s="100">
        <v>1.8619171000000001</v>
      </c>
      <c r="AY89" s="100">
        <v>2.4748744</v>
      </c>
      <c r="AZ89" s="100">
        <v>1.7548968</v>
      </c>
      <c r="BA89" s="100">
        <v>3.7441781999999999</v>
      </c>
      <c r="BB89" s="100">
        <v>3.9133727999999999</v>
      </c>
      <c r="BC89" s="100">
        <v>7.1609822999999997</v>
      </c>
      <c r="BD89" s="100">
        <v>12.828702</v>
      </c>
      <c r="BE89" s="100">
        <v>27.411314999999998</v>
      </c>
      <c r="BF89" s="100">
        <v>52.260466000000001</v>
      </c>
      <c r="BG89" s="100">
        <v>103.12000999999999</v>
      </c>
      <c r="BH89" s="100">
        <v>183.11206000000001</v>
      </c>
      <c r="BI89" s="100">
        <v>346.61092000000002</v>
      </c>
      <c r="BJ89" s="100">
        <v>505.81038000000001</v>
      </c>
      <c r="BK89" s="100">
        <v>889.57842000000005</v>
      </c>
      <c r="BL89" s="100">
        <v>1851.3810000000001</v>
      </c>
      <c r="BM89" s="100">
        <v>58.679234999999998</v>
      </c>
      <c r="BN89" s="100">
        <v>83.837661999999995</v>
      </c>
      <c r="BO89" s="127"/>
      <c r="BP89" s="122">
        <v>1982</v>
      </c>
    </row>
    <row r="90" spans="1:68">
      <c r="A90" s="127"/>
      <c r="B90" s="122">
        <v>1983</v>
      </c>
      <c r="C90" s="100">
        <v>10.163821</v>
      </c>
      <c r="D90" s="100">
        <v>0.64544239999999997</v>
      </c>
      <c r="E90" s="100">
        <v>1.1423707999999999</v>
      </c>
      <c r="F90" s="100">
        <v>2.4445657000000001</v>
      </c>
      <c r="G90" s="100">
        <v>2.0465412999999999</v>
      </c>
      <c r="H90" s="100">
        <v>1.8708199000000001</v>
      </c>
      <c r="I90" s="100">
        <v>3.5199886999999999</v>
      </c>
      <c r="J90" s="100">
        <v>4.9826809000000001</v>
      </c>
      <c r="K90" s="100">
        <v>9.6257549999999998</v>
      </c>
      <c r="L90" s="100">
        <v>11.955971</v>
      </c>
      <c r="M90" s="100">
        <v>31.140522000000001</v>
      </c>
      <c r="N90" s="100">
        <v>61.136291999999997</v>
      </c>
      <c r="O90" s="100">
        <v>106.42827</v>
      </c>
      <c r="P90" s="100">
        <v>252.13421</v>
      </c>
      <c r="Q90" s="100">
        <v>479.25250999999997</v>
      </c>
      <c r="R90" s="100">
        <v>841.88644999999997</v>
      </c>
      <c r="S90" s="100">
        <v>1332.8948</v>
      </c>
      <c r="T90" s="100">
        <v>2656.88</v>
      </c>
      <c r="U90" s="100">
        <v>65.193526000000006</v>
      </c>
      <c r="V90" s="100">
        <v>119.3357</v>
      </c>
      <c r="W90" s="127"/>
      <c r="X90" s="122">
        <v>1983</v>
      </c>
      <c r="Y90" s="100">
        <v>4.9117034000000004</v>
      </c>
      <c r="Z90" s="100">
        <v>0.3391825</v>
      </c>
      <c r="AA90" s="100">
        <v>1.0430573999999999</v>
      </c>
      <c r="AB90" s="100">
        <v>1.2772045000000001</v>
      </c>
      <c r="AC90" s="100">
        <v>1.2041719</v>
      </c>
      <c r="AD90" s="100">
        <v>1.5898806999999999</v>
      </c>
      <c r="AE90" s="100">
        <v>2.7688514</v>
      </c>
      <c r="AF90" s="100">
        <v>3.2195117</v>
      </c>
      <c r="AG90" s="100">
        <v>4.3838195999999998</v>
      </c>
      <c r="AH90" s="100">
        <v>9.6265950999999994</v>
      </c>
      <c r="AI90" s="100">
        <v>22.055160000000001</v>
      </c>
      <c r="AJ90" s="100">
        <v>31.802876000000001</v>
      </c>
      <c r="AK90" s="100">
        <v>55.886085999999999</v>
      </c>
      <c r="AL90" s="100">
        <v>98.534683000000001</v>
      </c>
      <c r="AM90" s="100">
        <v>147.70074</v>
      </c>
      <c r="AN90" s="100">
        <v>216.63727</v>
      </c>
      <c r="AO90" s="100">
        <v>354.56409000000002</v>
      </c>
      <c r="AP90" s="100">
        <v>1027.8580999999999</v>
      </c>
      <c r="AQ90" s="100">
        <v>35.875889000000001</v>
      </c>
      <c r="AR90" s="100">
        <v>41.855010999999998</v>
      </c>
      <c r="AS90" s="127"/>
      <c r="AT90" s="122">
        <v>1983</v>
      </c>
      <c r="AU90" s="100">
        <v>7.6053100000000002</v>
      </c>
      <c r="AV90" s="100">
        <v>0.49612070000000003</v>
      </c>
      <c r="AW90" s="100">
        <v>1.0937711999999999</v>
      </c>
      <c r="AX90" s="100">
        <v>1.8737104</v>
      </c>
      <c r="AY90" s="100">
        <v>1.6315173999999999</v>
      </c>
      <c r="AZ90" s="100">
        <v>1.7317271000000001</v>
      </c>
      <c r="BA90" s="100">
        <v>3.1477632999999998</v>
      </c>
      <c r="BB90" s="100">
        <v>4.1188073999999997</v>
      </c>
      <c r="BC90" s="100">
        <v>7.0745262000000002</v>
      </c>
      <c r="BD90" s="100">
        <v>10.820352</v>
      </c>
      <c r="BE90" s="100">
        <v>26.707024000000001</v>
      </c>
      <c r="BF90" s="100">
        <v>46.572724999999998</v>
      </c>
      <c r="BG90" s="100">
        <v>80.238906999999998</v>
      </c>
      <c r="BH90" s="100">
        <v>169.76052999999999</v>
      </c>
      <c r="BI90" s="100">
        <v>293.61011000000002</v>
      </c>
      <c r="BJ90" s="100">
        <v>470.46248000000003</v>
      </c>
      <c r="BK90" s="100">
        <v>694.88351</v>
      </c>
      <c r="BL90" s="100">
        <v>1460.4284</v>
      </c>
      <c r="BM90" s="100">
        <v>50.514919999999996</v>
      </c>
      <c r="BN90" s="100">
        <v>70.413162999999997</v>
      </c>
      <c r="BO90" s="127"/>
      <c r="BP90" s="122">
        <v>1983</v>
      </c>
    </row>
    <row r="91" spans="1:68">
      <c r="A91" s="127"/>
      <c r="B91" s="122">
        <v>1984</v>
      </c>
      <c r="C91" s="100">
        <v>6.4259728000000003</v>
      </c>
      <c r="D91" s="100">
        <v>0.65816859999999999</v>
      </c>
      <c r="E91" s="100">
        <v>1.7185576</v>
      </c>
      <c r="F91" s="100">
        <v>2.1281253000000002</v>
      </c>
      <c r="G91" s="100">
        <v>3.3487130999999999</v>
      </c>
      <c r="H91" s="100">
        <v>2.762041</v>
      </c>
      <c r="I91" s="100">
        <v>1.9143397</v>
      </c>
      <c r="J91" s="100">
        <v>4.3134268999999996</v>
      </c>
      <c r="K91" s="100">
        <v>7.1423920000000001</v>
      </c>
      <c r="L91" s="100">
        <v>10.613065000000001</v>
      </c>
      <c r="M91" s="100">
        <v>28.953234999999999</v>
      </c>
      <c r="N91" s="100">
        <v>52.546546999999997</v>
      </c>
      <c r="O91" s="100">
        <v>107.60957999999999</v>
      </c>
      <c r="P91" s="100">
        <v>245.00664</v>
      </c>
      <c r="Q91" s="100">
        <v>470.9513</v>
      </c>
      <c r="R91" s="100">
        <v>813.00813000000005</v>
      </c>
      <c r="S91" s="100">
        <v>1392.4567999999999</v>
      </c>
      <c r="T91" s="100">
        <v>2424.0819000000001</v>
      </c>
      <c r="U91" s="100">
        <v>64.410690000000002</v>
      </c>
      <c r="V91" s="100">
        <v>114.79677</v>
      </c>
      <c r="W91" s="127"/>
      <c r="X91" s="122">
        <v>1984</v>
      </c>
      <c r="Y91" s="100">
        <v>7.2800262</v>
      </c>
      <c r="Z91" s="100">
        <v>0.86407719999999999</v>
      </c>
      <c r="AA91" s="100">
        <v>1.048983</v>
      </c>
      <c r="AB91" s="100">
        <v>1.1119000000000001</v>
      </c>
      <c r="AC91" s="100">
        <v>2.1049465999999999</v>
      </c>
      <c r="AD91" s="100">
        <v>2.1905394</v>
      </c>
      <c r="AE91" s="100">
        <v>2.9036426</v>
      </c>
      <c r="AF91" s="100">
        <v>4.6553890999999998</v>
      </c>
      <c r="AG91" s="100">
        <v>6.1922654000000001</v>
      </c>
      <c r="AH91" s="100">
        <v>10.106088</v>
      </c>
      <c r="AI91" s="100">
        <v>17.677897999999999</v>
      </c>
      <c r="AJ91" s="100">
        <v>32.850458000000003</v>
      </c>
      <c r="AK91" s="100">
        <v>50.489609000000002</v>
      </c>
      <c r="AL91" s="100">
        <v>89.673987999999994</v>
      </c>
      <c r="AM91" s="100">
        <v>146.59213</v>
      </c>
      <c r="AN91" s="100">
        <v>202.02019999999999</v>
      </c>
      <c r="AO91" s="100">
        <v>367.50706000000002</v>
      </c>
      <c r="AP91" s="100">
        <v>988.87366999999995</v>
      </c>
      <c r="AQ91" s="100">
        <v>35.789462</v>
      </c>
      <c r="AR91" s="100">
        <v>40.913808000000003</v>
      </c>
      <c r="AS91" s="127"/>
      <c r="AT91" s="122">
        <v>1984</v>
      </c>
      <c r="AU91" s="100">
        <v>6.8421813</v>
      </c>
      <c r="AV91" s="100">
        <v>0.75859810000000005</v>
      </c>
      <c r="AW91" s="100">
        <v>1.3913572999999999</v>
      </c>
      <c r="AX91" s="100">
        <v>1.6311833</v>
      </c>
      <c r="AY91" s="100">
        <v>2.7368261</v>
      </c>
      <c r="AZ91" s="100">
        <v>2.4790751000000002</v>
      </c>
      <c r="BA91" s="100">
        <v>2.4062389</v>
      </c>
      <c r="BB91" s="100">
        <v>4.4811125000000001</v>
      </c>
      <c r="BC91" s="100">
        <v>6.6795372999999998</v>
      </c>
      <c r="BD91" s="100">
        <v>10.365747000000001</v>
      </c>
      <c r="BE91" s="100">
        <v>23.451494</v>
      </c>
      <c r="BF91" s="100">
        <v>42.803807999999997</v>
      </c>
      <c r="BG91" s="100">
        <v>78.181336999999999</v>
      </c>
      <c r="BH91" s="100">
        <v>161.64843999999999</v>
      </c>
      <c r="BI91" s="100">
        <v>289.5693</v>
      </c>
      <c r="BJ91" s="100">
        <v>450.19544000000002</v>
      </c>
      <c r="BK91" s="100">
        <v>727.42733999999996</v>
      </c>
      <c r="BL91" s="100">
        <v>1370.9740999999999</v>
      </c>
      <c r="BM91" s="100">
        <v>50.078978999999997</v>
      </c>
      <c r="BN91" s="100">
        <v>68.292839000000001</v>
      </c>
      <c r="BO91" s="127"/>
      <c r="BP91" s="122">
        <v>1984</v>
      </c>
    </row>
    <row r="92" spans="1:68">
      <c r="A92" s="127"/>
      <c r="B92" s="122">
        <v>1985</v>
      </c>
      <c r="C92" s="100">
        <v>7.8153874999999999</v>
      </c>
      <c r="D92" s="100">
        <v>0.66382989999999997</v>
      </c>
      <c r="E92" s="100">
        <v>1.5915227000000001</v>
      </c>
      <c r="F92" s="100">
        <v>2.5488135000000001</v>
      </c>
      <c r="G92" s="100">
        <v>2.4761525</v>
      </c>
      <c r="H92" s="100">
        <v>2.0987648999999999</v>
      </c>
      <c r="I92" s="100">
        <v>4.3031385999999996</v>
      </c>
      <c r="J92" s="100">
        <v>4.1625307999999999</v>
      </c>
      <c r="K92" s="100">
        <v>8.6687606000000006</v>
      </c>
      <c r="L92" s="100">
        <v>14.994073999999999</v>
      </c>
      <c r="M92" s="100">
        <v>26.933261999999999</v>
      </c>
      <c r="N92" s="100">
        <v>64.660713000000001</v>
      </c>
      <c r="O92" s="100">
        <v>138.38682</v>
      </c>
      <c r="P92" s="100">
        <v>267.41969999999998</v>
      </c>
      <c r="Q92" s="100">
        <v>501.11874</v>
      </c>
      <c r="R92" s="100">
        <v>862.81960000000004</v>
      </c>
      <c r="S92" s="100">
        <v>1496.4914000000001</v>
      </c>
      <c r="T92" s="100">
        <v>2771.0063</v>
      </c>
      <c r="U92" s="100">
        <v>72.842803000000004</v>
      </c>
      <c r="V92" s="100">
        <v>126.81313</v>
      </c>
      <c r="W92" s="127"/>
      <c r="X92" s="122">
        <v>1985</v>
      </c>
      <c r="Y92" s="100">
        <v>6.3206481999999999</v>
      </c>
      <c r="Z92" s="100">
        <v>0.174652</v>
      </c>
      <c r="AA92" s="100">
        <v>1.6674447999999999</v>
      </c>
      <c r="AB92" s="100">
        <v>1.2544512999999999</v>
      </c>
      <c r="AC92" s="100">
        <v>2.8661853000000002</v>
      </c>
      <c r="AD92" s="100">
        <v>3.0653784000000002</v>
      </c>
      <c r="AE92" s="100">
        <v>2.8790510999999999</v>
      </c>
      <c r="AF92" s="100">
        <v>3.3166616000000002</v>
      </c>
      <c r="AG92" s="100">
        <v>5.5028435</v>
      </c>
      <c r="AH92" s="100">
        <v>12.045411</v>
      </c>
      <c r="AI92" s="100">
        <v>22.343747</v>
      </c>
      <c r="AJ92" s="100">
        <v>38.509160999999999</v>
      </c>
      <c r="AK92" s="100">
        <v>63.211298999999997</v>
      </c>
      <c r="AL92" s="100">
        <v>99.510654000000002</v>
      </c>
      <c r="AM92" s="100">
        <v>172.06923</v>
      </c>
      <c r="AN92" s="100">
        <v>252.20133000000001</v>
      </c>
      <c r="AO92" s="100">
        <v>428.91307</v>
      </c>
      <c r="AP92" s="100">
        <v>1198.0498</v>
      </c>
      <c r="AQ92" s="100">
        <v>43.28586</v>
      </c>
      <c r="AR92" s="100">
        <v>48.521704999999997</v>
      </c>
      <c r="AS92" s="127"/>
      <c r="AT92" s="122">
        <v>1985</v>
      </c>
      <c r="AU92" s="100">
        <v>7.0859550999999996</v>
      </c>
      <c r="AV92" s="100">
        <v>0.42548449999999999</v>
      </c>
      <c r="AW92" s="100">
        <v>1.6285993999999999</v>
      </c>
      <c r="AX92" s="100">
        <v>1.9161405</v>
      </c>
      <c r="AY92" s="100">
        <v>2.6677515999999999</v>
      </c>
      <c r="AZ92" s="100">
        <v>2.5767199000000001</v>
      </c>
      <c r="BA92" s="100">
        <v>3.5923698000000002</v>
      </c>
      <c r="BB92" s="100">
        <v>3.747039</v>
      </c>
      <c r="BC92" s="100">
        <v>7.1242941999999996</v>
      </c>
      <c r="BD92" s="100">
        <v>13.558775000000001</v>
      </c>
      <c r="BE92" s="100">
        <v>24.691593999999998</v>
      </c>
      <c r="BF92" s="100">
        <v>51.777019000000003</v>
      </c>
      <c r="BG92" s="100">
        <v>99.781948</v>
      </c>
      <c r="BH92" s="100">
        <v>177.54544000000001</v>
      </c>
      <c r="BI92" s="100">
        <v>317.44049000000001</v>
      </c>
      <c r="BJ92" s="100">
        <v>500.78953000000001</v>
      </c>
      <c r="BK92" s="100">
        <v>807.50238999999999</v>
      </c>
      <c r="BL92" s="100">
        <v>1618.5715</v>
      </c>
      <c r="BM92" s="100">
        <v>58.042937000000002</v>
      </c>
      <c r="BN92" s="100">
        <v>77.652268000000007</v>
      </c>
      <c r="BO92" s="127"/>
      <c r="BP92" s="122">
        <v>1985</v>
      </c>
    </row>
    <row r="93" spans="1:68">
      <c r="A93" s="127"/>
      <c r="B93" s="122">
        <v>1986</v>
      </c>
      <c r="C93" s="100">
        <v>5.6540983999999996</v>
      </c>
      <c r="D93" s="100">
        <v>0.16532259999999999</v>
      </c>
      <c r="E93" s="100">
        <v>2.2314721</v>
      </c>
      <c r="F93" s="100">
        <v>3.0498829999999999</v>
      </c>
      <c r="G93" s="100">
        <v>2.9393522999999999</v>
      </c>
      <c r="H93" s="100">
        <v>2.3468773000000001</v>
      </c>
      <c r="I93" s="100">
        <v>2.5169302999999998</v>
      </c>
      <c r="J93" s="100">
        <v>5.4538712</v>
      </c>
      <c r="K93" s="100">
        <v>5.7679330000000002</v>
      </c>
      <c r="L93" s="100">
        <v>12.927621</v>
      </c>
      <c r="M93" s="100">
        <v>22.546479000000001</v>
      </c>
      <c r="N93" s="100">
        <v>55.608392000000002</v>
      </c>
      <c r="O93" s="100">
        <v>112.62831</v>
      </c>
      <c r="P93" s="100">
        <v>225.51982000000001</v>
      </c>
      <c r="Q93" s="100">
        <v>457.61998999999997</v>
      </c>
      <c r="R93" s="100">
        <v>724.71411000000001</v>
      </c>
      <c r="S93" s="100">
        <v>1186.2951</v>
      </c>
      <c r="T93" s="100">
        <v>2253.1478000000002</v>
      </c>
      <c r="U93" s="100">
        <v>62.911028999999999</v>
      </c>
      <c r="V93" s="100">
        <v>105.56067</v>
      </c>
      <c r="W93" s="127"/>
      <c r="X93" s="122">
        <v>1986</v>
      </c>
      <c r="Y93" s="100">
        <v>4.75007</v>
      </c>
      <c r="Z93" s="100">
        <v>0.87015540000000002</v>
      </c>
      <c r="AA93" s="100">
        <v>1.4076951</v>
      </c>
      <c r="AB93" s="100">
        <v>2.8845963999999999</v>
      </c>
      <c r="AC93" s="100">
        <v>2.4379578</v>
      </c>
      <c r="AD93" s="100">
        <v>2.2498537999999999</v>
      </c>
      <c r="AE93" s="100">
        <v>2.3677530999999998</v>
      </c>
      <c r="AF93" s="100">
        <v>3.0402627</v>
      </c>
      <c r="AG93" s="100">
        <v>4.4515038999999996</v>
      </c>
      <c r="AH93" s="100">
        <v>8.5555537000000008</v>
      </c>
      <c r="AI93" s="100">
        <v>16.117737000000002</v>
      </c>
      <c r="AJ93" s="100">
        <v>28.594397000000001</v>
      </c>
      <c r="AK93" s="100">
        <v>52.741182000000002</v>
      </c>
      <c r="AL93" s="100">
        <v>94.377160000000003</v>
      </c>
      <c r="AM93" s="100">
        <v>158.42155</v>
      </c>
      <c r="AN93" s="100">
        <v>229.52529999999999</v>
      </c>
      <c r="AO93" s="100">
        <v>346.29773</v>
      </c>
      <c r="AP93" s="100">
        <v>835.19224999999994</v>
      </c>
      <c r="AQ93" s="100">
        <v>36.005752999999999</v>
      </c>
      <c r="AR93" s="100">
        <v>39.116042</v>
      </c>
      <c r="AS93" s="127"/>
      <c r="AT93" s="122">
        <v>1986</v>
      </c>
      <c r="AU93" s="100">
        <v>5.2131388000000003</v>
      </c>
      <c r="AV93" s="100">
        <v>0.50869529999999996</v>
      </c>
      <c r="AW93" s="100">
        <v>1.8299029</v>
      </c>
      <c r="AX93" s="100">
        <v>2.9690726999999999</v>
      </c>
      <c r="AY93" s="100">
        <v>2.6931815000000001</v>
      </c>
      <c r="AZ93" s="100">
        <v>2.2989068000000001</v>
      </c>
      <c r="BA93" s="100">
        <v>2.4424700000000001</v>
      </c>
      <c r="BB93" s="100">
        <v>4.2630726000000001</v>
      </c>
      <c r="BC93" s="100">
        <v>5.1265266</v>
      </c>
      <c r="BD93" s="100">
        <v>10.804111000000001</v>
      </c>
      <c r="BE93" s="100">
        <v>19.406908999999999</v>
      </c>
      <c r="BF93" s="100">
        <v>42.354036999999998</v>
      </c>
      <c r="BG93" s="100">
        <v>82.009027000000003</v>
      </c>
      <c r="BH93" s="100">
        <v>155.57282000000001</v>
      </c>
      <c r="BI93" s="100">
        <v>290.78798</v>
      </c>
      <c r="BJ93" s="100">
        <v>432.12653999999998</v>
      </c>
      <c r="BK93" s="100">
        <v>647.48006999999996</v>
      </c>
      <c r="BL93" s="100">
        <v>1215.8149000000001</v>
      </c>
      <c r="BM93" s="100">
        <v>49.443294999999999</v>
      </c>
      <c r="BN93" s="100">
        <v>63.905658000000003</v>
      </c>
      <c r="BO93" s="127"/>
      <c r="BP93" s="122">
        <v>1986</v>
      </c>
    </row>
    <row r="94" spans="1:68">
      <c r="A94" s="127"/>
      <c r="B94" s="122">
        <v>1987</v>
      </c>
      <c r="C94" s="100">
        <v>6.7290869999999998</v>
      </c>
      <c r="D94" s="100">
        <v>1.1408771</v>
      </c>
      <c r="E94" s="100">
        <v>1.8383057</v>
      </c>
      <c r="F94" s="100">
        <v>1.8367808000000001</v>
      </c>
      <c r="G94" s="100">
        <v>3.2619074000000001</v>
      </c>
      <c r="H94" s="100">
        <v>2.2988737000000001</v>
      </c>
      <c r="I94" s="100">
        <v>3.5451974000000002</v>
      </c>
      <c r="J94" s="100">
        <v>3.1481536999999999</v>
      </c>
      <c r="K94" s="100">
        <v>7.2911184000000002</v>
      </c>
      <c r="L94" s="100">
        <v>9.1791386999999993</v>
      </c>
      <c r="M94" s="100">
        <v>22.358511</v>
      </c>
      <c r="N94" s="100">
        <v>54.420552999999998</v>
      </c>
      <c r="O94" s="100">
        <v>120.42904</v>
      </c>
      <c r="P94" s="100">
        <v>227.31755000000001</v>
      </c>
      <c r="Q94" s="100">
        <v>452.79261000000002</v>
      </c>
      <c r="R94" s="100">
        <v>753.25053000000003</v>
      </c>
      <c r="S94" s="100">
        <v>1274.7453</v>
      </c>
      <c r="T94" s="100">
        <v>2278.3692999999998</v>
      </c>
      <c r="U94" s="100">
        <v>65.482051999999996</v>
      </c>
      <c r="V94" s="100">
        <v>108.13224</v>
      </c>
      <c r="W94" s="127"/>
      <c r="X94" s="122">
        <v>1987</v>
      </c>
      <c r="Y94" s="100">
        <v>3.5322138000000001</v>
      </c>
      <c r="Z94" s="100">
        <v>0.68660690000000002</v>
      </c>
      <c r="AA94" s="100">
        <v>0.48406850000000001</v>
      </c>
      <c r="AB94" s="100">
        <v>3.0950307000000001</v>
      </c>
      <c r="AC94" s="100">
        <v>1.5319777000000001</v>
      </c>
      <c r="AD94" s="100">
        <v>2.1980921000000002</v>
      </c>
      <c r="AE94" s="100">
        <v>2.3203434999999999</v>
      </c>
      <c r="AF94" s="100">
        <v>4.1648645999999996</v>
      </c>
      <c r="AG94" s="100">
        <v>5.9715863999999996</v>
      </c>
      <c r="AH94" s="100">
        <v>8.0621258000000005</v>
      </c>
      <c r="AI94" s="100">
        <v>21.192024</v>
      </c>
      <c r="AJ94" s="100">
        <v>33.495820000000002</v>
      </c>
      <c r="AK94" s="100">
        <v>59.731318000000002</v>
      </c>
      <c r="AL94" s="100">
        <v>95.527298000000002</v>
      </c>
      <c r="AM94" s="100">
        <v>166.54005000000001</v>
      </c>
      <c r="AN94" s="100">
        <v>236.33292</v>
      </c>
      <c r="AO94" s="100">
        <v>382.12650000000002</v>
      </c>
      <c r="AP94" s="100">
        <v>907.46342000000004</v>
      </c>
      <c r="AQ94" s="100">
        <v>38.978008000000003</v>
      </c>
      <c r="AR94" s="100">
        <v>42.049480000000003</v>
      </c>
      <c r="AS94" s="127"/>
      <c r="AT94" s="122">
        <v>1987</v>
      </c>
      <c r="AU94" s="100">
        <v>5.1695107</v>
      </c>
      <c r="AV94" s="100">
        <v>0.91962630000000001</v>
      </c>
      <c r="AW94" s="100">
        <v>1.1787615</v>
      </c>
      <c r="AX94" s="100">
        <v>2.4526300000000001</v>
      </c>
      <c r="AY94" s="100">
        <v>2.4110855999999998</v>
      </c>
      <c r="AZ94" s="100">
        <v>2.2489794000000001</v>
      </c>
      <c r="BA94" s="100">
        <v>2.9338622999999999</v>
      </c>
      <c r="BB94" s="100">
        <v>3.6520603</v>
      </c>
      <c r="BC94" s="100">
        <v>6.6472470000000001</v>
      </c>
      <c r="BD94" s="100">
        <v>8.6366724999999995</v>
      </c>
      <c r="BE94" s="100">
        <v>21.788112999999999</v>
      </c>
      <c r="BF94" s="100">
        <v>44.142373999999997</v>
      </c>
      <c r="BG94" s="100">
        <v>89.538380000000004</v>
      </c>
      <c r="BH94" s="100">
        <v>157.29902999999999</v>
      </c>
      <c r="BI94" s="100">
        <v>293.47807999999998</v>
      </c>
      <c r="BJ94" s="100">
        <v>447.78958</v>
      </c>
      <c r="BK94" s="100">
        <v>705.64724000000001</v>
      </c>
      <c r="BL94" s="100">
        <v>1279.8993</v>
      </c>
      <c r="BM94" s="100">
        <v>52.207734000000002</v>
      </c>
      <c r="BN94" s="100">
        <v>66.785773000000006</v>
      </c>
      <c r="BO94" s="127"/>
      <c r="BP94" s="122">
        <v>1987</v>
      </c>
    </row>
    <row r="95" spans="1:68">
      <c r="A95" s="127"/>
      <c r="B95" s="122">
        <v>1988</v>
      </c>
      <c r="C95" s="100">
        <v>6.1962986999999998</v>
      </c>
      <c r="D95" s="100">
        <v>1.1187041</v>
      </c>
      <c r="E95" s="100">
        <v>1.0905975000000001</v>
      </c>
      <c r="F95" s="100">
        <v>1.9487912999999999</v>
      </c>
      <c r="G95" s="100">
        <v>2.822622</v>
      </c>
      <c r="H95" s="100">
        <v>2.8229090000000001</v>
      </c>
      <c r="I95" s="100">
        <v>3.3146906999999999</v>
      </c>
      <c r="J95" s="100">
        <v>5.6164436999999996</v>
      </c>
      <c r="K95" s="100">
        <v>4.6968360000000002</v>
      </c>
      <c r="L95" s="100">
        <v>11.280365</v>
      </c>
      <c r="M95" s="100">
        <v>22.848787000000002</v>
      </c>
      <c r="N95" s="100">
        <v>54.622822999999997</v>
      </c>
      <c r="O95" s="100">
        <v>125.43959</v>
      </c>
      <c r="P95" s="100">
        <v>228.88227000000001</v>
      </c>
      <c r="Q95" s="100">
        <v>444.81851999999998</v>
      </c>
      <c r="R95" s="100">
        <v>788.52346</v>
      </c>
      <c r="S95" s="100">
        <v>1355.2706000000001</v>
      </c>
      <c r="T95" s="100">
        <v>2312.2608</v>
      </c>
      <c r="U95" s="100">
        <v>68.057187999999996</v>
      </c>
      <c r="V95" s="100">
        <v>111.00543</v>
      </c>
      <c r="W95" s="127"/>
      <c r="X95" s="122">
        <v>1988</v>
      </c>
      <c r="Y95" s="100">
        <v>4.3323007999999996</v>
      </c>
      <c r="Z95" s="100">
        <v>1.0124394999999999</v>
      </c>
      <c r="AA95" s="100">
        <v>1.6412869000000001</v>
      </c>
      <c r="AB95" s="100">
        <v>2.0311048999999999</v>
      </c>
      <c r="AC95" s="100">
        <v>2.2981954999999998</v>
      </c>
      <c r="AD95" s="100">
        <v>1.7238481000000001</v>
      </c>
      <c r="AE95" s="100">
        <v>3.7833101999999998</v>
      </c>
      <c r="AF95" s="100">
        <v>3.9402594</v>
      </c>
      <c r="AG95" s="100">
        <v>5.6138874000000003</v>
      </c>
      <c r="AH95" s="100">
        <v>12.866139</v>
      </c>
      <c r="AI95" s="100">
        <v>18.018877</v>
      </c>
      <c r="AJ95" s="100">
        <v>37.135964000000001</v>
      </c>
      <c r="AK95" s="100">
        <v>55.936118999999998</v>
      </c>
      <c r="AL95" s="100">
        <v>102.93939</v>
      </c>
      <c r="AM95" s="100">
        <v>170.08138</v>
      </c>
      <c r="AN95" s="100">
        <v>260.36860000000001</v>
      </c>
      <c r="AO95" s="100">
        <v>412.21776</v>
      </c>
      <c r="AP95" s="100">
        <v>930.74048000000005</v>
      </c>
      <c r="AQ95" s="100">
        <v>41.312441</v>
      </c>
      <c r="AR95" s="100">
        <v>44.216290000000001</v>
      </c>
      <c r="AS95" s="127"/>
      <c r="AT95" s="122">
        <v>1988</v>
      </c>
      <c r="AU95" s="100">
        <v>5.2864826000000003</v>
      </c>
      <c r="AV95" s="100">
        <v>1.0670151000000001</v>
      </c>
      <c r="AW95" s="100">
        <v>1.3587738</v>
      </c>
      <c r="AX95" s="100">
        <v>1.9890969000000001</v>
      </c>
      <c r="AY95" s="100">
        <v>2.5644526000000001</v>
      </c>
      <c r="AZ95" s="100">
        <v>2.2782189000000002</v>
      </c>
      <c r="BA95" s="100">
        <v>3.5484848000000002</v>
      </c>
      <c r="BB95" s="100">
        <v>4.7826219999999999</v>
      </c>
      <c r="BC95" s="100">
        <v>5.1450871999999999</v>
      </c>
      <c r="BD95" s="100">
        <v>12.050492</v>
      </c>
      <c r="BE95" s="100">
        <v>20.485533</v>
      </c>
      <c r="BF95" s="100">
        <v>46.018704999999997</v>
      </c>
      <c r="BG95" s="100">
        <v>90.263199</v>
      </c>
      <c r="BH95" s="100">
        <v>162.15955</v>
      </c>
      <c r="BI95" s="100">
        <v>291.75950999999998</v>
      </c>
      <c r="BJ95" s="100">
        <v>477.02132</v>
      </c>
      <c r="BK95" s="100">
        <v>755.26020000000005</v>
      </c>
      <c r="BL95" s="100">
        <v>1310.8397</v>
      </c>
      <c r="BM95" s="100">
        <v>54.657091000000001</v>
      </c>
      <c r="BN95" s="100">
        <v>69.257718999999994</v>
      </c>
      <c r="BO95" s="127"/>
      <c r="BP95" s="122">
        <v>1988</v>
      </c>
    </row>
    <row r="96" spans="1:68">
      <c r="A96" s="127"/>
      <c r="B96" s="122">
        <v>1989</v>
      </c>
      <c r="C96" s="100">
        <v>4.5523616000000002</v>
      </c>
      <c r="D96" s="100">
        <v>0.31395299999999998</v>
      </c>
      <c r="E96" s="100">
        <v>1.8859355</v>
      </c>
      <c r="F96" s="100">
        <v>2.4925638999999999</v>
      </c>
      <c r="G96" s="100">
        <v>2.5103032999999999</v>
      </c>
      <c r="H96" s="100">
        <v>3.6224766000000002</v>
      </c>
      <c r="I96" s="100">
        <v>2.4953213000000001</v>
      </c>
      <c r="J96" s="100">
        <v>3.0814932000000002</v>
      </c>
      <c r="K96" s="100">
        <v>6.4546944999999996</v>
      </c>
      <c r="L96" s="100">
        <v>11.403926999999999</v>
      </c>
      <c r="M96" s="100">
        <v>24.881136999999999</v>
      </c>
      <c r="N96" s="100">
        <v>61.428868000000001</v>
      </c>
      <c r="O96" s="100">
        <v>125.84859</v>
      </c>
      <c r="P96" s="100">
        <v>240.09017</v>
      </c>
      <c r="Q96" s="100">
        <v>510.83641999999998</v>
      </c>
      <c r="R96" s="100">
        <v>869.84385999999995</v>
      </c>
      <c r="S96" s="100">
        <v>1416.9673</v>
      </c>
      <c r="T96" s="100">
        <v>2816.4081999999999</v>
      </c>
      <c r="U96" s="100">
        <v>75.897852999999998</v>
      </c>
      <c r="V96" s="100">
        <v>124.04152000000001</v>
      </c>
      <c r="W96" s="127"/>
      <c r="X96" s="122">
        <v>1989</v>
      </c>
      <c r="Y96" s="100">
        <v>4.7790276</v>
      </c>
      <c r="Z96" s="100">
        <v>0.66240189999999999</v>
      </c>
      <c r="AA96" s="100">
        <v>0.99357819999999997</v>
      </c>
      <c r="AB96" s="100">
        <v>2.8942554999999999</v>
      </c>
      <c r="AC96" s="100">
        <v>2.4290748</v>
      </c>
      <c r="AD96" s="100">
        <v>1.5572486999999999</v>
      </c>
      <c r="AE96" s="100">
        <v>1.7715367</v>
      </c>
      <c r="AF96" s="100">
        <v>5.1106217000000003</v>
      </c>
      <c r="AG96" s="100">
        <v>4.5308247000000001</v>
      </c>
      <c r="AH96" s="100">
        <v>9.8701527000000002</v>
      </c>
      <c r="AI96" s="100">
        <v>20.042293999999998</v>
      </c>
      <c r="AJ96" s="100">
        <v>38.782023000000002</v>
      </c>
      <c r="AK96" s="100">
        <v>72.314969000000005</v>
      </c>
      <c r="AL96" s="100">
        <v>123.36893000000001</v>
      </c>
      <c r="AM96" s="100">
        <v>188.10357999999999</v>
      </c>
      <c r="AN96" s="100">
        <v>320.79187999999999</v>
      </c>
      <c r="AO96" s="100">
        <v>480.53568999999999</v>
      </c>
      <c r="AP96" s="100">
        <v>1260.5612000000001</v>
      </c>
      <c r="AQ96" s="100">
        <v>50.374833000000002</v>
      </c>
      <c r="AR96" s="100">
        <v>53.388624</v>
      </c>
      <c r="AS96" s="127"/>
      <c r="AT96" s="122">
        <v>1989</v>
      </c>
      <c r="AU96" s="100">
        <v>4.6629417000000002</v>
      </c>
      <c r="AV96" s="100">
        <v>0.48351959999999999</v>
      </c>
      <c r="AW96" s="100">
        <v>1.4514174</v>
      </c>
      <c r="AX96" s="100">
        <v>2.6889862</v>
      </c>
      <c r="AY96" s="100">
        <v>2.4702522</v>
      </c>
      <c r="AZ96" s="100">
        <v>2.5981048000000002</v>
      </c>
      <c r="BA96" s="100">
        <v>2.1344669999999999</v>
      </c>
      <c r="BB96" s="100">
        <v>4.0934543000000003</v>
      </c>
      <c r="BC96" s="100">
        <v>5.5115816999999998</v>
      </c>
      <c r="BD96" s="100">
        <v>10.658595</v>
      </c>
      <c r="BE96" s="100">
        <v>22.512692999999999</v>
      </c>
      <c r="BF96" s="100">
        <v>50.262718</v>
      </c>
      <c r="BG96" s="100">
        <v>98.867847999999995</v>
      </c>
      <c r="BH96" s="100">
        <v>178.50493</v>
      </c>
      <c r="BI96" s="100">
        <v>331.37243000000001</v>
      </c>
      <c r="BJ96" s="100">
        <v>546.38513999999998</v>
      </c>
      <c r="BK96" s="100">
        <v>822.76229999999998</v>
      </c>
      <c r="BL96" s="100">
        <v>1694.9744000000001</v>
      </c>
      <c r="BM96" s="100">
        <v>63.106563000000001</v>
      </c>
      <c r="BN96" s="100">
        <v>79.868274</v>
      </c>
      <c r="BO96" s="127"/>
      <c r="BP96" s="122">
        <v>1989</v>
      </c>
    </row>
    <row r="97" spans="1:68">
      <c r="A97" s="127"/>
      <c r="B97" s="122">
        <v>1990</v>
      </c>
      <c r="C97" s="100">
        <v>5.4244139000000002</v>
      </c>
      <c r="D97" s="100">
        <v>1.3903456999999999</v>
      </c>
      <c r="E97" s="100">
        <v>1.2618456</v>
      </c>
      <c r="F97" s="100">
        <v>1.393872</v>
      </c>
      <c r="G97" s="100">
        <v>2.6142918000000002</v>
      </c>
      <c r="H97" s="100">
        <v>2.0954695999999999</v>
      </c>
      <c r="I97" s="100">
        <v>2.2884834000000001</v>
      </c>
      <c r="J97" s="100">
        <v>4.4187647999999999</v>
      </c>
      <c r="K97" s="100">
        <v>5.6209512000000004</v>
      </c>
      <c r="L97" s="100">
        <v>10.725394</v>
      </c>
      <c r="M97" s="100">
        <v>21.177265999999999</v>
      </c>
      <c r="N97" s="100">
        <v>44.695295000000002</v>
      </c>
      <c r="O97" s="100">
        <v>110.92533</v>
      </c>
      <c r="P97" s="100">
        <v>219.89299</v>
      </c>
      <c r="Q97" s="100">
        <v>416.72786000000002</v>
      </c>
      <c r="R97" s="100">
        <v>691.74372000000005</v>
      </c>
      <c r="S97" s="100">
        <v>1225.6116</v>
      </c>
      <c r="T97" s="100">
        <v>2203.7242000000001</v>
      </c>
      <c r="U97" s="100">
        <v>64.220741000000004</v>
      </c>
      <c r="V97" s="100">
        <v>101.98331</v>
      </c>
      <c r="W97" s="127"/>
      <c r="X97" s="122">
        <v>1990</v>
      </c>
      <c r="Y97" s="100">
        <v>4.5682885999999998</v>
      </c>
      <c r="Z97" s="100">
        <v>0.32521329999999998</v>
      </c>
      <c r="AA97" s="100">
        <v>0.66605829999999999</v>
      </c>
      <c r="AB97" s="100">
        <v>1.459903</v>
      </c>
      <c r="AC97" s="100">
        <v>2.6872208999999998</v>
      </c>
      <c r="AD97" s="100">
        <v>1.8393355</v>
      </c>
      <c r="AE97" s="100">
        <v>2.3039849000000001</v>
      </c>
      <c r="AF97" s="100">
        <v>2.7419045</v>
      </c>
      <c r="AG97" s="100">
        <v>4.5252160000000003</v>
      </c>
      <c r="AH97" s="100">
        <v>6.6855953000000001</v>
      </c>
      <c r="AI97" s="100">
        <v>17.212133000000001</v>
      </c>
      <c r="AJ97" s="100">
        <v>28.401418</v>
      </c>
      <c r="AK97" s="100">
        <v>58.275530000000003</v>
      </c>
      <c r="AL97" s="100">
        <v>100.41255</v>
      </c>
      <c r="AM97" s="100">
        <v>168.86025000000001</v>
      </c>
      <c r="AN97" s="100">
        <v>263.26402000000002</v>
      </c>
      <c r="AO97" s="100">
        <v>381.84102000000001</v>
      </c>
      <c r="AP97" s="100">
        <v>1002.7554</v>
      </c>
      <c r="AQ97" s="100">
        <v>41.326377000000001</v>
      </c>
      <c r="AR97" s="100">
        <v>43.398415</v>
      </c>
      <c r="AS97" s="127"/>
      <c r="AT97" s="122">
        <v>1990</v>
      </c>
      <c r="AU97" s="100">
        <v>5.0073441000000001</v>
      </c>
      <c r="AV97" s="100">
        <v>0.87142379999999997</v>
      </c>
      <c r="AW97" s="100">
        <v>0.97202200000000005</v>
      </c>
      <c r="AX97" s="100">
        <v>1.4261235999999999</v>
      </c>
      <c r="AY97" s="100">
        <v>2.6502547000000001</v>
      </c>
      <c r="AZ97" s="100">
        <v>1.9682175</v>
      </c>
      <c r="BA97" s="100">
        <v>2.296208</v>
      </c>
      <c r="BB97" s="100">
        <v>3.5802158999999998</v>
      </c>
      <c r="BC97" s="100">
        <v>5.0825275000000003</v>
      </c>
      <c r="BD97" s="100">
        <v>8.7565763000000008</v>
      </c>
      <c r="BE97" s="100">
        <v>19.241495</v>
      </c>
      <c r="BF97" s="100">
        <v>36.635787999999998</v>
      </c>
      <c r="BG97" s="100">
        <v>84.499261000000004</v>
      </c>
      <c r="BH97" s="100">
        <v>157.01644999999999</v>
      </c>
      <c r="BI97" s="100">
        <v>279.41194999999999</v>
      </c>
      <c r="BJ97" s="100">
        <v>439.73264</v>
      </c>
      <c r="BK97" s="100">
        <v>691.50072</v>
      </c>
      <c r="BL97" s="100">
        <v>1341.9399000000001</v>
      </c>
      <c r="BM97" s="100">
        <v>52.744990000000001</v>
      </c>
      <c r="BN97" s="100">
        <v>65.661941999999996</v>
      </c>
      <c r="BO97" s="127"/>
      <c r="BP97" s="122">
        <v>1990</v>
      </c>
    </row>
    <row r="98" spans="1:68">
      <c r="A98" s="127"/>
      <c r="B98" s="122">
        <v>1991</v>
      </c>
      <c r="C98" s="100">
        <v>6.4387353999999997</v>
      </c>
      <c r="D98" s="100">
        <v>0.30655189999999999</v>
      </c>
      <c r="E98" s="100">
        <v>1.2533076000000001</v>
      </c>
      <c r="F98" s="100">
        <v>2.0035118999999999</v>
      </c>
      <c r="G98" s="100">
        <v>2.4041044999999999</v>
      </c>
      <c r="H98" s="100">
        <v>2.5614461999999998</v>
      </c>
      <c r="I98" s="100">
        <v>2.6618697</v>
      </c>
      <c r="J98" s="100">
        <v>2.2582607000000001</v>
      </c>
      <c r="K98" s="100">
        <v>5.8003046999999999</v>
      </c>
      <c r="L98" s="100">
        <v>8.3571068000000004</v>
      </c>
      <c r="M98" s="100">
        <v>18.904375999999999</v>
      </c>
      <c r="N98" s="100">
        <v>40.021563</v>
      </c>
      <c r="O98" s="100">
        <v>106.87635</v>
      </c>
      <c r="P98" s="100">
        <v>214.27991</v>
      </c>
      <c r="Q98" s="100">
        <v>402.19873999999999</v>
      </c>
      <c r="R98" s="100">
        <v>686.82268999999997</v>
      </c>
      <c r="S98" s="100">
        <v>1050.7860000000001</v>
      </c>
      <c r="T98" s="100">
        <v>2146.0877</v>
      </c>
      <c r="U98" s="100">
        <v>62.353394999999999</v>
      </c>
      <c r="V98" s="100">
        <v>96.613386000000006</v>
      </c>
      <c r="W98" s="127"/>
      <c r="X98" s="122">
        <v>1991</v>
      </c>
      <c r="Y98" s="100">
        <v>4.1976038000000004</v>
      </c>
      <c r="Z98" s="100">
        <v>0.64537990000000001</v>
      </c>
      <c r="AA98" s="100">
        <v>1.3260225000000001</v>
      </c>
      <c r="AB98" s="100">
        <v>1.3527712000000001</v>
      </c>
      <c r="AC98" s="100">
        <v>1.8850415</v>
      </c>
      <c r="AD98" s="100">
        <v>1.5783393999999999</v>
      </c>
      <c r="AE98" s="100">
        <v>2.2473456999999999</v>
      </c>
      <c r="AF98" s="100">
        <v>3.0113270999999999</v>
      </c>
      <c r="AG98" s="100">
        <v>2.9727771999999999</v>
      </c>
      <c r="AH98" s="100">
        <v>8.1568178000000007</v>
      </c>
      <c r="AI98" s="100">
        <v>11.617438</v>
      </c>
      <c r="AJ98" s="100">
        <v>29.555441999999999</v>
      </c>
      <c r="AK98" s="100">
        <v>57.823929</v>
      </c>
      <c r="AL98" s="100">
        <v>99.644694999999999</v>
      </c>
      <c r="AM98" s="100">
        <v>156.59266</v>
      </c>
      <c r="AN98" s="100">
        <v>250.99556000000001</v>
      </c>
      <c r="AO98" s="100">
        <v>407.79836999999998</v>
      </c>
      <c r="AP98" s="100">
        <v>952.49347999999998</v>
      </c>
      <c r="AQ98" s="100">
        <v>40.767702</v>
      </c>
      <c r="AR98" s="100">
        <v>42.025081999999998</v>
      </c>
      <c r="AS98" s="127"/>
      <c r="AT98" s="122">
        <v>1991</v>
      </c>
      <c r="AU98" s="100">
        <v>5.3471605000000002</v>
      </c>
      <c r="AV98" s="100">
        <v>0.47162100000000001</v>
      </c>
      <c r="AW98" s="100">
        <v>1.2886401000000001</v>
      </c>
      <c r="AX98" s="100">
        <v>1.6861254999999999</v>
      </c>
      <c r="AY98" s="100">
        <v>2.1478217000000002</v>
      </c>
      <c r="AZ98" s="100">
        <v>2.0719273</v>
      </c>
      <c r="BA98" s="100">
        <v>2.4548741999999999</v>
      </c>
      <c r="BB98" s="100">
        <v>2.6347744</v>
      </c>
      <c r="BC98" s="100">
        <v>4.4040236000000004</v>
      </c>
      <c r="BD98" s="100">
        <v>8.2592832000000005</v>
      </c>
      <c r="BE98" s="100">
        <v>15.349484</v>
      </c>
      <c r="BF98" s="100">
        <v>34.850884999999998</v>
      </c>
      <c r="BG98" s="100">
        <v>82.239966999999993</v>
      </c>
      <c r="BH98" s="100">
        <v>154.30673999999999</v>
      </c>
      <c r="BI98" s="100">
        <v>266.46827000000002</v>
      </c>
      <c r="BJ98" s="100">
        <v>431.21496999999999</v>
      </c>
      <c r="BK98" s="100">
        <v>643.95983000000001</v>
      </c>
      <c r="BL98" s="100">
        <v>1294.6767</v>
      </c>
      <c r="BM98" s="100">
        <v>51.527316999999996</v>
      </c>
      <c r="BN98" s="100">
        <v>62.871395</v>
      </c>
      <c r="BO98" s="127"/>
      <c r="BP98" s="122">
        <v>1991</v>
      </c>
    </row>
    <row r="99" spans="1:68">
      <c r="A99" s="127"/>
      <c r="B99" s="122">
        <v>1992</v>
      </c>
      <c r="C99" s="100">
        <v>5.0120364999999998</v>
      </c>
      <c r="D99" s="100">
        <v>0.45751579999999997</v>
      </c>
      <c r="E99" s="100">
        <v>0.46711219999999998</v>
      </c>
      <c r="F99" s="100">
        <v>1.3291686</v>
      </c>
      <c r="G99" s="100">
        <v>1.5196603</v>
      </c>
      <c r="H99" s="100">
        <v>1.29908</v>
      </c>
      <c r="I99" s="100">
        <v>1.3782762</v>
      </c>
      <c r="J99" s="100">
        <v>3.7028808</v>
      </c>
      <c r="K99" s="100">
        <v>5.0542489000000002</v>
      </c>
      <c r="L99" s="100">
        <v>8.5508150000000001</v>
      </c>
      <c r="M99" s="100">
        <v>19.294537999999999</v>
      </c>
      <c r="N99" s="100">
        <v>38.256570000000004</v>
      </c>
      <c r="O99" s="100">
        <v>106.245</v>
      </c>
      <c r="P99" s="100">
        <v>224.52737999999999</v>
      </c>
      <c r="Q99" s="100">
        <v>407.45978000000002</v>
      </c>
      <c r="R99" s="100">
        <v>764.45707000000004</v>
      </c>
      <c r="S99" s="100">
        <v>1255.8034</v>
      </c>
      <c r="T99" s="100">
        <v>2376.3213999999998</v>
      </c>
      <c r="U99" s="100">
        <v>68.578598999999997</v>
      </c>
      <c r="V99" s="100">
        <v>105.39685</v>
      </c>
      <c r="W99" s="127"/>
      <c r="X99" s="122">
        <v>1992</v>
      </c>
      <c r="Y99" s="100">
        <v>3.6768643999999999</v>
      </c>
      <c r="Z99" s="100">
        <v>0.80251539999999999</v>
      </c>
      <c r="AA99" s="100">
        <v>0.82219129999999996</v>
      </c>
      <c r="AB99" s="100">
        <v>0.77627460000000004</v>
      </c>
      <c r="AC99" s="100">
        <v>0.99304159999999997</v>
      </c>
      <c r="AD99" s="100">
        <v>1.3067036999999999</v>
      </c>
      <c r="AE99" s="100">
        <v>1.3803251000000001</v>
      </c>
      <c r="AF99" s="100">
        <v>2.3639264999999998</v>
      </c>
      <c r="AG99" s="100">
        <v>3.7430110999999999</v>
      </c>
      <c r="AH99" s="100">
        <v>6.1330765999999999</v>
      </c>
      <c r="AI99" s="100">
        <v>17.696275</v>
      </c>
      <c r="AJ99" s="100">
        <v>31.691390999999999</v>
      </c>
      <c r="AK99" s="100">
        <v>55.901744000000001</v>
      </c>
      <c r="AL99" s="100">
        <v>114.28766</v>
      </c>
      <c r="AM99" s="100">
        <v>197.40397999999999</v>
      </c>
      <c r="AN99" s="100">
        <v>307.56729000000001</v>
      </c>
      <c r="AO99" s="100">
        <v>424.88519000000002</v>
      </c>
      <c r="AP99" s="100">
        <v>1071.6637000000001</v>
      </c>
      <c r="AQ99" s="100">
        <v>46.702657000000002</v>
      </c>
      <c r="AR99" s="100">
        <v>47.374464000000003</v>
      </c>
      <c r="AS99" s="127"/>
      <c r="AT99" s="122">
        <v>1992</v>
      </c>
      <c r="AU99" s="100">
        <v>4.3615474000000001</v>
      </c>
      <c r="AV99" s="100">
        <v>0.62560800000000005</v>
      </c>
      <c r="AW99" s="100">
        <v>0.63980809999999999</v>
      </c>
      <c r="AX99" s="100">
        <v>1.0596291</v>
      </c>
      <c r="AY99" s="100">
        <v>1.2598415999999999</v>
      </c>
      <c r="AZ99" s="100">
        <v>1.3028807</v>
      </c>
      <c r="BA99" s="100">
        <v>1.3792998999999999</v>
      </c>
      <c r="BB99" s="100">
        <v>3.0325668000000001</v>
      </c>
      <c r="BC99" s="100">
        <v>4.4045680999999997</v>
      </c>
      <c r="BD99" s="100">
        <v>7.3675478999999999</v>
      </c>
      <c r="BE99" s="100">
        <v>18.515536999999998</v>
      </c>
      <c r="BF99" s="100">
        <v>35.008420999999998</v>
      </c>
      <c r="BG99" s="100">
        <v>80.984908000000004</v>
      </c>
      <c r="BH99" s="100">
        <v>167.13396</v>
      </c>
      <c r="BI99" s="100">
        <v>291.90568999999999</v>
      </c>
      <c r="BJ99" s="100">
        <v>496.88105999999999</v>
      </c>
      <c r="BK99" s="100">
        <v>731.08139000000006</v>
      </c>
      <c r="BL99" s="100">
        <v>1450.8874000000001</v>
      </c>
      <c r="BM99" s="100">
        <v>57.601751999999998</v>
      </c>
      <c r="BN99" s="100">
        <v>69.326560999999998</v>
      </c>
      <c r="BO99" s="127"/>
      <c r="BP99" s="122">
        <v>1992</v>
      </c>
    </row>
    <row r="100" spans="1:68">
      <c r="A100" s="127"/>
      <c r="B100" s="122">
        <v>1993</v>
      </c>
      <c r="C100" s="100">
        <v>4.2280553000000003</v>
      </c>
      <c r="D100" s="100">
        <v>0.61146089999999997</v>
      </c>
      <c r="E100" s="100">
        <v>0.61657890000000004</v>
      </c>
      <c r="F100" s="100">
        <v>1.9651533000000001</v>
      </c>
      <c r="G100" s="100">
        <v>1.6448</v>
      </c>
      <c r="H100" s="100">
        <v>1.6094436000000001</v>
      </c>
      <c r="I100" s="100">
        <v>2.3291404</v>
      </c>
      <c r="J100" s="100">
        <v>3.3605586999999999</v>
      </c>
      <c r="K100" s="100">
        <v>5.0588746000000002</v>
      </c>
      <c r="L100" s="100">
        <v>8.7443308999999996</v>
      </c>
      <c r="M100" s="100">
        <v>21.097742</v>
      </c>
      <c r="N100" s="100">
        <v>44.929966999999998</v>
      </c>
      <c r="O100" s="100">
        <v>98.224680000000006</v>
      </c>
      <c r="P100" s="100">
        <v>205.30637999999999</v>
      </c>
      <c r="Q100" s="100">
        <v>360.58652999999998</v>
      </c>
      <c r="R100" s="100">
        <v>652.58058000000005</v>
      </c>
      <c r="S100" s="100">
        <v>1050.8896999999999</v>
      </c>
      <c r="T100" s="100">
        <v>2052.9142999999999</v>
      </c>
      <c r="U100" s="100">
        <v>62.263863000000001</v>
      </c>
      <c r="V100" s="100">
        <v>92.516327000000004</v>
      </c>
      <c r="W100" s="127"/>
      <c r="X100" s="122">
        <v>1993</v>
      </c>
      <c r="Y100" s="100">
        <v>2.8621401999999998</v>
      </c>
      <c r="Z100" s="100">
        <v>0</v>
      </c>
      <c r="AA100" s="100">
        <v>0.97676759999999996</v>
      </c>
      <c r="AB100" s="100">
        <v>2.0665754999999999</v>
      </c>
      <c r="AC100" s="100">
        <v>1.9720449</v>
      </c>
      <c r="AD100" s="100">
        <v>1.7666622000000001</v>
      </c>
      <c r="AE100" s="100">
        <v>2.056</v>
      </c>
      <c r="AF100" s="100">
        <v>1.6012181000000001</v>
      </c>
      <c r="AG100" s="100">
        <v>5.5716083000000003</v>
      </c>
      <c r="AH100" s="100">
        <v>9.4419459999999997</v>
      </c>
      <c r="AI100" s="100">
        <v>10.389442000000001</v>
      </c>
      <c r="AJ100" s="100">
        <v>26.933046000000001</v>
      </c>
      <c r="AK100" s="100">
        <v>56.560612999999996</v>
      </c>
      <c r="AL100" s="100">
        <v>95.298513</v>
      </c>
      <c r="AM100" s="100">
        <v>192.42384999999999</v>
      </c>
      <c r="AN100" s="100">
        <v>272.60178000000002</v>
      </c>
      <c r="AO100" s="100">
        <v>378.39240000000001</v>
      </c>
      <c r="AP100" s="100">
        <v>908.42515000000003</v>
      </c>
      <c r="AQ100" s="100">
        <v>42.664332999999999</v>
      </c>
      <c r="AR100" s="100">
        <v>42.331349000000003</v>
      </c>
      <c r="AS100" s="127"/>
      <c r="AT100" s="122">
        <v>1993</v>
      </c>
      <c r="AU100" s="100">
        <v>3.5627347</v>
      </c>
      <c r="AV100" s="100">
        <v>0.31320959999999998</v>
      </c>
      <c r="AW100" s="100">
        <v>0.79175810000000002</v>
      </c>
      <c r="AX100" s="100">
        <v>2.0145887</v>
      </c>
      <c r="AY100" s="100">
        <v>1.806189</v>
      </c>
      <c r="AZ100" s="100">
        <v>1.6878095</v>
      </c>
      <c r="BA100" s="100">
        <v>2.1925992999999999</v>
      </c>
      <c r="BB100" s="100">
        <v>2.4792418000000001</v>
      </c>
      <c r="BC100" s="100">
        <v>5.3140200999999996</v>
      </c>
      <c r="BD100" s="100">
        <v>9.0863347999999995</v>
      </c>
      <c r="BE100" s="100">
        <v>15.875572</v>
      </c>
      <c r="BF100" s="100">
        <v>36.024290999999998</v>
      </c>
      <c r="BG100" s="100">
        <v>77.347187000000005</v>
      </c>
      <c r="BH100" s="100">
        <v>148.25883999999999</v>
      </c>
      <c r="BI100" s="100">
        <v>268.47458</v>
      </c>
      <c r="BJ100" s="100">
        <v>430.37148999999999</v>
      </c>
      <c r="BK100" s="100">
        <v>627.63589000000002</v>
      </c>
      <c r="BL100" s="100">
        <v>1243.3134</v>
      </c>
      <c r="BM100" s="100">
        <v>52.424726999999997</v>
      </c>
      <c r="BN100" s="100">
        <v>61.515985000000001</v>
      </c>
      <c r="BO100" s="127"/>
      <c r="BP100" s="122">
        <v>1993</v>
      </c>
    </row>
    <row r="101" spans="1:68">
      <c r="A101" s="127"/>
      <c r="B101" s="122">
        <v>1994</v>
      </c>
      <c r="C101" s="100">
        <v>3.3093754999999998</v>
      </c>
      <c r="D101" s="100">
        <v>0.45806629999999998</v>
      </c>
      <c r="E101" s="100">
        <v>0.30532530000000002</v>
      </c>
      <c r="F101" s="100">
        <v>1.5332155999999999</v>
      </c>
      <c r="G101" s="100">
        <v>1.5113418999999999</v>
      </c>
      <c r="H101" s="100">
        <v>2.2043976000000001</v>
      </c>
      <c r="I101" s="100">
        <v>3.0010531</v>
      </c>
      <c r="J101" s="100">
        <v>2.306559</v>
      </c>
      <c r="K101" s="100">
        <v>3.0425285</v>
      </c>
      <c r="L101" s="100">
        <v>8.2924942000000001</v>
      </c>
      <c r="M101" s="100">
        <v>14.575381</v>
      </c>
      <c r="N101" s="100">
        <v>42.776935999999999</v>
      </c>
      <c r="O101" s="100">
        <v>98.810603</v>
      </c>
      <c r="P101" s="100">
        <v>199.68208000000001</v>
      </c>
      <c r="Q101" s="100">
        <v>392.26119999999997</v>
      </c>
      <c r="R101" s="100">
        <v>668.00923</v>
      </c>
      <c r="S101" s="100">
        <v>1065.1610000000001</v>
      </c>
      <c r="T101" s="100">
        <v>2260.4182000000001</v>
      </c>
      <c r="U101" s="100">
        <v>65.334058999999996</v>
      </c>
      <c r="V101" s="100">
        <v>96.021996000000001</v>
      </c>
      <c r="W101" s="127"/>
      <c r="X101" s="122">
        <v>1994</v>
      </c>
      <c r="Y101" s="100">
        <v>3.4859382000000001</v>
      </c>
      <c r="Z101" s="100">
        <v>0</v>
      </c>
      <c r="AA101" s="100">
        <v>1.2877409</v>
      </c>
      <c r="AB101" s="100">
        <v>1.6130827000000001</v>
      </c>
      <c r="AC101" s="100">
        <v>0.84875829999999997</v>
      </c>
      <c r="AD101" s="100">
        <v>1.7721305999999999</v>
      </c>
      <c r="AE101" s="100">
        <v>2.1835073999999999</v>
      </c>
      <c r="AF101" s="100">
        <v>2.1546957</v>
      </c>
      <c r="AG101" s="100">
        <v>3.9666193999999999</v>
      </c>
      <c r="AH101" s="100">
        <v>5.8883501999999996</v>
      </c>
      <c r="AI101" s="100">
        <v>15.053706</v>
      </c>
      <c r="AJ101" s="100">
        <v>31.727373</v>
      </c>
      <c r="AK101" s="100">
        <v>53.951376000000003</v>
      </c>
      <c r="AL101" s="100">
        <v>109.77725</v>
      </c>
      <c r="AM101" s="100">
        <v>188.05072000000001</v>
      </c>
      <c r="AN101" s="100">
        <v>283.90334000000001</v>
      </c>
      <c r="AO101" s="100">
        <v>430.61311000000001</v>
      </c>
      <c r="AP101" s="100">
        <v>1014.2499</v>
      </c>
      <c r="AQ101" s="100">
        <v>46.601402</v>
      </c>
      <c r="AR101" s="100">
        <v>45.421263000000003</v>
      </c>
      <c r="AS101" s="127"/>
      <c r="AT101" s="122">
        <v>1994</v>
      </c>
      <c r="AU101" s="100">
        <v>3.3953630000000001</v>
      </c>
      <c r="AV101" s="100">
        <v>0.2346309</v>
      </c>
      <c r="AW101" s="100">
        <v>0.7835259</v>
      </c>
      <c r="AX101" s="100">
        <v>1.5721354999999999</v>
      </c>
      <c r="AY101" s="100">
        <v>1.1848795000000001</v>
      </c>
      <c r="AZ101" s="100">
        <v>1.9887906</v>
      </c>
      <c r="BA101" s="100">
        <v>2.5923666999999999</v>
      </c>
      <c r="BB101" s="100">
        <v>2.2304917999999998</v>
      </c>
      <c r="BC101" s="100">
        <v>3.5039129999999998</v>
      </c>
      <c r="BD101" s="100">
        <v>7.1109171</v>
      </c>
      <c r="BE101" s="100">
        <v>14.808937999999999</v>
      </c>
      <c r="BF101" s="100">
        <v>37.310504000000002</v>
      </c>
      <c r="BG101" s="100">
        <v>76.328460000000007</v>
      </c>
      <c r="BH101" s="100">
        <v>153.29139000000001</v>
      </c>
      <c r="BI101" s="100">
        <v>280.76218</v>
      </c>
      <c r="BJ101" s="100">
        <v>444.28834000000001</v>
      </c>
      <c r="BK101" s="100">
        <v>665.95228999999995</v>
      </c>
      <c r="BL101" s="100">
        <v>1381.8544999999999</v>
      </c>
      <c r="BM101" s="100">
        <v>55.926639999999999</v>
      </c>
      <c r="BN101" s="100">
        <v>64.632887999999994</v>
      </c>
      <c r="BO101" s="127"/>
      <c r="BP101" s="122">
        <v>1994</v>
      </c>
    </row>
    <row r="102" spans="1:68">
      <c r="A102" s="127"/>
      <c r="B102" s="122">
        <v>1995</v>
      </c>
      <c r="C102" s="100">
        <v>5.4137943000000002</v>
      </c>
      <c r="D102" s="100">
        <v>0.30288619999999999</v>
      </c>
      <c r="E102" s="100">
        <v>0.75569109999999995</v>
      </c>
      <c r="F102" s="100">
        <v>1.2349109</v>
      </c>
      <c r="G102" s="100">
        <v>1.2469916000000001</v>
      </c>
      <c r="H102" s="100">
        <v>2.033725</v>
      </c>
      <c r="I102" s="100">
        <v>1.7852827</v>
      </c>
      <c r="J102" s="100">
        <v>2.6815099999999998</v>
      </c>
      <c r="K102" s="100">
        <v>3.7680736000000001</v>
      </c>
      <c r="L102" s="100">
        <v>7.7390578999999997</v>
      </c>
      <c r="M102" s="100">
        <v>15.375123</v>
      </c>
      <c r="N102" s="100">
        <v>34.309212000000002</v>
      </c>
      <c r="O102" s="100">
        <v>84.913269</v>
      </c>
      <c r="P102" s="100">
        <v>180.58921000000001</v>
      </c>
      <c r="Q102" s="100">
        <v>356.49630000000002</v>
      </c>
      <c r="R102" s="100">
        <v>612.22555999999997</v>
      </c>
      <c r="S102" s="100">
        <v>1033.9127000000001</v>
      </c>
      <c r="T102" s="100">
        <v>1871.2562</v>
      </c>
      <c r="U102" s="100">
        <v>60.343086</v>
      </c>
      <c r="V102" s="100">
        <v>85.921417000000005</v>
      </c>
      <c r="W102" s="127"/>
      <c r="X102" s="122">
        <v>1995</v>
      </c>
      <c r="Y102" s="100">
        <v>6.8120646000000002</v>
      </c>
      <c r="Z102" s="100">
        <v>0.47776790000000002</v>
      </c>
      <c r="AA102" s="100">
        <v>1.4297242999999999</v>
      </c>
      <c r="AB102" s="100">
        <v>0.97489009999999998</v>
      </c>
      <c r="AC102" s="100">
        <v>0.85578220000000005</v>
      </c>
      <c r="AD102" s="100">
        <v>1.3152069</v>
      </c>
      <c r="AE102" s="100">
        <v>1.0978199</v>
      </c>
      <c r="AF102" s="100">
        <v>2.6757360000000001</v>
      </c>
      <c r="AG102" s="100">
        <v>3.0051915</v>
      </c>
      <c r="AH102" s="100">
        <v>6.0209691999999997</v>
      </c>
      <c r="AI102" s="100">
        <v>12.444291</v>
      </c>
      <c r="AJ102" s="100">
        <v>28.174876999999999</v>
      </c>
      <c r="AK102" s="100">
        <v>56.278896000000003</v>
      </c>
      <c r="AL102" s="100">
        <v>107.42174</v>
      </c>
      <c r="AM102" s="100">
        <v>171.88967</v>
      </c>
      <c r="AN102" s="100">
        <v>255.02414999999999</v>
      </c>
      <c r="AO102" s="100">
        <v>429.61178000000001</v>
      </c>
      <c r="AP102" s="100">
        <v>920.00238999999999</v>
      </c>
      <c r="AQ102" s="100">
        <v>44.491363</v>
      </c>
      <c r="AR102" s="100">
        <v>42.548645</v>
      </c>
      <c r="AS102" s="127"/>
      <c r="AT102" s="122">
        <v>1995</v>
      </c>
      <c r="AU102" s="100">
        <v>6.0947338000000002</v>
      </c>
      <c r="AV102" s="100">
        <v>0.38812819999999998</v>
      </c>
      <c r="AW102" s="100">
        <v>1.0843148</v>
      </c>
      <c r="AX102" s="100">
        <v>1.1082315</v>
      </c>
      <c r="AY102" s="100">
        <v>1.0542222000000001</v>
      </c>
      <c r="AZ102" s="100">
        <v>1.6755361</v>
      </c>
      <c r="BA102" s="100">
        <v>1.4414236</v>
      </c>
      <c r="BB102" s="100">
        <v>2.6786199000000002</v>
      </c>
      <c r="BC102" s="100">
        <v>3.3860453000000001</v>
      </c>
      <c r="BD102" s="100">
        <v>6.8928427000000001</v>
      </c>
      <c r="BE102" s="100">
        <v>13.940261</v>
      </c>
      <c r="BF102" s="100">
        <v>31.284922000000002</v>
      </c>
      <c r="BG102" s="100">
        <v>70.530333999999996</v>
      </c>
      <c r="BH102" s="100">
        <v>142.99818999999999</v>
      </c>
      <c r="BI102" s="100">
        <v>255.95666</v>
      </c>
      <c r="BJ102" s="100">
        <v>405.31216000000001</v>
      </c>
      <c r="BK102" s="100">
        <v>655.07123999999999</v>
      </c>
      <c r="BL102" s="100">
        <v>1202.75</v>
      </c>
      <c r="BM102" s="100">
        <v>52.380237999999999</v>
      </c>
      <c r="BN102" s="100">
        <v>59.233156000000001</v>
      </c>
      <c r="BO102" s="127"/>
      <c r="BP102" s="122">
        <v>1995</v>
      </c>
    </row>
    <row r="103" spans="1:68">
      <c r="A103" s="127"/>
      <c r="B103" s="122">
        <v>1996</v>
      </c>
      <c r="C103" s="100">
        <v>4.0738421999999996</v>
      </c>
      <c r="D103" s="100">
        <v>0.60025090000000003</v>
      </c>
      <c r="E103" s="100">
        <v>0.4495325</v>
      </c>
      <c r="F103" s="100">
        <v>1.2278601</v>
      </c>
      <c r="G103" s="100">
        <v>1.4188624000000001</v>
      </c>
      <c r="H103" s="100">
        <v>1.4157708</v>
      </c>
      <c r="I103" s="100">
        <v>1.2537351000000001</v>
      </c>
      <c r="J103" s="100">
        <v>2.2106561999999998</v>
      </c>
      <c r="K103" s="100">
        <v>4.9001773999999996</v>
      </c>
      <c r="L103" s="100">
        <v>5.5246244999999998</v>
      </c>
      <c r="M103" s="100">
        <v>16.311281000000001</v>
      </c>
      <c r="N103" s="100">
        <v>32.551693999999998</v>
      </c>
      <c r="O103" s="100">
        <v>84.637209999999996</v>
      </c>
      <c r="P103" s="100">
        <v>180.47101000000001</v>
      </c>
      <c r="Q103" s="100">
        <v>362.51137</v>
      </c>
      <c r="R103" s="100">
        <v>590.33858999999995</v>
      </c>
      <c r="S103" s="100">
        <v>1079.4031</v>
      </c>
      <c r="T103" s="100">
        <v>2108.2278999999999</v>
      </c>
      <c r="U103" s="100">
        <v>63.240983</v>
      </c>
      <c r="V103" s="100">
        <v>89.232319000000004</v>
      </c>
      <c r="W103" s="127"/>
      <c r="X103" s="122">
        <v>1996</v>
      </c>
      <c r="Y103" s="100">
        <v>3.1809802999999999</v>
      </c>
      <c r="Z103" s="100">
        <v>0.31542009999999998</v>
      </c>
      <c r="AA103" s="100">
        <v>1.4167405</v>
      </c>
      <c r="AB103" s="100">
        <v>0.80625400000000003</v>
      </c>
      <c r="AC103" s="100">
        <v>1.4620610000000001</v>
      </c>
      <c r="AD103" s="100">
        <v>0.85293540000000001</v>
      </c>
      <c r="AE103" s="100">
        <v>1.1097039</v>
      </c>
      <c r="AF103" s="100">
        <v>2.4778984999999998</v>
      </c>
      <c r="AG103" s="100">
        <v>3.4011543</v>
      </c>
      <c r="AH103" s="100">
        <v>5.9640025000000003</v>
      </c>
      <c r="AI103" s="100">
        <v>15.152403</v>
      </c>
      <c r="AJ103" s="100">
        <v>32.302608999999997</v>
      </c>
      <c r="AK103" s="100">
        <v>52.971921999999999</v>
      </c>
      <c r="AL103" s="100">
        <v>101.98329</v>
      </c>
      <c r="AM103" s="100">
        <v>192.06479999999999</v>
      </c>
      <c r="AN103" s="100">
        <v>287.30065000000002</v>
      </c>
      <c r="AO103" s="100">
        <v>455.22829999999999</v>
      </c>
      <c r="AP103" s="100">
        <v>1097.2165</v>
      </c>
      <c r="AQ103" s="100">
        <v>49.795603999999997</v>
      </c>
      <c r="AR103" s="100">
        <v>46.752231999999999</v>
      </c>
      <c r="AS103" s="127"/>
      <c r="AT103" s="122">
        <v>1996</v>
      </c>
      <c r="AU103" s="100">
        <v>3.6391735999999999</v>
      </c>
      <c r="AV103" s="100">
        <v>0.46137410000000001</v>
      </c>
      <c r="AW103" s="100">
        <v>0.92121960000000003</v>
      </c>
      <c r="AX103" s="100">
        <v>1.0222601</v>
      </c>
      <c r="AY103" s="100">
        <v>1.4401378</v>
      </c>
      <c r="AZ103" s="100">
        <v>1.1349271999999999</v>
      </c>
      <c r="BA103" s="100">
        <v>1.1815665</v>
      </c>
      <c r="BB103" s="100">
        <v>2.344522</v>
      </c>
      <c r="BC103" s="100">
        <v>4.1491132000000004</v>
      </c>
      <c r="BD103" s="100">
        <v>5.7418465999999997</v>
      </c>
      <c r="BE103" s="100">
        <v>15.743321999999999</v>
      </c>
      <c r="BF103" s="100">
        <v>32.429004999999997</v>
      </c>
      <c r="BG103" s="100">
        <v>68.741549000000006</v>
      </c>
      <c r="BH103" s="100">
        <v>140.24655000000001</v>
      </c>
      <c r="BI103" s="100">
        <v>270.09419000000003</v>
      </c>
      <c r="BJ103" s="100">
        <v>415.84186999999997</v>
      </c>
      <c r="BK103" s="100">
        <v>689.14725999999996</v>
      </c>
      <c r="BL103" s="100">
        <v>1399.1687999999999</v>
      </c>
      <c r="BM103" s="100">
        <v>56.483575000000002</v>
      </c>
      <c r="BN103" s="100">
        <v>62.994981000000003</v>
      </c>
      <c r="BO103" s="127"/>
      <c r="BP103" s="122">
        <v>1996</v>
      </c>
    </row>
    <row r="104" spans="1:68">
      <c r="A104" s="127"/>
      <c r="B104" s="123">
        <v>1997</v>
      </c>
      <c r="C104" s="100">
        <v>3.318791</v>
      </c>
      <c r="D104" s="100">
        <v>0.29739199999999999</v>
      </c>
      <c r="E104" s="100">
        <v>1.0480062000000001</v>
      </c>
      <c r="F104" s="100">
        <v>1.0759696000000001</v>
      </c>
      <c r="G104" s="100">
        <v>1.3157318</v>
      </c>
      <c r="H104" s="100">
        <v>1.2470884</v>
      </c>
      <c r="I104" s="100">
        <v>2.6861540000000002</v>
      </c>
      <c r="J104" s="100">
        <v>2.9960547000000002</v>
      </c>
      <c r="K104" s="100">
        <v>4.5360697999999999</v>
      </c>
      <c r="L104" s="100">
        <v>6.7966053999999998</v>
      </c>
      <c r="M104" s="100">
        <v>13.510933</v>
      </c>
      <c r="N104" s="100">
        <v>32.382894999999998</v>
      </c>
      <c r="O104" s="100">
        <v>78.400408999999996</v>
      </c>
      <c r="P104" s="100">
        <v>173.65714</v>
      </c>
      <c r="Q104" s="100">
        <v>344.03955999999999</v>
      </c>
      <c r="R104" s="100">
        <v>593.02441999999996</v>
      </c>
      <c r="S104" s="100">
        <v>1022.5119</v>
      </c>
      <c r="T104" s="100">
        <v>1915.2148</v>
      </c>
      <c r="U104" s="100">
        <v>61.838036000000002</v>
      </c>
      <c r="V104" s="100">
        <v>84.563299000000001</v>
      </c>
      <c r="W104" s="127"/>
      <c r="X104" s="123">
        <v>1997</v>
      </c>
      <c r="Y104" s="100">
        <v>3.0232825000000001</v>
      </c>
      <c r="Z104" s="100">
        <v>0.7818254</v>
      </c>
      <c r="AA104" s="100">
        <v>0.15696959999999999</v>
      </c>
      <c r="AB104" s="100">
        <v>1.2915411999999999</v>
      </c>
      <c r="AC104" s="100">
        <v>0.60118640000000001</v>
      </c>
      <c r="AD104" s="100">
        <v>1.3861512</v>
      </c>
      <c r="AE104" s="100">
        <v>2.5260286000000001</v>
      </c>
      <c r="AF104" s="100">
        <v>2.5694495000000002</v>
      </c>
      <c r="AG104" s="100">
        <v>4.5015805999999996</v>
      </c>
      <c r="AH104" s="100">
        <v>4.2205173</v>
      </c>
      <c r="AI104" s="100">
        <v>10.290202000000001</v>
      </c>
      <c r="AJ104" s="100">
        <v>27.925626999999999</v>
      </c>
      <c r="AK104" s="100">
        <v>48.655208999999999</v>
      </c>
      <c r="AL104" s="100">
        <v>101.59353</v>
      </c>
      <c r="AM104" s="100">
        <v>162.12363999999999</v>
      </c>
      <c r="AN104" s="100">
        <v>286.52733999999998</v>
      </c>
      <c r="AO104" s="100">
        <v>476.17185000000001</v>
      </c>
      <c r="AP104" s="100">
        <v>1162.5637999999999</v>
      </c>
      <c r="AQ104" s="100">
        <v>50.578080999999997</v>
      </c>
      <c r="AR104" s="100">
        <v>46.270949000000002</v>
      </c>
      <c r="AS104" s="127"/>
      <c r="AT104" s="123">
        <v>1997</v>
      </c>
      <c r="AU104" s="100">
        <v>3.1749768</v>
      </c>
      <c r="AV104" s="100">
        <v>0.53351950000000004</v>
      </c>
      <c r="AW104" s="100">
        <v>0.61302639999999997</v>
      </c>
      <c r="AX104" s="100">
        <v>1.1811107000000001</v>
      </c>
      <c r="AY104" s="100">
        <v>0.9634047</v>
      </c>
      <c r="AZ104" s="100">
        <v>1.3166073</v>
      </c>
      <c r="BA104" s="100">
        <v>2.6057953</v>
      </c>
      <c r="BB104" s="100">
        <v>2.7820054000000001</v>
      </c>
      <c r="BC104" s="100">
        <v>4.5187594000000004</v>
      </c>
      <c r="BD104" s="100">
        <v>5.5162168999999999</v>
      </c>
      <c r="BE104" s="100">
        <v>11.931039</v>
      </c>
      <c r="BF104" s="100">
        <v>30.189229000000001</v>
      </c>
      <c r="BG104" s="100">
        <v>63.485815000000002</v>
      </c>
      <c r="BH104" s="100">
        <v>136.85353000000001</v>
      </c>
      <c r="BI104" s="100">
        <v>246.13023999999999</v>
      </c>
      <c r="BJ104" s="100">
        <v>416.97154999999998</v>
      </c>
      <c r="BK104" s="100">
        <v>682.01134000000002</v>
      </c>
      <c r="BL104" s="100">
        <v>1388.097</v>
      </c>
      <c r="BM104" s="100">
        <v>56.174233999999998</v>
      </c>
      <c r="BN104" s="100">
        <v>61.349657999999998</v>
      </c>
      <c r="BO104" s="127"/>
      <c r="BP104" s="123">
        <v>1997</v>
      </c>
    </row>
    <row r="105" spans="1:68">
      <c r="A105" s="127"/>
      <c r="B105" s="123">
        <v>1998</v>
      </c>
      <c r="C105" s="100">
        <v>3.6372122999999998</v>
      </c>
      <c r="D105" s="100">
        <v>1.0314626</v>
      </c>
      <c r="E105" s="100">
        <v>1.0462986999999999</v>
      </c>
      <c r="F105" s="100">
        <v>1.0697916999999999</v>
      </c>
      <c r="G105" s="100">
        <v>0.59989709999999996</v>
      </c>
      <c r="H105" s="100">
        <v>1.7887685</v>
      </c>
      <c r="I105" s="100">
        <v>1.8600338999999999</v>
      </c>
      <c r="J105" s="100">
        <v>1.7506248</v>
      </c>
      <c r="K105" s="100">
        <v>3.3273296999999999</v>
      </c>
      <c r="L105" s="100">
        <v>5.2167082000000002</v>
      </c>
      <c r="M105" s="100">
        <v>12.396077</v>
      </c>
      <c r="N105" s="100">
        <v>27.321242000000002</v>
      </c>
      <c r="O105" s="100">
        <v>72.179914999999994</v>
      </c>
      <c r="P105" s="100">
        <v>160.98184000000001</v>
      </c>
      <c r="Q105" s="100">
        <v>305.53413999999998</v>
      </c>
      <c r="R105" s="100">
        <v>519.51565000000005</v>
      </c>
      <c r="S105" s="100">
        <v>937.71843000000001</v>
      </c>
      <c r="T105" s="100">
        <v>1787.7935</v>
      </c>
      <c r="U105" s="100">
        <v>57.383077999999998</v>
      </c>
      <c r="V105" s="100">
        <v>76.803308999999999</v>
      </c>
      <c r="W105" s="127"/>
      <c r="X105" s="123">
        <v>1998</v>
      </c>
      <c r="Y105" s="100">
        <v>3.9984646000000001</v>
      </c>
      <c r="Z105" s="100">
        <v>0.1549905</v>
      </c>
      <c r="AA105" s="100">
        <v>0.15660209999999999</v>
      </c>
      <c r="AB105" s="100">
        <v>0.96251640000000005</v>
      </c>
      <c r="AC105" s="100">
        <v>1.2348328</v>
      </c>
      <c r="AD105" s="100">
        <v>2.0580649000000002</v>
      </c>
      <c r="AE105" s="100">
        <v>1.7001550000000001</v>
      </c>
      <c r="AF105" s="100">
        <v>2.6710721999999998</v>
      </c>
      <c r="AG105" s="100">
        <v>2.8616807</v>
      </c>
      <c r="AH105" s="100">
        <v>5.3815188999999997</v>
      </c>
      <c r="AI105" s="100">
        <v>11.763921</v>
      </c>
      <c r="AJ105" s="100">
        <v>23.896249000000001</v>
      </c>
      <c r="AK105" s="100">
        <v>45.630907999999998</v>
      </c>
      <c r="AL105" s="100">
        <v>76.926180000000002</v>
      </c>
      <c r="AM105" s="100">
        <v>161.28885</v>
      </c>
      <c r="AN105" s="100">
        <v>248.02571</v>
      </c>
      <c r="AO105" s="100">
        <v>466.16183999999998</v>
      </c>
      <c r="AP105" s="100">
        <v>976.76417000000004</v>
      </c>
      <c r="AQ105" s="100">
        <v>46.025171</v>
      </c>
      <c r="AR105" s="100">
        <v>41.389603000000001</v>
      </c>
      <c r="AS105" s="127"/>
      <c r="AT105" s="123">
        <v>1998</v>
      </c>
      <c r="AU105" s="100">
        <v>3.8129743999999999</v>
      </c>
      <c r="AV105" s="100">
        <v>0.60429849999999996</v>
      </c>
      <c r="AW105" s="100">
        <v>0.61181439999999998</v>
      </c>
      <c r="AX105" s="100">
        <v>1.0174540000000001</v>
      </c>
      <c r="AY105" s="100">
        <v>0.91279600000000005</v>
      </c>
      <c r="AZ105" s="100">
        <v>1.9236093999999999</v>
      </c>
      <c r="BA105" s="100">
        <v>1.7797014</v>
      </c>
      <c r="BB105" s="100">
        <v>2.2127528000000001</v>
      </c>
      <c r="BC105" s="100">
        <v>3.0932248000000002</v>
      </c>
      <c r="BD105" s="100">
        <v>5.2990263999999998</v>
      </c>
      <c r="BE105" s="100">
        <v>12.085281</v>
      </c>
      <c r="BF105" s="100">
        <v>25.639009999999999</v>
      </c>
      <c r="BG105" s="100">
        <v>58.897269999999999</v>
      </c>
      <c r="BH105" s="100">
        <v>118.11995</v>
      </c>
      <c r="BI105" s="100">
        <v>228.43357</v>
      </c>
      <c r="BJ105" s="100">
        <v>364.08807000000002</v>
      </c>
      <c r="BK105" s="100">
        <v>644.54318999999998</v>
      </c>
      <c r="BL105" s="100">
        <v>1222.6731</v>
      </c>
      <c r="BM105" s="100">
        <v>51.667104999999999</v>
      </c>
      <c r="BN105" s="100">
        <v>55.222994</v>
      </c>
      <c r="BO105" s="127"/>
      <c r="BP105" s="123">
        <v>1998</v>
      </c>
    </row>
    <row r="106" spans="1:68">
      <c r="A106" s="127"/>
      <c r="B106" s="123">
        <v>1999</v>
      </c>
      <c r="C106" s="100">
        <v>3.1984257999999999</v>
      </c>
      <c r="D106" s="100">
        <v>0.14607410000000001</v>
      </c>
      <c r="E106" s="100">
        <v>0.74271799999999999</v>
      </c>
      <c r="F106" s="100">
        <v>1.5118072</v>
      </c>
      <c r="G106" s="100">
        <v>1.8330826</v>
      </c>
      <c r="H106" s="100">
        <v>1.2416739000000001</v>
      </c>
      <c r="I106" s="100">
        <v>2.2935450999999998</v>
      </c>
      <c r="J106" s="100">
        <v>2.2759404000000001</v>
      </c>
      <c r="K106" s="100">
        <v>1.8514272000000001</v>
      </c>
      <c r="L106" s="100">
        <v>5.7696746000000001</v>
      </c>
      <c r="M106" s="100">
        <v>9.3335363999999998</v>
      </c>
      <c r="N106" s="100">
        <v>29.380668</v>
      </c>
      <c r="O106" s="100">
        <v>61.417034999999998</v>
      </c>
      <c r="P106" s="100">
        <v>147.97713999999999</v>
      </c>
      <c r="Q106" s="100">
        <v>302.58116000000001</v>
      </c>
      <c r="R106" s="100">
        <v>536.67093</v>
      </c>
      <c r="S106" s="100">
        <v>886.14152999999999</v>
      </c>
      <c r="T106" s="100">
        <v>1691.2384</v>
      </c>
      <c r="U106" s="100">
        <v>56.701694000000003</v>
      </c>
      <c r="V106" s="100">
        <v>73.919410999999997</v>
      </c>
      <c r="W106" s="127"/>
      <c r="X106" s="123">
        <v>1999</v>
      </c>
      <c r="Y106" s="100">
        <v>2.086309</v>
      </c>
      <c r="Z106" s="100">
        <v>0.61556929999999999</v>
      </c>
      <c r="AA106" s="100">
        <v>0.77787479999999998</v>
      </c>
      <c r="AB106" s="100">
        <v>1.2669093</v>
      </c>
      <c r="AC106" s="100">
        <v>1.1006064</v>
      </c>
      <c r="AD106" s="100">
        <v>1.5119735000000001</v>
      </c>
      <c r="AE106" s="100">
        <v>1.9800523999999999</v>
      </c>
      <c r="AF106" s="100">
        <v>1.8568229999999999</v>
      </c>
      <c r="AG106" s="100">
        <v>1.9701023</v>
      </c>
      <c r="AH106" s="100">
        <v>6.1959834999999996</v>
      </c>
      <c r="AI106" s="100">
        <v>9.7569345999999992</v>
      </c>
      <c r="AJ106" s="100">
        <v>22.446190000000001</v>
      </c>
      <c r="AK106" s="100">
        <v>40.583672</v>
      </c>
      <c r="AL106" s="100">
        <v>73.827765999999997</v>
      </c>
      <c r="AM106" s="100">
        <v>145.76776000000001</v>
      </c>
      <c r="AN106" s="100">
        <v>250.0009</v>
      </c>
      <c r="AO106" s="100">
        <v>442.31254999999999</v>
      </c>
      <c r="AP106" s="100">
        <v>988.10280999999998</v>
      </c>
      <c r="AQ106" s="100">
        <v>45.575690000000002</v>
      </c>
      <c r="AR106" s="100">
        <v>40.018329999999999</v>
      </c>
      <c r="AS106" s="127"/>
      <c r="AT106" s="123">
        <v>1999</v>
      </c>
      <c r="AU106" s="100">
        <v>2.656908</v>
      </c>
      <c r="AV106" s="100">
        <v>0.37470330000000002</v>
      </c>
      <c r="AW106" s="100">
        <v>0.75988999999999995</v>
      </c>
      <c r="AX106" s="100">
        <v>1.3921996999999999</v>
      </c>
      <c r="AY106" s="100">
        <v>1.4721287000000001</v>
      </c>
      <c r="AZ106" s="100">
        <v>1.3770747000000001</v>
      </c>
      <c r="BA106" s="100">
        <v>2.1357450999999998</v>
      </c>
      <c r="BB106" s="100">
        <v>2.0653999000000001</v>
      </c>
      <c r="BC106" s="100">
        <v>1.9111202</v>
      </c>
      <c r="BD106" s="100">
        <v>5.9833299999999996</v>
      </c>
      <c r="BE106" s="100">
        <v>9.5423805999999995</v>
      </c>
      <c r="BF106" s="100">
        <v>25.975217000000001</v>
      </c>
      <c r="BG106" s="100">
        <v>51.009931000000002</v>
      </c>
      <c r="BH106" s="100">
        <v>110.23123</v>
      </c>
      <c r="BI106" s="100">
        <v>219.33373</v>
      </c>
      <c r="BJ106" s="100">
        <v>373.37108999999998</v>
      </c>
      <c r="BK106" s="100">
        <v>611.34094000000005</v>
      </c>
      <c r="BL106" s="100">
        <v>1202.3339000000001</v>
      </c>
      <c r="BM106" s="100">
        <v>51.099643999999998</v>
      </c>
      <c r="BN106" s="100">
        <v>53.480882000000001</v>
      </c>
      <c r="BO106" s="127"/>
      <c r="BP106" s="123">
        <v>1999</v>
      </c>
    </row>
    <row r="107" spans="1:68" s="91" customFormat="1">
      <c r="A107" s="125"/>
      <c r="B107" s="124">
        <v>2000</v>
      </c>
      <c r="C107" s="100">
        <v>2.2963132000000002</v>
      </c>
      <c r="D107" s="100">
        <v>0.72653829999999997</v>
      </c>
      <c r="E107" s="100">
        <v>0.14703050000000001</v>
      </c>
      <c r="F107" s="100">
        <v>0.5952788</v>
      </c>
      <c r="G107" s="100">
        <v>0.61582519999999996</v>
      </c>
      <c r="H107" s="100">
        <v>1.1167897</v>
      </c>
      <c r="I107" s="100">
        <v>3.2660665999999998</v>
      </c>
      <c r="J107" s="100">
        <v>2.5535608999999999</v>
      </c>
      <c r="K107" s="100">
        <v>4.8900302</v>
      </c>
      <c r="L107" s="100">
        <v>6.4833438000000001</v>
      </c>
      <c r="M107" s="100">
        <v>12.371173000000001</v>
      </c>
      <c r="N107" s="100">
        <v>31.001386</v>
      </c>
      <c r="O107" s="100">
        <v>65.036975999999996</v>
      </c>
      <c r="P107" s="100">
        <v>146.4049</v>
      </c>
      <c r="Q107" s="100">
        <v>284.52895000000001</v>
      </c>
      <c r="R107" s="100">
        <v>535.31080999999995</v>
      </c>
      <c r="S107" s="100">
        <v>989.75561000000005</v>
      </c>
      <c r="T107" s="100">
        <v>2087.2815999999998</v>
      </c>
      <c r="U107" s="100">
        <v>62.720621999999999</v>
      </c>
      <c r="V107" s="100">
        <v>81.008718999999999</v>
      </c>
      <c r="W107" s="125"/>
      <c r="X107" s="124">
        <v>2000</v>
      </c>
      <c r="Y107" s="100">
        <v>1.9339024</v>
      </c>
      <c r="Z107" s="100">
        <v>0.76547520000000002</v>
      </c>
      <c r="AA107" s="100">
        <v>0.46289219999999998</v>
      </c>
      <c r="AB107" s="100">
        <v>0.46595930000000002</v>
      </c>
      <c r="AC107" s="100">
        <v>0.63460030000000001</v>
      </c>
      <c r="AD107" s="100">
        <v>1.3868087</v>
      </c>
      <c r="AE107" s="100">
        <v>2.3809390000000001</v>
      </c>
      <c r="AF107" s="100">
        <v>2.1273738999999998</v>
      </c>
      <c r="AG107" s="100">
        <v>3.0355756</v>
      </c>
      <c r="AH107" s="100">
        <v>6.2667206000000002</v>
      </c>
      <c r="AI107" s="100">
        <v>9.8506894000000003</v>
      </c>
      <c r="AJ107" s="100">
        <v>26.569288</v>
      </c>
      <c r="AK107" s="100">
        <v>39.308374999999998</v>
      </c>
      <c r="AL107" s="100">
        <v>90.992075999999997</v>
      </c>
      <c r="AM107" s="100">
        <v>155.64343</v>
      </c>
      <c r="AN107" s="100">
        <v>246.56643</v>
      </c>
      <c r="AO107" s="100">
        <v>466.62394</v>
      </c>
      <c r="AP107" s="100">
        <v>1203.442</v>
      </c>
      <c r="AQ107" s="100">
        <v>51.996085000000001</v>
      </c>
      <c r="AR107" s="100">
        <v>44.396082999999997</v>
      </c>
      <c r="AS107" s="125"/>
      <c r="AT107" s="124">
        <v>2000</v>
      </c>
      <c r="AU107" s="100">
        <v>2.1197618</v>
      </c>
      <c r="AV107" s="100">
        <v>0.74549869999999996</v>
      </c>
      <c r="AW107" s="100">
        <v>0.3011527</v>
      </c>
      <c r="AX107" s="100">
        <v>0.53200099999999995</v>
      </c>
      <c r="AY107" s="100">
        <v>0.62507179999999996</v>
      </c>
      <c r="AZ107" s="100">
        <v>1.2522445</v>
      </c>
      <c r="BA107" s="100">
        <v>2.8204468</v>
      </c>
      <c r="BB107" s="100">
        <v>2.3393220000000001</v>
      </c>
      <c r="BC107" s="100">
        <v>3.9570116</v>
      </c>
      <c r="BD107" s="100">
        <v>6.3744661000000002</v>
      </c>
      <c r="BE107" s="100">
        <v>11.122278</v>
      </c>
      <c r="BF107" s="100">
        <v>28.823771000000001</v>
      </c>
      <c r="BG107" s="100">
        <v>52.236254000000002</v>
      </c>
      <c r="BH107" s="100">
        <v>118.16396</v>
      </c>
      <c r="BI107" s="100">
        <v>216.62015</v>
      </c>
      <c r="BJ107" s="100">
        <v>371.54</v>
      </c>
      <c r="BK107" s="100">
        <v>668.04771000000005</v>
      </c>
      <c r="BL107" s="100">
        <v>1474.5821000000001</v>
      </c>
      <c r="BM107" s="100">
        <v>57.318375000000003</v>
      </c>
      <c r="BN107" s="100">
        <v>58.699657999999999</v>
      </c>
      <c r="BO107" s="125"/>
      <c r="BP107" s="124">
        <v>2000</v>
      </c>
    </row>
    <row r="108" spans="1:68">
      <c r="A108" s="127"/>
      <c r="B108" s="123">
        <v>2001</v>
      </c>
      <c r="C108" s="100">
        <v>3.2156655000000001</v>
      </c>
      <c r="D108" s="100">
        <v>0.1451172</v>
      </c>
      <c r="E108" s="100">
        <v>0.43579570000000001</v>
      </c>
      <c r="F108" s="100">
        <v>0.58466370000000001</v>
      </c>
      <c r="G108" s="100">
        <v>1.8333374</v>
      </c>
      <c r="H108" s="100">
        <v>1.5843341</v>
      </c>
      <c r="I108" s="100">
        <v>2.6299361000000001</v>
      </c>
      <c r="J108" s="100">
        <v>3.2569886000000001</v>
      </c>
      <c r="K108" s="100">
        <v>4.9320338000000001</v>
      </c>
      <c r="L108" s="100">
        <v>6.2601820999999997</v>
      </c>
      <c r="M108" s="100">
        <v>10.800302</v>
      </c>
      <c r="N108" s="100">
        <v>30.034155999999999</v>
      </c>
      <c r="O108" s="100">
        <v>52.531354999999998</v>
      </c>
      <c r="P108" s="100">
        <v>136.50505000000001</v>
      </c>
      <c r="Q108" s="100">
        <v>269.31916999999999</v>
      </c>
      <c r="R108" s="100">
        <v>524.30907999999999</v>
      </c>
      <c r="S108" s="100">
        <v>911.42460000000005</v>
      </c>
      <c r="T108" s="100">
        <v>1844.7282</v>
      </c>
      <c r="U108" s="100">
        <v>59.873500999999997</v>
      </c>
      <c r="V108" s="100">
        <v>74.684306000000007</v>
      </c>
      <c r="W108" s="127"/>
      <c r="X108" s="123">
        <v>2001</v>
      </c>
      <c r="Y108" s="100">
        <v>2.7391432999999998</v>
      </c>
      <c r="Z108" s="100">
        <v>0.45911930000000001</v>
      </c>
      <c r="AA108" s="100">
        <v>0.61010109999999995</v>
      </c>
      <c r="AB108" s="100">
        <v>0.30495610000000001</v>
      </c>
      <c r="AC108" s="100">
        <v>1.2586828999999999</v>
      </c>
      <c r="AD108" s="100">
        <v>1.4295720999999999</v>
      </c>
      <c r="AE108" s="100">
        <v>2.0403999000000002</v>
      </c>
      <c r="AF108" s="100">
        <v>2.1443265999999999</v>
      </c>
      <c r="AG108" s="100">
        <v>4.1878140000000004</v>
      </c>
      <c r="AH108" s="100">
        <v>4.5632659999999996</v>
      </c>
      <c r="AI108" s="100">
        <v>10.095440999999999</v>
      </c>
      <c r="AJ108" s="100">
        <v>21.317243000000001</v>
      </c>
      <c r="AK108" s="100">
        <v>46.140369999999997</v>
      </c>
      <c r="AL108" s="100">
        <v>87.933902000000003</v>
      </c>
      <c r="AM108" s="100">
        <v>159.66947999999999</v>
      </c>
      <c r="AN108" s="100">
        <v>250.66632000000001</v>
      </c>
      <c r="AO108" s="100">
        <v>458.99937999999997</v>
      </c>
      <c r="AP108" s="100">
        <v>1057.8058000000001</v>
      </c>
      <c r="AQ108" s="100">
        <v>50.458798000000002</v>
      </c>
      <c r="AR108" s="100">
        <v>42.464050999999998</v>
      </c>
      <c r="AS108" s="127"/>
      <c r="AT108" s="123">
        <v>2001</v>
      </c>
      <c r="AU108" s="100">
        <v>2.9834692</v>
      </c>
      <c r="AV108" s="100">
        <v>0.2979465</v>
      </c>
      <c r="AW108" s="100">
        <v>0.52082360000000005</v>
      </c>
      <c r="AX108" s="100">
        <v>0.44776589999999999</v>
      </c>
      <c r="AY108" s="100">
        <v>1.5502326</v>
      </c>
      <c r="AZ108" s="100">
        <v>1.5066638000000001</v>
      </c>
      <c r="BA108" s="100">
        <v>2.3325998999999999</v>
      </c>
      <c r="BB108" s="100">
        <v>2.6971771000000002</v>
      </c>
      <c r="BC108" s="100">
        <v>4.5573116000000002</v>
      </c>
      <c r="BD108" s="100">
        <v>5.4064262000000003</v>
      </c>
      <c r="BE108" s="100">
        <v>10.449038</v>
      </c>
      <c r="BF108" s="100">
        <v>25.749043</v>
      </c>
      <c r="BG108" s="100">
        <v>49.358946000000003</v>
      </c>
      <c r="BH108" s="100">
        <v>111.81623</v>
      </c>
      <c r="BI108" s="100">
        <v>211.80860999999999</v>
      </c>
      <c r="BJ108" s="100">
        <v>370.45796000000001</v>
      </c>
      <c r="BK108" s="100">
        <v>634.80151999999998</v>
      </c>
      <c r="BL108" s="100">
        <v>1300.8556000000001</v>
      </c>
      <c r="BM108" s="100">
        <v>55.129260000000002</v>
      </c>
      <c r="BN108" s="100">
        <v>55.108308999999998</v>
      </c>
      <c r="BO108" s="127"/>
      <c r="BP108" s="123">
        <v>2001</v>
      </c>
    </row>
    <row r="109" spans="1:68">
      <c r="A109" s="127"/>
      <c r="B109" s="124">
        <v>2002</v>
      </c>
      <c r="C109" s="100">
        <v>3.5353992999999999</v>
      </c>
      <c r="D109" s="100">
        <v>0.14560529999999999</v>
      </c>
      <c r="E109" s="100">
        <v>0.86230309999999999</v>
      </c>
      <c r="F109" s="100">
        <v>0.57972190000000001</v>
      </c>
      <c r="G109" s="100">
        <v>1.3457119</v>
      </c>
      <c r="H109" s="100">
        <v>1.4660842999999999</v>
      </c>
      <c r="I109" s="100">
        <v>2.7066748999999999</v>
      </c>
      <c r="J109" s="100">
        <v>2.3340554999999998</v>
      </c>
      <c r="K109" s="100">
        <v>3.3552273000000001</v>
      </c>
      <c r="L109" s="100">
        <v>6.1666854999999998</v>
      </c>
      <c r="M109" s="100">
        <v>13.341938000000001</v>
      </c>
      <c r="N109" s="100">
        <v>23.448205000000002</v>
      </c>
      <c r="O109" s="100">
        <v>62.166417000000003</v>
      </c>
      <c r="P109" s="100">
        <v>132.10232999999999</v>
      </c>
      <c r="Q109" s="100">
        <v>277.68378000000001</v>
      </c>
      <c r="R109" s="100">
        <v>515.77144999999996</v>
      </c>
      <c r="S109" s="100">
        <v>920.93242999999995</v>
      </c>
      <c r="T109" s="100">
        <v>2127.0562</v>
      </c>
      <c r="U109" s="100">
        <v>63.759090999999998</v>
      </c>
      <c r="V109" s="100">
        <v>78.648612999999997</v>
      </c>
      <c r="W109" s="127"/>
      <c r="X109" s="124">
        <v>2002</v>
      </c>
      <c r="Y109" s="100">
        <v>1.4551828</v>
      </c>
      <c r="Z109" s="100">
        <v>0.3073882</v>
      </c>
      <c r="AA109" s="100">
        <v>0.75491980000000003</v>
      </c>
      <c r="AB109" s="100">
        <v>0.60429809999999995</v>
      </c>
      <c r="AC109" s="100">
        <v>0.77292649999999996</v>
      </c>
      <c r="AD109" s="100">
        <v>1.4668886999999999</v>
      </c>
      <c r="AE109" s="100">
        <v>1.9952752</v>
      </c>
      <c r="AF109" s="100">
        <v>1.897667</v>
      </c>
      <c r="AG109" s="100">
        <v>2.5150272999999999</v>
      </c>
      <c r="AH109" s="100">
        <v>5.0752220000000001</v>
      </c>
      <c r="AI109" s="100">
        <v>12.11722</v>
      </c>
      <c r="AJ109" s="100">
        <v>21.427765999999998</v>
      </c>
      <c r="AK109" s="100">
        <v>44.687260999999999</v>
      </c>
      <c r="AL109" s="100">
        <v>87.486081999999996</v>
      </c>
      <c r="AM109" s="100">
        <v>156.19076999999999</v>
      </c>
      <c r="AN109" s="100">
        <v>297.55077</v>
      </c>
      <c r="AO109" s="100">
        <v>490.39035000000001</v>
      </c>
      <c r="AP109" s="100">
        <v>1214.2947999999999</v>
      </c>
      <c r="AQ109" s="100">
        <v>55.999519999999997</v>
      </c>
      <c r="AR109" s="100">
        <v>46.131298000000001</v>
      </c>
      <c r="AS109" s="127"/>
      <c r="AT109" s="124">
        <v>2002</v>
      </c>
      <c r="AU109" s="100">
        <v>2.5215871000000001</v>
      </c>
      <c r="AV109" s="100">
        <v>0.2243106</v>
      </c>
      <c r="AW109" s="100">
        <v>0.80993539999999997</v>
      </c>
      <c r="AX109" s="100">
        <v>0.59175489999999997</v>
      </c>
      <c r="AY109" s="100">
        <v>1.0640860999999999</v>
      </c>
      <c r="AZ109" s="100">
        <v>1.4664864</v>
      </c>
      <c r="BA109" s="100">
        <v>2.347906</v>
      </c>
      <c r="BB109" s="100">
        <v>2.1144620000000001</v>
      </c>
      <c r="BC109" s="100">
        <v>2.9322289000000001</v>
      </c>
      <c r="BD109" s="100">
        <v>5.6175512999999997</v>
      </c>
      <c r="BE109" s="100">
        <v>12.729994</v>
      </c>
      <c r="BF109" s="100">
        <v>22.450979</v>
      </c>
      <c r="BG109" s="100">
        <v>53.497982</v>
      </c>
      <c r="BH109" s="100">
        <v>109.45147</v>
      </c>
      <c r="BI109" s="100">
        <v>214.21316999999999</v>
      </c>
      <c r="BJ109" s="100">
        <v>393.99642999999998</v>
      </c>
      <c r="BK109" s="100">
        <v>659.69979000000001</v>
      </c>
      <c r="BL109" s="100">
        <v>1497.6958999999999</v>
      </c>
      <c r="BM109" s="100">
        <v>59.850599000000003</v>
      </c>
      <c r="BN109" s="100">
        <v>58.809654999999999</v>
      </c>
      <c r="BO109" s="127"/>
      <c r="BP109" s="124">
        <v>2002</v>
      </c>
    </row>
    <row r="110" spans="1:68">
      <c r="A110" s="127"/>
      <c r="B110" s="123">
        <v>2003</v>
      </c>
      <c r="C110" s="100">
        <v>4.7647152999999998</v>
      </c>
      <c r="D110" s="100">
        <v>0.58599389999999996</v>
      </c>
      <c r="E110" s="100">
        <v>0.56877809999999995</v>
      </c>
      <c r="F110" s="100">
        <v>1.1533226999999999</v>
      </c>
      <c r="G110" s="100">
        <v>1.6017474</v>
      </c>
      <c r="H110" s="100">
        <v>1.4786600000000001</v>
      </c>
      <c r="I110" s="100">
        <v>0.93617430000000001</v>
      </c>
      <c r="J110" s="100">
        <v>3.0518382000000002</v>
      </c>
      <c r="K110" s="100">
        <v>4.7666082999999997</v>
      </c>
      <c r="L110" s="100">
        <v>6.3514150999999996</v>
      </c>
      <c r="M110" s="100">
        <v>12.514465</v>
      </c>
      <c r="N110" s="100">
        <v>20.757583</v>
      </c>
      <c r="O110" s="100">
        <v>60.156961000000003</v>
      </c>
      <c r="P110" s="100">
        <v>108.07111999999999</v>
      </c>
      <c r="Q110" s="100">
        <v>267.71032000000002</v>
      </c>
      <c r="R110" s="100">
        <v>513.05578000000003</v>
      </c>
      <c r="S110" s="100">
        <v>954.44505000000004</v>
      </c>
      <c r="T110" s="100">
        <v>2078.0979000000002</v>
      </c>
      <c r="U110" s="100">
        <v>63.590685000000001</v>
      </c>
      <c r="V110" s="100">
        <v>77.214995999999999</v>
      </c>
      <c r="W110" s="127"/>
      <c r="X110" s="123">
        <v>2003</v>
      </c>
      <c r="Y110" s="100">
        <v>3.0718489</v>
      </c>
      <c r="Z110" s="100">
        <v>0.77270079999999997</v>
      </c>
      <c r="AA110" s="100">
        <v>0.59917100000000001</v>
      </c>
      <c r="AB110" s="100">
        <v>0</v>
      </c>
      <c r="AC110" s="100">
        <v>0.30153999999999997</v>
      </c>
      <c r="AD110" s="100">
        <v>0.59433420000000003</v>
      </c>
      <c r="AE110" s="100">
        <v>1.4450373000000001</v>
      </c>
      <c r="AF110" s="100">
        <v>2.1889770999999998</v>
      </c>
      <c r="AG110" s="100">
        <v>2.2201268999999999</v>
      </c>
      <c r="AH110" s="100">
        <v>4.9792508</v>
      </c>
      <c r="AI110" s="100">
        <v>8.3060694000000002</v>
      </c>
      <c r="AJ110" s="100">
        <v>21.375070999999998</v>
      </c>
      <c r="AK110" s="100">
        <v>47.517392000000001</v>
      </c>
      <c r="AL110" s="100">
        <v>71.200800000000001</v>
      </c>
      <c r="AM110" s="100">
        <v>145.7167</v>
      </c>
      <c r="AN110" s="100">
        <v>280.21562</v>
      </c>
      <c r="AO110" s="100">
        <v>493.80007000000001</v>
      </c>
      <c r="AP110" s="100">
        <v>1320.223</v>
      </c>
      <c r="AQ110" s="100">
        <v>57.061512999999998</v>
      </c>
      <c r="AR110" s="100">
        <v>46.060513999999998</v>
      </c>
      <c r="AS110" s="127"/>
      <c r="AT110" s="123">
        <v>2003</v>
      </c>
      <c r="AU110" s="100">
        <v>3.9396881000000001</v>
      </c>
      <c r="AV110" s="100">
        <v>0.67685360000000006</v>
      </c>
      <c r="AW110" s="100">
        <v>0.58357910000000002</v>
      </c>
      <c r="AX110" s="100">
        <v>0.58807620000000005</v>
      </c>
      <c r="AY110" s="100">
        <v>0.96295439999999999</v>
      </c>
      <c r="AZ110" s="100">
        <v>1.0375673000000001</v>
      </c>
      <c r="BA110" s="100">
        <v>1.1928825000000001</v>
      </c>
      <c r="BB110" s="100">
        <v>2.6174187999999998</v>
      </c>
      <c r="BC110" s="100">
        <v>3.4846045999999999</v>
      </c>
      <c r="BD110" s="100">
        <v>5.6603395000000001</v>
      </c>
      <c r="BE110" s="100">
        <v>10.405602999999999</v>
      </c>
      <c r="BF110" s="100">
        <v>21.063082999999999</v>
      </c>
      <c r="BG110" s="100">
        <v>53.886006000000002</v>
      </c>
      <c r="BH110" s="100">
        <v>89.370277000000002</v>
      </c>
      <c r="BI110" s="100">
        <v>204.10155</v>
      </c>
      <c r="BJ110" s="100">
        <v>384.13206000000002</v>
      </c>
      <c r="BK110" s="100">
        <v>676.64819</v>
      </c>
      <c r="BL110" s="100">
        <v>1556.5567000000001</v>
      </c>
      <c r="BM110" s="100">
        <v>60.302005999999999</v>
      </c>
      <c r="BN110" s="100">
        <v>58.455911999999998</v>
      </c>
      <c r="BO110" s="127"/>
      <c r="BP110" s="123">
        <v>2003</v>
      </c>
    </row>
    <row r="111" spans="1:68">
      <c r="A111" s="127"/>
      <c r="B111" s="124">
        <v>2004</v>
      </c>
      <c r="C111" s="100">
        <v>5.0652185000000003</v>
      </c>
      <c r="D111" s="100">
        <v>0.58868290000000001</v>
      </c>
      <c r="E111" s="100">
        <v>0.42349730000000002</v>
      </c>
      <c r="F111" s="100">
        <v>0.4298863</v>
      </c>
      <c r="G111" s="100">
        <v>0.85288940000000002</v>
      </c>
      <c r="H111" s="100">
        <v>2.0738006000000002</v>
      </c>
      <c r="I111" s="100">
        <v>1.3355022000000001</v>
      </c>
      <c r="J111" s="100">
        <v>2.3593711000000002</v>
      </c>
      <c r="K111" s="100">
        <v>2.8967455000000002</v>
      </c>
      <c r="L111" s="100">
        <v>5.7992743999999998</v>
      </c>
      <c r="M111" s="100">
        <v>12.572214000000001</v>
      </c>
      <c r="N111" s="100">
        <v>23.084372999999999</v>
      </c>
      <c r="O111" s="100">
        <v>53.497303000000002</v>
      </c>
      <c r="P111" s="100">
        <v>106.61158</v>
      </c>
      <c r="Q111" s="100">
        <v>224.35682</v>
      </c>
      <c r="R111" s="100">
        <v>499.14204000000001</v>
      </c>
      <c r="S111" s="100">
        <v>896.38946999999996</v>
      </c>
      <c r="T111" s="100">
        <v>1987.9055000000001</v>
      </c>
      <c r="U111" s="100">
        <v>60.923907</v>
      </c>
      <c r="V111" s="100">
        <v>72.737550999999996</v>
      </c>
      <c r="W111" s="127"/>
      <c r="X111" s="124">
        <v>2004</v>
      </c>
      <c r="Y111" s="100">
        <v>3.8792643999999998</v>
      </c>
      <c r="Z111" s="100">
        <v>0.15503149999999999</v>
      </c>
      <c r="AA111" s="100">
        <v>0.1489984</v>
      </c>
      <c r="AB111" s="100">
        <v>0.29849409999999998</v>
      </c>
      <c r="AC111" s="100">
        <v>1.3289331</v>
      </c>
      <c r="AD111" s="100">
        <v>0.89735860000000001</v>
      </c>
      <c r="AE111" s="100">
        <v>0.52609570000000005</v>
      </c>
      <c r="AF111" s="100">
        <v>2.4628587</v>
      </c>
      <c r="AG111" s="100">
        <v>2.7245870999999999</v>
      </c>
      <c r="AH111" s="100">
        <v>3.6245421000000002</v>
      </c>
      <c r="AI111" s="100">
        <v>7.6012794000000001</v>
      </c>
      <c r="AJ111" s="100">
        <v>21.387578999999999</v>
      </c>
      <c r="AK111" s="100">
        <v>39.790481999999997</v>
      </c>
      <c r="AL111" s="100">
        <v>76.705691999999999</v>
      </c>
      <c r="AM111" s="100">
        <v>156.35158999999999</v>
      </c>
      <c r="AN111" s="100">
        <v>272.17446000000001</v>
      </c>
      <c r="AO111" s="100">
        <v>483.53561000000002</v>
      </c>
      <c r="AP111" s="100">
        <v>1246.4056</v>
      </c>
      <c r="AQ111" s="100">
        <v>55.904434000000002</v>
      </c>
      <c r="AR111" s="100">
        <v>44.817739000000003</v>
      </c>
      <c r="AS111" s="127"/>
      <c r="AT111" s="124">
        <v>2004</v>
      </c>
      <c r="AU111" s="100">
        <v>4.4875670999999997</v>
      </c>
      <c r="AV111" s="100">
        <v>0.37749719999999998</v>
      </c>
      <c r="AW111" s="100">
        <v>0.28995280000000001</v>
      </c>
      <c r="AX111" s="100">
        <v>0.36552669999999998</v>
      </c>
      <c r="AY111" s="100">
        <v>1.0863849999999999</v>
      </c>
      <c r="AZ111" s="100">
        <v>1.4884075000000001</v>
      </c>
      <c r="BA111" s="100">
        <v>0.92770529999999995</v>
      </c>
      <c r="BB111" s="100">
        <v>2.4114830999999999</v>
      </c>
      <c r="BC111" s="100">
        <v>2.8100314000000002</v>
      </c>
      <c r="BD111" s="100">
        <v>4.7040090000000001</v>
      </c>
      <c r="BE111" s="100">
        <v>10.076212999999999</v>
      </c>
      <c r="BF111" s="100">
        <v>22.242180000000001</v>
      </c>
      <c r="BG111" s="100">
        <v>46.687218000000001</v>
      </c>
      <c r="BH111" s="100">
        <v>91.445854999999995</v>
      </c>
      <c r="BI111" s="100">
        <v>188.97104999999999</v>
      </c>
      <c r="BJ111" s="100">
        <v>374.40827000000002</v>
      </c>
      <c r="BK111" s="100">
        <v>649.00687000000005</v>
      </c>
      <c r="BL111" s="100">
        <v>1478.982</v>
      </c>
      <c r="BM111" s="100">
        <v>58.396439999999998</v>
      </c>
      <c r="BN111" s="100">
        <v>55.841909000000001</v>
      </c>
      <c r="BO111" s="127"/>
      <c r="BP111" s="124">
        <v>2004</v>
      </c>
    </row>
    <row r="112" spans="1:68">
      <c r="A112" s="127"/>
      <c r="B112" s="123">
        <v>2005</v>
      </c>
      <c r="C112" s="100">
        <v>3.6582968</v>
      </c>
      <c r="D112" s="100">
        <v>0.7380717</v>
      </c>
      <c r="E112" s="100">
        <v>0.14065130000000001</v>
      </c>
      <c r="F112" s="100">
        <v>0.1416567</v>
      </c>
      <c r="G112" s="100">
        <v>1.1113364999999999</v>
      </c>
      <c r="H112" s="100">
        <v>1.469104</v>
      </c>
      <c r="I112" s="100">
        <v>1.3422224</v>
      </c>
      <c r="J112" s="100">
        <v>2.7401388999999998</v>
      </c>
      <c r="K112" s="100">
        <v>4.3521381000000003</v>
      </c>
      <c r="L112" s="100">
        <v>5.9764888000000003</v>
      </c>
      <c r="M112" s="100">
        <v>11.230362</v>
      </c>
      <c r="N112" s="100">
        <v>21.604938000000001</v>
      </c>
      <c r="O112" s="100">
        <v>41.958815999999999</v>
      </c>
      <c r="P112" s="100">
        <v>104.03789999999999</v>
      </c>
      <c r="Q112" s="100">
        <v>211.75671</v>
      </c>
      <c r="R112" s="100">
        <v>421.50056999999998</v>
      </c>
      <c r="S112" s="100">
        <v>828.16389000000004</v>
      </c>
      <c r="T112" s="100">
        <v>1837.0962999999999</v>
      </c>
      <c r="U112" s="100">
        <v>56.918252000000003</v>
      </c>
      <c r="V112" s="100">
        <v>66.284131000000002</v>
      </c>
      <c r="W112" s="127"/>
      <c r="X112" s="123">
        <v>2005</v>
      </c>
      <c r="Y112" s="100">
        <v>2.2526291000000001</v>
      </c>
      <c r="Z112" s="100">
        <v>0.62150399999999995</v>
      </c>
      <c r="AA112" s="100">
        <v>0.59361889999999995</v>
      </c>
      <c r="AB112" s="100">
        <v>0.44536819999999999</v>
      </c>
      <c r="AC112" s="100">
        <v>1.1514203999999999</v>
      </c>
      <c r="AD112" s="100">
        <v>1.4883919999999999</v>
      </c>
      <c r="AE112" s="100">
        <v>0.92655710000000002</v>
      </c>
      <c r="AF112" s="100">
        <v>1.6248978000000001</v>
      </c>
      <c r="AG112" s="100">
        <v>3.5092371</v>
      </c>
      <c r="AH112" s="100">
        <v>3.8271966000000002</v>
      </c>
      <c r="AI112" s="100">
        <v>9.1519036000000007</v>
      </c>
      <c r="AJ112" s="100">
        <v>15.879642</v>
      </c>
      <c r="AK112" s="100">
        <v>39.503798000000003</v>
      </c>
      <c r="AL112" s="100">
        <v>69.385531999999998</v>
      </c>
      <c r="AM112" s="100">
        <v>123.26627999999999</v>
      </c>
      <c r="AN112" s="100">
        <v>221.83489</v>
      </c>
      <c r="AO112" s="100">
        <v>428.53595999999999</v>
      </c>
      <c r="AP112" s="100">
        <v>1134.2863</v>
      </c>
      <c r="AQ112" s="100">
        <v>50.338621000000003</v>
      </c>
      <c r="AR112" s="100">
        <v>39.501336000000002</v>
      </c>
      <c r="AS112" s="127"/>
      <c r="AT112" s="123">
        <v>2005</v>
      </c>
      <c r="AU112" s="100">
        <v>2.9744689000000002</v>
      </c>
      <c r="AV112" s="100">
        <v>0.68128089999999997</v>
      </c>
      <c r="AW112" s="100">
        <v>0.36106009999999999</v>
      </c>
      <c r="AX112" s="100">
        <v>0.28995339999999997</v>
      </c>
      <c r="AY112" s="100">
        <v>1.1310233999999999</v>
      </c>
      <c r="AZ112" s="100">
        <v>1.4786851000000001</v>
      </c>
      <c r="BA112" s="100">
        <v>1.1329421</v>
      </c>
      <c r="BB112" s="100">
        <v>2.1792457000000001</v>
      </c>
      <c r="BC112" s="100">
        <v>3.9276114999999998</v>
      </c>
      <c r="BD112" s="100">
        <v>4.8928668999999996</v>
      </c>
      <c r="BE112" s="100">
        <v>10.185174</v>
      </c>
      <c r="BF112" s="100">
        <v>18.753388999999999</v>
      </c>
      <c r="BG112" s="100">
        <v>40.736203000000003</v>
      </c>
      <c r="BH112" s="100">
        <v>86.505533999999997</v>
      </c>
      <c r="BI112" s="100">
        <v>165.72282999999999</v>
      </c>
      <c r="BJ112" s="100">
        <v>312.59825999999998</v>
      </c>
      <c r="BK112" s="100">
        <v>589.96447999999998</v>
      </c>
      <c r="BL112" s="100">
        <v>1358.7433000000001</v>
      </c>
      <c r="BM112" s="100">
        <v>53.606005000000003</v>
      </c>
      <c r="BN112" s="100">
        <v>50.196815999999998</v>
      </c>
      <c r="BO112" s="127"/>
      <c r="BP112" s="123">
        <v>2005</v>
      </c>
    </row>
    <row r="113" spans="2:68">
      <c r="B113" s="123">
        <v>2006</v>
      </c>
      <c r="C113" s="100">
        <v>5.2674668999999996</v>
      </c>
      <c r="D113" s="100">
        <v>0.14729690000000001</v>
      </c>
      <c r="E113" s="100">
        <v>0.42230620000000002</v>
      </c>
      <c r="F113" s="100">
        <v>0.9795471</v>
      </c>
      <c r="G113" s="100">
        <v>1.222132</v>
      </c>
      <c r="H113" s="100">
        <v>1.1490769000000001</v>
      </c>
      <c r="I113" s="100">
        <v>2.0438250999999998</v>
      </c>
      <c r="J113" s="100">
        <v>2.0001280000000001</v>
      </c>
      <c r="K113" s="100">
        <v>4.5154820999999998</v>
      </c>
      <c r="L113" s="100">
        <v>5.1941518999999996</v>
      </c>
      <c r="M113" s="100">
        <v>8.6546237999999995</v>
      </c>
      <c r="N113" s="100">
        <v>20.830219</v>
      </c>
      <c r="O113" s="100">
        <v>43.389074000000001</v>
      </c>
      <c r="P113" s="100">
        <v>100.51434999999999</v>
      </c>
      <c r="Q113" s="100">
        <v>197.44093000000001</v>
      </c>
      <c r="R113" s="100">
        <v>414.80829999999997</v>
      </c>
      <c r="S113" s="100">
        <v>778.55092000000002</v>
      </c>
      <c r="T113" s="100">
        <v>1797.3001999999999</v>
      </c>
      <c r="U113" s="100">
        <v>56.272874999999999</v>
      </c>
      <c r="V113" s="100">
        <v>64.052212999999995</v>
      </c>
      <c r="X113" s="123">
        <v>2006</v>
      </c>
      <c r="Y113" s="100">
        <v>3.3328994999999999</v>
      </c>
      <c r="Z113" s="100">
        <v>0.77470499999999998</v>
      </c>
      <c r="AA113" s="100">
        <v>0.29710799999999998</v>
      </c>
      <c r="AB113" s="100">
        <v>0.44243480000000002</v>
      </c>
      <c r="AC113" s="100">
        <v>0.84267650000000005</v>
      </c>
      <c r="AD113" s="100">
        <v>1.3131459000000001</v>
      </c>
      <c r="AE113" s="100">
        <v>0.81056329999999999</v>
      </c>
      <c r="AF113" s="100">
        <v>1.4495122</v>
      </c>
      <c r="AG113" s="100">
        <v>1.5717525000000001</v>
      </c>
      <c r="AH113" s="100">
        <v>4.5567856000000004</v>
      </c>
      <c r="AI113" s="100">
        <v>5.3122965999999998</v>
      </c>
      <c r="AJ113" s="100">
        <v>15.418901</v>
      </c>
      <c r="AK113" s="100">
        <v>39.350068</v>
      </c>
      <c r="AL113" s="100">
        <v>64.180256999999997</v>
      </c>
      <c r="AM113" s="100">
        <v>119.83112</v>
      </c>
      <c r="AN113" s="100">
        <v>231.22089</v>
      </c>
      <c r="AO113" s="100">
        <v>424.84073999999998</v>
      </c>
      <c r="AP113" s="100">
        <v>1111.2864999999999</v>
      </c>
      <c r="AQ113" s="100">
        <v>50.138258999999998</v>
      </c>
      <c r="AR113" s="100">
        <v>38.700609</v>
      </c>
      <c r="AT113" s="123">
        <v>2006</v>
      </c>
      <c r="AU113" s="100">
        <v>4.3258675999999996</v>
      </c>
      <c r="AV113" s="100">
        <v>0.45306679999999999</v>
      </c>
      <c r="AW113" s="100">
        <v>0.36139149999999998</v>
      </c>
      <c r="AX113" s="100">
        <v>0.71803899999999998</v>
      </c>
      <c r="AY113" s="100">
        <v>1.0356004999999999</v>
      </c>
      <c r="AZ113" s="100">
        <v>1.2304681</v>
      </c>
      <c r="BA113" s="100">
        <v>1.4245555000000001</v>
      </c>
      <c r="BB113" s="100">
        <v>1.7231917999999999</v>
      </c>
      <c r="BC113" s="100">
        <v>3.0334124</v>
      </c>
      <c r="BD113" s="100">
        <v>4.8723314000000002</v>
      </c>
      <c r="BE113" s="100">
        <v>6.9741473999999997</v>
      </c>
      <c r="BF113" s="100">
        <v>18.124122</v>
      </c>
      <c r="BG113" s="100">
        <v>41.375717000000002</v>
      </c>
      <c r="BH113" s="100">
        <v>82.134620999999996</v>
      </c>
      <c r="BI113" s="100">
        <v>157.17829</v>
      </c>
      <c r="BJ113" s="100">
        <v>315.17466000000002</v>
      </c>
      <c r="BK113" s="100">
        <v>569.70191999999997</v>
      </c>
      <c r="BL113" s="100">
        <v>1333.576</v>
      </c>
      <c r="BM113" s="100">
        <v>53.185752000000001</v>
      </c>
      <c r="BN113" s="100">
        <v>48.918222999999998</v>
      </c>
      <c r="BP113" s="123">
        <v>2006</v>
      </c>
    </row>
    <row r="114" spans="2:68">
      <c r="B114" s="123">
        <v>2007</v>
      </c>
      <c r="C114" s="100">
        <v>5.1001747000000002</v>
      </c>
      <c r="D114" s="100">
        <v>0.14699999999999999</v>
      </c>
      <c r="E114" s="100">
        <v>0.84517520000000002</v>
      </c>
      <c r="F114" s="100">
        <v>0.54825239999999997</v>
      </c>
      <c r="G114" s="100">
        <v>1.05593</v>
      </c>
      <c r="H114" s="100">
        <v>1.3840332</v>
      </c>
      <c r="I114" s="100">
        <v>2.0653703000000001</v>
      </c>
      <c r="J114" s="100">
        <v>3.2364052000000001</v>
      </c>
      <c r="K114" s="100">
        <v>4.5525511999999999</v>
      </c>
      <c r="L114" s="100">
        <v>7.0884233999999999</v>
      </c>
      <c r="M114" s="100">
        <v>13.345103999999999</v>
      </c>
      <c r="N114" s="100">
        <v>21.576938999999999</v>
      </c>
      <c r="O114" s="100">
        <v>44.256825999999997</v>
      </c>
      <c r="P114" s="100">
        <v>103.7475</v>
      </c>
      <c r="Q114" s="100">
        <v>208.55565000000001</v>
      </c>
      <c r="R114" s="100">
        <v>416.17099000000002</v>
      </c>
      <c r="S114" s="100">
        <v>784.89891999999998</v>
      </c>
      <c r="T114" s="100">
        <v>1786.8251</v>
      </c>
      <c r="U114" s="100">
        <v>58.636406000000001</v>
      </c>
      <c r="V114" s="100">
        <v>65.148743999999994</v>
      </c>
      <c r="X114" s="123">
        <v>2007</v>
      </c>
      <c r="Y114" s="100">
        <v>1.9992987</v>
      </c>
      <c r="Z114" s="100">
        <v>0.30897960000000002</v>
      </c>
      <c r="AA114" s="100">
        <v>0.44582749999999999</v>
      </c>
      <c r="AB114" s="100">
        <v>0.57876229999999995</v>
      </c>
      <c r="AC114" s="100">
        <v>1.102665</v>
      </c>
      <c r="AD114" s="100">
        <v>1.4114485000000001</v>
      </c>
      <c r="AE114" s="100">
        <v>2.5998123</v>
      </c>
      <c r="AF114" s="100">
        <v>2.5535511999999998</v>
      </c>
      <c r="AG114" s="100">
        <v>3.6968673999999999</v>
      </c>
      <c r="AH114" s="100">
        <v>5.1170894999999996</v>
      </c>
      <c r="AI114" s="100">
        <v>8.9704265000000003</v>
      </c>
      <c r="AJ114" s="100">
        <v>21.001550999999999</v>
      </c>
      <c r="AK114" s="100">
        <v>39.700856999999999</v>
      </c>
      <c r="AL114" s="100">
        <v>65.672085999999993</v>
      </c>
      <c r="AM114" s="100">
        <v>132.25441000000001</v>
      </c>
      <c r="AN114" s="100">
        <v>236.52787000000001</v>
      </c>
      <c r="AO114" s="100">
        <v>411.77399000000003</v>
      </c>
      <c r="AP114" s="100">
        <v>1151.5695000000001</v>
      </c>
      <c r="AQ114" s="100">
        <v>53.007517999999997</v>
      </c>
      <c r="AR114" s="100">
        <v>40.526933</v>
      </c>
      <c r="AT114" s="123">
        <v>2007</v>
      </c>
      <c r="AU114" s="100">
        <v>3.5915267000000002</v>
      </c>
      <c r="AV114" s="100">
        <v>0.22597780000000001</v>
      </c>
      <c r="AW114" s="100">
        <v>0.65084489999999995</v>
      </c>
      <c r="AX114" s="100">
        <v>0.56309439999999999</v>
      </c>
      <c r="AY114" s="100">
        <v>1.0787916</v>
      </c>
      <c r="AZ114" s="100">
        <v>1.3976065</v>
      </c>
      <c r="BA114" s="100">
        <v>2.3334275999999998</v>
      </c>
      <c r="BB114" s="100">
        <v>2.8926164000000001</v>
      </c>
      <c r="BC114" s="100">
        <v>4.1217046000000002</v>
      </c>
      <c r="BD114" s="100">
        <v>6.0933204999999999</v>
      </c>
      <c r="BE114" s="100">
        <v>11.143011</v>
      </c>
      <c r="BF114" s="100">
        <v>21.288589999999999</v>
      </c>
      <c r="BG114" s="100">
        <v>41.983795999999998</v>
      </c>
      <c r="BH114" s="100">
        <v>84.557564999999997</v>
      </c>
      <c r="BI114" s="100">
        <v>168.99727999999999</v>
      </c>
      <c r="BJ114" s="100">
        <v>318.96442000000002</v>
      </c>
      <c r="BK114" s="100">
        <v>566.34677999999997</v>
      </c>
      <c r="BL114" s="100">
        <v>1360.5785000000001</v>
      </c>
      <c r="BM114" s="100">
        <v>55.805698999999997</v>
      </c>
      <c r="BN114" s="100">
        <v>50.561847</v>
      </c>
      <c r="BP114" s="123">
        <v>2007</v>
      </c>
    </row>
    <row r="115" spans="2:68">
      <c r="B115" s="123">
        <v>2008</v>
      </c>
      <c r="C115" s="100">
        <v>4.5054430999999999</v>
      </c>
      <c r="D115" s="100">
        <v>0.73134589999999999</v>
      </c>
      <c r="E115" s="100">
        <v>0.56313760000000002</v>
      </c>
      <c r="F115" s="100">
        <v>1.3445252000000001</v>
      </c>
      <c r="G115" s="100">
        <v>0.76634519999999995</v>
      </c>
      <c r="H115" s="100">
        <v>0.78984049999999995</v>
      </c>
      <c r="I115" s="100">
        <v>2.0604225999999999</v>
      </c>
      <c r="J115" s="100">
        <v>1.9017553</v>
      </c>
      <c r="K115" s="100">
        <v>4.5659770000000002</v>
      </c>
      <c r="L115" s="100">
        <v>5.6430150000000001</v>
      </c>
      <c r="M115" s="100">
        <v>13.557269</v>
      </c>
      <c r="N115" s="100">
        <v>16.632504000000001</v>
      </c>
      <c r="O115" s="100">
        <v>43.219920000000002</v>
      </c>
      <c r="P115" s="100">
        <v>95.642080000000007</v>
      </c>
      <c r="Q115" s="100">
        <v>187.62020999999999</v>
      </c>
      <c r="R115" s="100">
        <v>412.65967000000001</v>
      </c>
      <c r="S115" s="100">
        <v>748.62968999999998</v>
      </c>
      <c r="T115" s="100">
        <v>1677.1487999999999</v>
      </c>
      <c r="U115" s="100">
        <v>56.044029000000002</v>
      </c>
      <c r="V115" s="100">
        <v>61.451338</v>
      </c>
      <c r="X115" s="123">
        <v>2008</v>
      </c>
      <c r="Y115" s="100">
        <v>2.5265998999999999</v>
      </c>
      <c r="Z115" s="100">
        <v>0.15360699999999999</v>
      </c>
      <c r="AA115" s="100">
        <v>0.74314740000000001</v>
      </c>
      <c r="AB115" s="100">
        <v>0.71037360000000005</v>
      </c>
      <c r="AC115" s="100">
        <v>1.2106129999999999</v>
      </c>
      <c r="AD115" s="100">
        <v>1.4857617000000001</v>
      </c>
      <c r="AE115" s="100">
        <v>1.369229</v>
      </c>
      <c r="AF115" s="100">
        <v>1.1238649000000001</v>
      </c>
      <c r="AG115" s="100">
        <v>1.8548671999999999</v>
      </c>
      <c r="AH115" s="100">
        <v>4.2535695000000002</v>
      </c>
      <c r="AI115" s="100">
        <v>8.8010675000000003</v>
      </c>
      <c r="AJ115" s="100">
        <v>17.260290000000001</v>
      </c>
      <c r="AK115" s="100">
        <v>35.862346000000002</v>
      </c>
      <c r="AL115" s="100">
        <v>68.467974999999996</v>
      </c>
      <c r="AM115" s="100">
        <v>120.21845</v>
      </c>
      <c r="AN115" s="100">
        <v>238.32657</v>
      </c>
      <c r="AO115" s="100">
        <v>416.21181999999999</v>
      </c>
      <c r="AP115" s="100">
        <v>1040.7544</v>
      </c>
      <c r="AQ115" s="100">
        <v>50.106985000000002</v>
      </c>
      <c r="AR115" s="100">
        <v>38.133578999999997</v>
      </c>
      <c r="AT115" s="123">
        <v>2008</v>
      </c>
      <c r="AU115" s="100">
        <v>3.5427841999999998</v>
      </c>
      <c r="AV115" s="100">
        <v>0.44954490000000003</v>
      </c>
      <c r="AW115" s="100">
        <v>0.65070280000000003</v>
      </c>
      <c r="AX115" s="100">
        <v>1.0361893</v>
      </c>
      <c r="AY115" s="100">
        <v>0.98272890000000002</v>
      </c>
      <c r="AZ115" s="100">
        <v>1.1333272999999999</v>
      </c>
      <c r="BA115" s="100">
        <v>1.7142732000000001</v>
      </c>
      <c r="BB115" s="100">
        <v>1.5098583999999999</v>
      </c>
      <c r="BC115" s="100">
        <v>3.2012613000000001</v>
      </c>
      <c r="BD115" s="100">
        <v>4.9420511999999999</v>
      </c>
      <c r="BE115" s="100">
        <v>11.160275</v>
      </c>
      <c r="BF115" s="100">
        <v>16.947883000000001</v>
      </c>
      <c r="BG115" s="100">
        <v>39.548502999999997</v>
      </c>
      <c r="BH115" s="100">
        <v>81.967213000000001</v>
      </c>
      <c r="BI115" s="100">
        <v>152.76411999999999</v>
      </c>
      <c r="BJ115" s="100">
        <v>318.50394999999997</v>
      </c>
      <c r="BK115" s="100">
        <v>555.34159999999997</v>
      </c>
      <c r="BL115" s="100">
        <v>1252.567</v>
      </c>
      <c r="BM115" s="100">
        <v>53.060823999999997</v>
      </c>
      <c r="BN115" s="100">
        <v>47.650244000000001</v>
      </c>
      <c r="BP115" s="123">
        <v>2008</v>
      </c>
    </row>
    <row r="116" spans="2:68">
      <c r="B116" s="123">
        <v>2009</v>
      </c>
      <c r="C116" s="100">
        <v>2.1858849</v>
      </c>
      <c r="D116" s="100">
        <v>0.57972190000000001</v>
      </c>
      <c r="E116" s="100">
        <v>0.70263699999999996</v>
      </c>
      <c r="F116" s="100">
        <v>0.39923239999999999</v>
      </c>
      <c r="G116" s="100">
        <v>0.73744319999999997</v>
      </c>
      <c r="H116" s="100">
        <v>1.6223353</v>
      </c>
      <c r="I116" s="100">
        <v>2.302559</v>
      </c>
      <c r="J116" s="100">
        <v>3.1396345999999999</v>
      </c>
      <c r="K116" s="100">
        <v>4.5306150000000001</v>
      </c>
      <c r="L116" s="100">
        <v>7.3984177999999998</v>
      </c>
      <c r="M116" s="100">
        <v>11.845718</v>
      </c>
      <c r="N116" s="100">
        <v>21.900801999999999</v>
      </c>
      <c r="O116" s="100">
        <v>43.140787000000003</v>
      </c>
      <c r="P116" s="100">
        <v>91.779571000000004</v>
      </c>
      <c r="Q116" s="100">
        <v>185.35258999999999</v>
      </c>
      <c r="R116" s="100">
        <v>365.88407999999998</v>
      </c>
      <c r="S116" s="100">
        <v>688.52713000000006</v>
      </c>
      <c r="T116" s="100">
        <v>1612.8122000000001</v>
      </c>
      <c r="U116" s="100">
        <v>53.986756999999997</v>
      </c>
      <c r="V116" s="100">
        <v>58.316583000000001</v>
      </c>
      <c r="X116" s="123">
        <v>2009</v>
      </c>
      <c r="Y116" s="100">
        <v>2.4505740999999999</v>
      </c>
      <c r="Z116" s="100">
        <v>0.45723760000000002</v>
      </c>
      <c r="AA116" s="100">
        <v>0.59289910000000001</v>
      </c>
      <c r="AB116" s="100">
        <v>0.70323880000000005</v>
      </c>
      <c r="AC116" s="100">
        <v>1.0420004</v>
      </c>
      <c r="AD116" s="100">
        <v>1.1598013</v>
      </c>
      <c r="AE116" s="100">
        <v>1.3548887000000001</v>
      </c>
      <c r="AF116" s="100">
        <v>2.7227418999999999</v>
      </c>
      <c r="AG116" s="100">
        <v>2.7573059</v>
      </c>
      <c r="AH116" s="100">
        <v>5.2296252000000001</v>
      </c>
      <c r="AI116" s="100">
        <v>9.2931001999999996</v>
      </c>
      <c r="AJ116" s="100">
        <v>17.285924999999999</v>
      </c>
      <c r="AK116" s="100">
        <v>34.946767000000001</v>
      </c>
      <c r="AL116" s="100">
        <v>64.066648000000001</v>
      </c>
      <c r="AM116" s="100">
        <v>116.06816999999999</v>
      </c>
      <c r="AN116" s="100">
        <v>225.40386000000001</v>
      </c>
      <c r="AO116" s="100">
        <v>403.80383</v>
      </c>
      <c r="AP116" s="100">
        <v>958.96357</v>
      </c>
      <c r="AQ116" s="100">
        <v>47.875025000000001</v>
      </c>
      <c r="AR116" s="100">
        <v>36.392851</v>
      </c>
      <c r="AT116" s="123">
        <v>2009</v>
      </c>
      <c r="AU116" s="100">
        <v>2.3146784</v>
      </c>
      <c r="AV116" s="100">
        <v>0.52002079999999995</v>
      </c>
      <c r="AW116" s="100">
        <v>0.64923070000000005</v>
      </c>
      <c r="AX116" s="100">
        <v>0.54703170000000001</v>
      </c>
      <c r="AY116" s="100">
        <v>0.88530489999999995</v>
      </c>
      <c r="AZ116" s="100">
        <v>1.3947806</v>
      </c>
      <c r="BA116" s="100">
        <v>1.8288012</v>
      </c>
      <c r="BB116" s="100">
        <v>2.9296631999999998</v>
      </c>
      <c r="BC116" s="100">
        <v>3.6374146000000001</v>
      </c>
      <c r="BD116" s="100">
        <v>6.3045618000000001</v>
      </c>
      <c r="BE116" s="100">
        <v>10.558835</v>
      </c>
      <c r="BF116" s="100">
        <v>19.577802999999999</v>
      </c>
      <c r="BG116" s="100">
        <v>39.049000999999997</v>
      </c>
      <c r="BH116" s="100">
        <v>77.841414</v>
      </c>
      <c r="BI116" s="100">
        <v>149.6403</v>
      </c>
      <c r="BJ116" s="100">
        <v>290.19385999999997</v>
      </c>
      <c r="BK116" s="100">
        <v>524.01828</v>
      </c>
      <c r="BL116" s="100">
        <v>1179.1575</v>
      </c>
      <c r="BM116" s="100">
        <v>50.918202999999998</v>
      </c>
      <c r="BN116" s="100">
        <v>45.333195000000003</v>
      </c>
      <c r="BP116" s="123">
        <v>2009</v>
      </c>
    </row>
    <row r="117" spans="2:68">
      <c r="B117" s="123">
        <v>2010</v>
      </c>
      <c r="C117" s="100">
        <v>2.8137989000000001</v>
      </c>
      <c r="D117" s="100">
        <v>0.71642479999999997</v>
      </c>
      <c r="E117" s="100">
        <v>0.28168260000000001</v>
      </c>
      <c r="F117" s="100">
        <v>0.93417910000000004</v>
      </c>
      <c r="G117" s="100">
        <v>1.2134921000000001</v>
      </c>
      <c r="H117" s="100">
        <v>1.3311245</v>
      </c>
      <c r="I117" s="100">
        <v>1.600905</v>
      </c>
      <c r="J117" s="100">
        <v>2.8956059000000001</v>
      </c>
      <c r="K117" s="100">
        <v>4.7191206000000001</v>
      </c>
      <c r="L117" s="100">
        <v>4.6718845</v>
      </c>
      <c r="M117" s="100">
        <v>11.191648000000001</v>
      </c>
      <c r="N117" s="100">
        <v>20.808382999999999</v>
      </c>
      <c r="O117" s="100">
        <v>44.385784000000001</v>
      </c>
      <c r="P117" s="100">
        <v>97.730480999999997</v>
      </c>
      <c r="Q117" s="100">
        <v>182.83288999999999</v>
      </c>
      <c r="R117" s="100">
        <v>370.42437000000001</v>
      </c>
      <c r="S117" s="100">
        <v>689.63296000000003</v>
      </c>
      <c r="T117" s="100">
        <v>1736.5333000000001</v>
      </c>
      <c r="U117" s="100">
        <v>56.747774</v>
      </c>
      <c r="V117" s="100">
        <v>60.047230999999996</v>
      </c>
      <c r="X117" s="123">
        <v>2010</v>
      </c>
      <c r="Y117" s="100">
        <v>2.4021816999999999</v>
      </c>
      <c r="Z117" s="100">
        <v>0.6039814</v>
      </c>
      <c r="AA117" s="100">
        <v>0.44478380000000001</v>
      </c>
      <c r="AB117" s="100">
        <v>0.56280399999999997</v>
      </c>
      <c r="AC117" s="100">
        <v>0.89630290000000001</v>
      </c>
      <c r="AD117" s="100">
        <v>0.99889249999999996</v>
      </c>
      <c r="AE117" s="100">
        <v>1.2022105000000001</v>
      </c>
      <c r="AF117" s="100">
        <v>1.7364577999999999</v>
      </c>
      <c r="AG117" s="100">
        <v>3.6164122999999999</v>
      </c>
      <c r="AH117" s="100">
        <v>5.7380613</v>
      </c>
      <c r="AI117" s="100">
        <v>10.993053</v>
      </c>
      <c r="AJ117" s="100">
        <v>14.705303000000001</v>
      </c>
      <c r="AK117" s="100">
        <v>30.133289999999999</v>
      </c>
      <c r="AL117" s="100">
        <v>63.873443000000002</v>
      </c>
      <c r="AM117" s="100">
        <v>131.07431</v>
      </c>
      <c r="AN117" s="100">
        <v>215.16999000000001</v>
      </c>
      <c r="AO117" s="100">
        <v>442.44434000000001</v>
      </c>
      <c r="AP117" s="100">
        <v>1070.1541</v>
      </c>
      <c r="AQ117" s="100">
        <v>51.871313000000001</v>
      </c>
      <c r="AR117" s="100">
        <v>38.536979000000002</v>
      </c>
      <c r="AT117" s="123">
        <v>2010</v>
      </c>
      <c r="AU117" s="100">
        <v>2.6134585000000001</v>
      </c>
      <c r="AV117" s="100">
        <v>0.66167620000000005</v>
      </c>
      <c r="AW117" s="100">
        <v>0.36114020000000002</v>
      </c>
      <c r="AX117" s="100">
        <v>0.75339990000000001</v>
      </c>
      <c r="AY117" s="100">
        <v>1.0591543999999999</v>
      </c>
      <c r="AZ117" s="100">
        <v>1.1676097999999999</v>
      </c>
      <c r="BA117" s="100">
        <v>1.4016848</v>
      </c>
      <c r="BB117" s="100">
        <v>2.3117111000000001</v>
      </c>
      <c r="BC117" s="100">
        <v>4.1636794000000004</v>
      </c>
      <c r="BD117" s="100">
        <v>5.2096599000000001</v>
      </c>
      <c r="BE117" s="100">
        <v>11.091461000000001</v>
      </c>
      <c r="BF117" s="100">
        <v>17.731539999999999</v>
      </c>
      <c r="BG117" s="100">
        <v>37.257699000000002</v>
      </c>
      <c r="BH117" s="100">
        <v>80.691770000000005</v>
      </c>
      <c r="BI117" s="100">
        <v>156.33555999999999</v>
      </c>
      <c r="BJ117" s="100">
        <v>286.82740000000001</v>
      </c>
      <c r="BK117" s="100">
        <v>547.84614999999997</v>
      </c>
      <c r="BL117" s="100">
        <v>1296.9679000000001</v>
      </c>
      <c r="BM117" s="100">
        <v>54.298909999999999</v>
      </c>
      <c r="BN117" s="100">
        <v>47.344911000000003</v>
      </c>
      <c r="BP117" s="123">
        <v>2010</v>
      </c>
    </row>
    <row r="118" spans="2:68">
      <c r="B118" s="123">
        <v>2011</v>
      </c>
      <c r="C118" s="100">
        <v>3.0727015</v>
      </c>
      <c r="D118" s="100">
        <v>0.42122700000000002</v>
      </c>
      <c r="E118" s="100">
        <v>0.14053959999999999</v>
      </c>
      <c r="F118" s="100">
        <v>0.53576279999999998</v>
      </c>
      <c r="G118" s="100">
        <v>0.60718669999999997</v>
      </c>
      <c r="H118" s="100">
        <v>0.47557680000000002</v>
      </c>
      <c r="I118" s="100">
        <v>0.6500167</v>
      </c>
      <c r="J118" s="100">
        <v>2.6847216</v>
      </c>
      <c r="K118" s="100">
        <v>4.3215871000000003</v>
      </c>
      <c r="L118" s="100">
        <v>6.0197842000000001</v>
      </c>
      <c r="M118" s="100">
        <v>12.033092</v>
      </c>
      <c r="N118" s="100">
        <v>21.901040999999999</v>
      </c>
      <c r="O118" s="100">
        <v>41.721341000000002</v>
      </c>
      <c r="P118" s="100">
        <v>91.512336000000005</v>
      </c>
      <c r="Q118" s="100">
        <v>180.24270999999999</v>
      </c>
      <c r="R118" s="100">
        <v>376.14497999999998</v>
      </c>
      <c r="S118" s="100">
        <v>724.66049999999996</v>
      </c>
      <c r="T118" s="100">
        <v>1788.308</v>
      </c>
      <c r="U118" s="100">
        <v>58.939216000000002</v>
      </c>
      <c r="V118" s="100">
        <v>61.031967000000002</v>
      </c>
      <c r="X118" s="123">
        <v>2011</v>
      </c>
      <c r="Y118" s="100">
        <v>0.98648930000000001</v>
      </c>
      <c r="Z118" s="100">
        <v>0.59221619999999997</v>
      </c>
      <c r="AA118" s="100">
        <v>0.29571710000000001</v>
      </c>
      <c r="AB118" s="100">
        <v>0.70735360000000003</v>
      </c>
      <c r="AC118" s="100">
        <v>0.50748990000000005</v>
      </c>
      <c r="AD118" s="100">
        <v>1.2238614000000001</v>
      </c>
      <c r="AE118" s="100">
        <v>0.7823196</v>
      </c>
      <c r="AF118" s="100">
        <v>1.8946426999999999</v>
      </c>
      <c r="AG118" s="100">
        <v>2.3735284000000001</v>
      </c>
      <c r="AH118" s="100">
        <v>4.3719219999999996</v>
      </c>
      <c r="AI118" s="100">
        <v>10.206300000000001</v>
      </c>
      <c r="AJ118" s="100">
        <v>19.290009000000001</v>
      </c>
      <c r="AK118" s="100">
        <v>30.741605</v>
      </c>
      <c r="AL118" s="100">
        <v>64.374060999999998</v>
      </c>
      <c r="AM118" s="100">
        <v>129.59837999999999</v>
      </c>
      <c r="AN118" s="100">
        <v>222.05180999999999</v>
      </c>
      <c r="AO118" s="100">
        <v>419.7901</v>
      </c>
      <c r="AP118" s="100">
        <v>1112.8878</v>
      </c>
      <c r="AQ118" s="100">
        <v>53.155512999999999</v>
      </c>
      <c r="AR118" s="100">
        <v>38.785831999999999</v>
      </c>
      <c r="AT118" s="123">
        <v>2011</v>
      </c>
      <c r="AU118" s="100">
        <v>2.0574523</v>
      </c>
      <c r="AV118" s="100">
        <v>0.50445580000000001</v>
      </c>
      <c r="AW118" s="100">
        <v>0.2161594</v>
      </c>
      <c r="AX118" s="100">
        <v>0.61921250000000005</v>
      </c>
      <c r="AY118" s="100">
        <v>0.55842939999999996</v>
      </c>
      <c r="AZ118" s="100">
        <v>0.84430430000000001</v>
      </c>
      <c r="BA118" s="100">
        <v>0.71607080000000001</v>
      </c>
      <c r="BB118" s="100">
        <v>2.2872971999999998</v>
      </c>
      <c r="BC118" s="100">
        <v>3.3391210999999998</v>
      </c>
      <c r="BD118" s="100">
        <v>5.1886159000000003</v>
      </c>
      <c r="BE118" s="100">
        <v>11.110643</v>
      </c>
      <c r="BF118" s="100">
        <v>20.583939999999998</v>
      </c>
      <c r="BG118" s="100">
        <v>36.215333999999999</v>
      </c>
      <c r="BH118" s="100">
        <v>77.861378999999999</v>
      </c>
      <c r="BI118" s="100">
        <v>154.46540999999999</v>
      </c>
      <c r="BJ118" s="100">
        <v>293.36910999999998</v>
      </c>
      <c r="BK118" s="100">
        <v>550.63598999999999</v>
      </c>
      <c r="BL118" s="100">
        <v>1345.6159</v>
      </c>
      <c r="BM118" s="100">
        <v>56.033959000000003</v>
      </c>
      <c r="BN118" s="100">
        <v>47.934241</v>
      </c>
      <c r="BP118" s="123">
        <v>2011</v>
      </c>
    </row>
    <row r="119" spans="2:68">
      <c r="B119" s="123">
        <v>2012</v>
      </c>
      <c r="C119" s="100">
        <v>1.9548175999999999</v>
      </c>
      <c r="D119" s="100">
        <v>0.54854029999999998</v>
      </c>
      <c r="E119" s="100">
        <v>0.84191859999999996</v>
      </c>
      <c r="F119" s="100">
        <v>0.3997522</v>
      </c>
      <c r="G119" s="100">
        <v>0.48075649999999998</v>
      </c>
      <c r="H119" s="100">
        <v>0.8135618</v>
      </c>
      <c r="I119" s="100">
        <v>1.7541376</v>
      </c>
      <c r="J119" s="100">
        <v>1.8038634</v>
      </c>
      <c r="K119" s="100">
        <v>3.4621928999999998</v>
      </c>
      <c r="L119" s="100">
        <v>6.7133175999999999</v>
      </c>
      <c r="M119" s="100">
        <v>10.610854</v>
      </c>
      <c r="N119" s="100">
        <v>20.767323000000001</v>
      </c>
      <c r="O119" s="100">
        <v>42.169998999999997</v>
      </c>
      <c r="P119" s="100">
        <v>89.620737000000005</v>
      </c>
      <c r="Q119" s="100">
        <v>185.09460999999999</v>
      </c>
      <c r="R119" s="100">
        <v>362.49948000000001</v>
      </c>
      <c r="S119" s="100">
        <v>708.84815000000003</v>
      </c>
      <c r="T119" s="100">
        <v>1856.1011000000001</v>
      </c>
      <c r="U119" s="100">
        <v>60.284322000000003</v>
      </c>
      <c r="V119" s="100">
        <v>61.271349999999998</v>
      </c>
      <c r="X119" s="123">
        <v>2012</v>
      </c>
      <c r="Y119" s="100">
        <v>1.7866420000000001</v>
      </c>
      <c r="Z119" s="100">
        <v>0.43465730000000002</v>
      </c>
      <c r="AA119" s="100">
        <v>1.0332102999999999</v>
      </c>
      <c r="AB119" s="100">
        <v>0.56249300000000002</v>
      </c>
      <c r="AC119" s="100">
        <v>0.75102800000000003</v>
      </c>
      <c r="AD119" s="100">
        <v>0.83384749999999996</v>
      </c>
      <c r="AE119" s="100">
        <v>1.5144173000000001</v>
      </c>
      <c r="AF119" s="100">
        <v>1.2796249</v>
      </c>
      <c r="AG119" s="100">
        <v>3.9944899999999999</v>
      </c>
      <c r="AH119" s="100">
        <v>5.0351036999999996</v>
      </c>
      <c r="AI119" s="100">
        <v>9.2213659999999997</v>
      </c>
      <c r="AJ119" s="100">
        <v>13.767916</v>
      </c>
      <c r="AK119" s="100">
        <v>32.580471000000003</v>
      </c>
      <c r="AL119" s="100">
        <v>65.935604999999995</v>
      </c>
      <c r="AM119" s="100">
        <v>126.13652999999999</v>
      </c>
      <c r="AN119" s="100">
        <v>230.44042999999999</v>
      </c>
      <c r="AO119" s="100">
        <v>455.93606999999997</v>
      </c>
      <c r="AP119" s="100">
        <v>1191.4992999999999</v>
      </c>
      <c r="AQ119" s="100">
        <v>56.344684999999998</v>
      </c>
      <c r="AR119" s="100">
        <v>40.614018000000002</v>
      </c>
      <c r="AT119" s="123">
        <v>2012</v>
      </c>
      <c r="AU119" s="100">
        <v>1.8729636000000001</v>
      </c>
      <c r="AV119" s="100">
        <v>0.49316369999999998</v>
      </c>
      <c r="AW119" s="100">
        <v>0.93514549999999996</v>
      </c>
      <c r="AX119" s="100">
        <v>0.47893210000000003</v>
      </c>
      <c r="AY119" s="100">
        <v>0.61314820000000003</v>
      </c>
      <c r="AZ119" s="100">
        <v>0.82357979999999997</v>
      </c>
      <c r="BA119" s="100">
        <v>1.6347092000000001</v>
      </c>
      <c r="BB119" s="100">
        <v>1.5408409999999999</v>
      </c>
      <c r="BC119" s="100">
        <v>3.7311744</v>
      </c>
      <c r="BD119" s="100">
        <v>5.8660736</v>
      </c>
      <c r="BE119" s="100">
        <v>9.9088127000000004</v>
      </c>
      <c r="BF119" s="100">
        <v>17.226894999999999</v>
      </c>
      <c r="BG119" s="100">
        <v>37.345928000000001</v>
      </c>
      <c r="BH119" s="100">
        <v>77.703498999999994</v>
      </c>
      <c r="BI119" s="100">
        <v>155.05211</v>
      </c>
      <c r="BJ119" s="100">
        <v>292.04637000000002</v>
      </c>
      <c r="BK119" s="100">
        <v>565.36752999999999</v>
      </c>
      <c r="BL119" s="100">
        <v>1423.7313999999999</v>
      </c>
      <c r="BM119" s="100">
        <v>58.305</v>
      </c>
      <c r="BN119" s="100">
        <v>49.142054999999999</v>
      </c>
      <c r="BP119" s="123">
        <v>2012</v>
      </c>
    </row>
    <row r="120" spans="2:68">
      <c r="B120" s="123">
        <v>2013</v>
      </c>
      <c r="C120" s="100">
        <v>3.4460137</v>
      </c>
      <c r="D120" s="100">
        <v>0.66709719999999995</v>
      </c>
      <c r="E120" s="100">
        <v>0.41958450000000003</v>
      </c>
      <c r="F120" s="100">
        <v>0.79591959999999995</v>
      </c>
      <c r="G120" s="100">
        <v>0.35660500000000001</v>
      </c>
      <c r="H120" s="100">
        <v>1.4845979</v>
      </c>
      <c r="I120" s="100">
        <v>1.8067390999999999</v>
      </c>
      <c r="J120" s="100">
        <v>2.9656601999999999</v>
      </c>
      <c r="K120" s="100">
        <v>3.7789209000000001</v>
      </c>
      <c r="L120" s="100">
        <v>5.6732049</v>
      </c>
      <c r="M120" s="100">
        <v>9.1477439</v>
      </c>
      <c r="N120" s="100">
        <v>21.314118000000001</v>
      </c>
      <c r="O120" s="100">
        <v>40.288125000000001</v>
      </c>
      <c r="P120" s="100">
        <v>94.471815000000007</v>
      </c>
      <c r="Q120" s="100">
        <v>184.22577000000001</v>
      </c>
      <c r="R120" s="100">
        <v>355.48669000000001</v>
      </c>
      <c r="S120" s="100">
        <v>645.74221999999997</v>
      </c>
      <c r="T120" s="100">
        <v>1596.454</v>
      </c>
      <c r="U120" s="100">
        <v>56.963180000000001</v>
      </c>
      <c r="V120" s="100">
        <v>56.645932000000002</v>
      </c>
      <c r="X120" s="123">
        <v>2013</v>
      </c>
      <c r="Y120" s="100">
        <v>1.6168323</v>
      </c>
      <c r="Z120" s="100">
        <v>0.70525040000000006</v>
      </c>
      <c r="AA120" s="100">
        <v>0.29413020000000001</v>
      </c>
      <c r="AB120" s="100">
        <v>1.1193993</v>
      </c>
      <c r="AC120" s="100">
        <v>0.4946913</v>
      </c>
      <c r="AD120" s="100">
        <v>1.1641051</v>
      </c>
      <c r="AE120" s="100">
        <v>1.5790919000000001</v>
      </c>
      <c r="AF120" s="100">
        <v>1.7991273999999999</v>
      </c>
      <c r="AG120" s="100">
        <v>2.0234505999999999</v>
      </c>
      <c r="AH120" s="100">
        <v>4.5170383000000003</v>
      </c>
      <c r="AI120" s="100">
        <v>9.1986211999999998</v>
      </c>
      <c r="AJ120" s="100">
        <v>16.591978999999998</v>
      </c>
      <c r="AK120" s="100">
        <v>30.067627999999999</v>
      </c>
      <c r="AL120" s="100">
        <v>59.866672000000001</v>
      </c>
      <c r="AM120" s="100">
        <v>114.54667000000001</v>
      </c>
      <c r="AN120" s="100">
        <v>226.58512999999999</v>
      </c>
      <c r="AO120" s="100">
        <v>420.17473999999999</v>
      </c>
      <c r="AP120" s="100">
        <v>1017.9921000000001</v>
      </c>
      <c r="AQ120" s="100">
        <v>50.863042999999998</v>
      </c>
      <c r="AR120" s="100">
        <v>36.836697999999998</v>
      </c>
      <c r="AT120" s="123">
        <v>2013</v>
      </c>
      <c r="AU120" s="100">
        <v>2.5561937000000001</v>
      </c>
      <c r="AV120" s="100">
        <v>0.68564340000000001</v>
      </c>
      <c r="AW120" s="100">
        <v>0.35843219999999998</v>
      </c>
      <c r="AX120" s="100">
        <v>0.95334470000000004</v>
      </c>
      <c r="AY120" s="100">
        <v>0.4242805</v>
      </c>
      <c r="AZ120" s="100">
        <v>1.3258875999999999</v>
      </c>
      <c r="BA120" s="100">
        <v>1.6933951</v>
      </c>
      <c r="BB120" s="100">
        <v>2.3814136000000001</v>
      </c>
      <c r="BC120" s="100">
        <v>2.8907147000000002</v>
      </c>
      <c r="BD120" s="100">
        <v>5.0887498000000004</v>
      </c>
      <c r="BE120" s="100">
        <v>9.1734703</v>
      </c>
      <c r="BF120" s="100">
        <v>18.918793999999998</v>
      </c>
      <c r="BG120" s="100">
        <v>35.124409999999997</v>
      </c>
      <c r="BH120" s="100">
        <v>77.069792000000007</v>
      </c>
      <c r="BI120" s="100">
        <v>148.64920000000001</v>
      </c>
      <c r="BJ120" s="100">
        <v>287.1155</v>
      </c>
      <c r="BK120" s="100">
        <v>518.43550000000005</v>
      </c>
      <c r="BL120" s="100">
        <v>1223.2961</v>
      </c>
      <c r="BM120" s="100">
        <v>53.897232000000002</v>
      </c>
      <c r="BN120" s="100">
        <v>45.211253999999997</v>
      </c>
      <c r="BP120" s="123">
        <v>2013</v>
      </c>
    </row>
    <row r="121" spans="2:68">
      <c r="B121" s="123">
        <v>2014</v>
      </c>
      <c r="C121" s="100">
        <v>2.5244365000000002</v>
      </c>
      <c r="D121" s="100">
        <v>0.2601118</v>
      </c>
      <c r="E121" s="100">
        <v>0.41711559999999998</v>
      </c>
      <c r="F121" s="100">
        <v>0.92534570000000005</v>
      </c>
      <c r="G121" s="100">
        <v>0.82230950000000003</v>
      </c>
      <c r="H121" s="100">
        <v>1.1304889</v>
      </c>
      <c r="I121" s="100">
        <v>1.5212969999999999</v>
      </c>
      <c r="J121" s="100">
        <v>2.7036734999999998</v>
      </c>
      <c r="K121" s="100">
        <v>4.6194541999999998</v>
      </c>
      <c r="L121" s="100">
        <v>7.7657430999999999</v>
      </c>
      <c r="M121" s="100">
        <v>11.926847</v>
      </c>
      <c r="N121" s="100">
        <v>22.341087999999999</v>
      </c>
      <c r="O121" s="100">
        <v>44.673777000000001</v>
      </c>
      <c r="P121" s="100">
        <v>99.347223999999997</v>
      </c>
      <c r="Q121" s="100">
        <v>194.16842</v>
      </c>
      <c r="R121" s="100">
        <v>357.04324000000003</v>
      </c>
      <c r="S121" s="100">
        <v>702.51421000000005</v>
      </c>
      <c r="T121" s="100">
        <v>1677.4991</v>
      </c>
      <c r="U121" s="100">
        <v>61.467241000000001</v>
      </c>
      <c r="V121" s="100">
        <v>59.777693999999997</v>
      </c>
      <c r="X121" s="123">
        <v>2014</v>
      </c>
      <c r="Y121" s="100">
        <v>1.1980177000000001</v>
      </c>
      <c r="Z121" s="100">
        <v>0.68706610000000001</v>
      </c>
      <c r="AA121" s="100">
        <v>0.58603079999999996</v>
      </c>
      <c r="AB121" s="100">
        <v>0.13944239999999999</v>
      </c>
      <c r="AC121" s="100">
        <v>0.2450059</v>
      </c>
      <c r="AD121" s="100">
        <v>1.4828147</v>
      </c>
      <c r="AE121" s="100">
        <v>0.70443040000000001</v>
      </c>
      <c r="AF121" s="100">
        <v>1.9232125</v>
      </c>
      <c r="AG121" s="100">
        <v>3.0866908999999998</v>
      </c>
      <c r="AH121" s="100">
        <v>5.7521734000000002</v>
      </c>
      <c r="AI121" s="100">
        <v>9.6062814999999997</v>
      </c>
      <c r="AJ121" s="100">
        <v>18.731503</v>
      </c>
      <c r="AK121" s="100">
        <v>34.250627000000001</v>
      </c>
      <c r="AL121" s="100">
        <v>69.444321000000002</v>
      </c>
      <c r="AM121" s="100">
        <v>133.91</v>
      </c>
      <c r="AN121" s="100">
        <v>231.06809999999999</v>
      </c>
      <c r="AO121" s="100">
        <v>436.07310999999999</v>
      </c>
      <c r="AP121" s="100">
        <v>1124.6407999999999</v>
      </c>
      <c r="AQ121" s="100">
        <v>55.891264</v>
      </c>
      <c r="AR121" s="100">
        <v>40.013491999999999</v>
      </c>
      <c r="AT121" s="123">
        <v>2014</v>
      </c>
      <c r="AU121" s="100">
        <v>1.8788503999999999</v>
      </c>
      <c r="AV121" s="100">
        <v>0.46771679999999999</v>
      </c>
      <c r="AW121" s="100">
        <v>0.49936399999999997</v>
      </c>
      <c r="AX121" s="100">
        <v>0.54288230000000004</v>
      </c>
      <c r="AY121" s="100">
        <v>0.53970810000000002</v>
      </c>
      <c r="AZ121" s="100">
        <v>1.3058654999999999</v>
      </c>
      <c r="BA121" s="100">
        <v>1.1135295999999999</v>
      </c>
      <c r="BB121" s="100">
        <v>2.3126348000000001</v>
      </c>
      <c r="BC121" s="100">
        <v>3.8439961999999999</v>
      </c>
      <c r="BD121" s="100">
        <v>6.7442253000000001</v>
      </c>
      <c r="BE121" s="100">
        <v>10.751875999999999</v>
      </c>
      <c r="BF121" s="100">
        <v>20.507746000000001</v>
      </c>
      <c r="BG121" s="100">
        <v>39.379635999999998</v>
      </c>
      <c r="BH121" s="100">
        <v>84.296681000000007</v>
      </c>
      <c r="BI121" s="100">
        <v>163.39829</v>
      </c>
      <c r="BJ121" s="100">
        <v>290.41547000000003</v>
      </c>
      <c r="BK121" s="100">
        <v>553.05587000000003</v>
      </c>
      <c r="BL121" s="100">
        <v>1323.7836</v>
      </c>
      <c r="BM121" s="100">
        <v>58.662011</v>
      </c>
      <c r="BN121" s="100">
        <v>48.435636000000002</v>
      </c>
      <c r="BP121" s="123">
        <v>2014</v>
      </c>
    </row>
    <row r="122" spans="2:68">
      <c r="B122" s="123">
        <v>2015</v>
      </c>
      <c r="C122" s="100">
        <v>2.0040909</v>
      </c>
      <c r="D122" s="100">
        <v>0.25364490000000001</v>
      </c>
      <c r="E122" s="100">
        <v>0.27586319999999998</v>
      </c>
      <c r="F122" s="100">
        <v>1.0601418</v>
      </c>
      <c r="G122" s="100">
        <v>1.0467879</v>
      </c>
      <c r="H122" s="100">
        <v>0.89080020000000004</v>
      </c>
      <c r="I122" s="100">
        <v>1.1426050999999999</v>
      </c>
      <c r="J122" s="100">
        <v>1.5275824</v>
      </c>
      <c r="K122" s="100">
        <v>2.9301453</v>
      </c>
      <c r="L122" s="100">
        <v>9.2360486999999996</v>
      </c>
      <c r="M122" s="100">
        <v>14.287496000000001</v>
      </c>
      <c r="N122" s="100">
        <v>22.933810999999999</v>
      </c>
      <c r="O122" s="100">
        <v>43.540165000000002</v>
      </c>
      <c r="P122" s="100">
        <v>95.369439</v>
      </c>
      <c r="Q122" s="100">
        <v>173.87336999999999</v>
      </c>
      <c r="R122" s="100">
        <v>354.45891</v>
      </c>
      <c r="S122" s="100">
        <v>647.38125000000002</v>
      </c>
      <c r="T122" s="100">
        <v>1687.6948</v>
      </c>
      <c r="U122" s="100">
        <v>60.924799</v>
      </c>
      <c r="V122" s="100">
        <v>58.061849000000002</v>
      </c>
      <c r="X122" s="123">
        <v>2015</v>
      </c>
      <c r="Y122" s="100">
        <v>2.2464960999999999</v>
      </c>
      <c r="Z122" s="100">
        <v>0.40130500000000002</v>
      </c>
      <c r="AA122" s="100">
        <v>0.87432840000000001</v>
      </c>
      <c r="AB122" s="100">
        <v>0.13924919999999999</v>
      </c>
      <c r="AC122" s="100">
        <v>0.85125119999999999</v>
      </c>
      <c r="AD122" s="100">
        <v>0.44678760000000001</v>
      </c>
      <c r="AE122" s="100">
        <v>1.0238151</v>
      </c>
      <c r="AF122" s="100">
        <v>2.0265349000000001</v>
      </c>
      <c r="AG122" s="100">
        <v>2.0298726</v>
      </c>
      <c r="AH122" s="100">
        <v>4.2704877000000003</v>
      </c>
      <c r="AI122" s="100">
        <v>9.1000321</v>
      </c>
      <c r="AJ122" s="100">
        <v>17.646452</v>
      </c>
      <c r="AK122" s="100">
        <v>29.473523</v>
      </c>
      <c r="AL122" s="100">
        <v>68.179053999999994</v>
      </c>
      <c r="AM122" s="100">
        <v>135.86331000000001</v>
      </c>
      <c r="AN122" s="100">
        <v>237.92264</v>
      </c>
      <c r="AO122" s="100">
        <v>426.88583999999997</v>
      </c>
      <c r="AP122" s="100">
        <v>1258.7507000000001</v>
      </c>
      <c r="AQ122" s="100">
        <v>59.117614000000003</v>
      </c>
      <c r="AR122" s="100">
        <v>41.482999999999997</v>
      </c>
      <c r="AT122" s="123">
        <v>2015</v>
      </c>
      <c r="AU122" s="100">
        <v>2.1220487000000001</v>
      </c>
      <c r="AV122" s="100">
        <v>0.32550709999999999</v>
      </c>
      <c r="AW122" s="100">
        <v>0.5668782</v>
      </c>
      <c r="AX122" s="100">
        <v>0.61110039999999999</v>
      </c>
      <c r="AY122" s="100">
        <v>0.9511965</v>
      </c>
      <c r="AZ122" s="100">
        <v>0.66913909999999999</v>
      </c>
      <c r="BA122" s="100">
        <v>1.0830789999999999</v>
      </c>
      <c r="BB122" s="100">
        <v>1.7776875000000001</v>
      </c>
      <c r="BC122" s="100">
        <v>2.4750040000000002</v>
      </c>
      <c r="BD122" s="100">
        <v>6.7097410999999996</v>
      </c>
      <c r="BE122" s="100">
        <v>11.658371000000001</v>
      </c>
      <c r="BF122" s="100">
        <v>20.242733000000001</v>
      </c>
      <c r="BG122" s="100">
        <v>36.367063000000002</v>
      </c>
      <c r="BH122" s="100">
        <v>81.654449</v>
      </c>
      <c r="BI122" s="100">
        <v>154.4692</v>
      </c>
      <c r="BJ122" s="100">
        <v>293.02542</v>
      </c>
      <c r="BK122" s="100">
        <v>524.22861</v>
      </c>
      <c r="BL122" s="100">
        <v>1415.6481000000001</v>
      </c>
      <c r="BM122" s="100">
        <v>60.014798999999996</v>
      </c>
      <c r="BN122" s="100">
        <v>48.650286999999999</v>
      </c>
      <c r="BP122" s="123">
        <v>2015</v>
      </c>
    </row>
    <row r="123" spans="2:68">
      <c r="B123" s="123">
        <v>2016</v>
      </c>
      <c r="C123" s="100">
        <v>2.2274223000000002</v>
      </c>
      <c r="D123" s="100">
        <v>0.62176759999999998</v>
      </c>
      <c r="E123" s="100">
        <v>0.81588249999999995</v>
      </c>
      <c r="F123" s="100">
        <v>0.26457930000000002</v>
      </c>
      <c r="G123" s="100">
        <v>0.69273830000000003</v>
      </c>
      <c r="H123" s="100">
        <v>1.2092483000000001</v>
      </c>
      <c r="I123" s="100">
        <v>1.4558437</v>
      </c>
      <c r="J123" s="100">
        <v>2.4934547</v>
      </c>
      <c r="K123" s="100">
        <v>4.2071449999999997</v>
      </c>
      <c r="L123" s="100">
        <v>7.5050340999999996</v>
      </c>
      <c r="M123" s="100">
        <v>11.260716</v>
      </c>
      <c r="N123" s="100">
        <v>23.053466</v>
      </c>
      <c r="O123" s="100">
        <v>44.338254999999997</v>
      </c>
      <c r="P123" s="100">
        <v>84.948657999999995</v>
      </c>
      <c r="Q123" s="100">
        <v>185.60391000000001</v>
      </c>
      <c r="R123" s="100">
        <v>334.16171000000003</v>
      </c>
      <c r="S123" s="100">
        <v>653.67222000000004</v>
      </c>
      <c r="T123" s="100">
        <v>1717.8181</v>
      </c>
      <c r="U123" s="100">
        <v>62.063732999999999</v>
      </c>
      <c r="V123" s="100">
        <v>57.989933000000001</v>
      </c>
      <c r="X123" s="123">
        <v>2016</v>
      </c>
      <c r="Y123" s="100">
        <v>1.4360425999999999</v>
      </c>
      <c r="Z123" s="100">
        <v>0.131074</v>
      </c>
      <c r="AA123" s="100">
        <v>0.28722219999999998</v>
      </c>
      <c r="AB123" s="100">
        <v>0.55549000000000004</v>
      </c>
      <c r="AC123" s="100">
        <v>0.3612899</v>
      </c>
      <c r="AD123" s="100">
        <v>0.66015389999999996</v>
      </c>
      <c r="AE123" s="100">
        <v>0.99639200000000006</v>
      </c>
      <c r="AF123" s="100">
        <v>2.2331452999999999</v>
      </c>
      <c r="AG123" s="100">
        <v>3.6582644000000002</v>
      </c>
      <c r="AH123" s="100">
        <v>4.7549203999999996</v>
      </c>
      <c r="AI123" s="100">
        <v>9.0206955000000004</v>
      </c>
      <c r="AJ123" s="100">
        <v>16.596738999999999</v>
      </c>
      <c r="AK123" s="100">
        <v>35.488391999999997</v>
      </c>
      <c r="AL123" s="100">
        <v>67.992323999999996</v>
      </c>
      <c r="AM123" s="100">
        <v>131.04801</v>
      </c>
      <c r="AN123" s="100">
        <v>234.17905999999999</v>
      </c>
      <c r="AO123" s="100">
        <v>450.46292999999997</v>
      </c>
      <c r="AP123" s="100">
        <v>1260.6593</v>
      </c>
      <c r="AQ123" s="100">
        <v>60.070680000000003</v>
      </c>
      <c r="AR123" s="100">
        <v>41.909799</v>
      </c>
      <c r="AT123" s="123">
        <v>2016</v>
      </c>
      <c r="AU123" s="100">
        <v>1.8423191000000001</v>
      </c>
      <c r="AV123" s="100">
        <v>0.38287599999999999</v>
      </c>
      <c r="AW123" s="100">
        <v>0.55876650000000005</v>
      </c>
      <c r="AX123" s="100">
        <v>0.40650350000000002</v>
      </c>
      <c r="AY123" s="100">
        <v>0.53050839999999999</v>
      </c>
      <c r="AZ123" s="100">
        <v>0.93481840000000005</v>
      </c>
      <c r="BA123" s="100">
        <v>1.2247996999999999</v>
      </c>
      <c r="BB123" s="100">
        <v>2.3629813</v>
      </c>
      <c r="BC123" s="100">
        <v>3.9306969</v>
      </c>
      <c r="BD123" s="100">
        <v>6.1008179</v>
      </c>
      <c r="BE123" s="100">
        <v>10.123832999999999</v>
      </c>
      <c r="BF123" s="100">
        <v>19.762270999999998</v>
      </c>
      <c r="BG123" s="100">
        <v>39.813215</v>
      </c>
      <c r="BH123" s="100">
        <v>76.366048000000006</v>
      </c>
      <c r="BI123" s="100">
        <v>157.82597999999999</v>
      </c>
      <c r="BJ123" s="100">
        <v>281.50887999999998</v>
      </c>
      <c r="BK123" s="100">
        <v>540.88849000000005</v>
      </c>
      <c r="BL123" s="100">
        <v>1430.4032999999999</v>
      </c>
      <c r="BM123" s="100">
        <v>61.059503999999997</v>
      </c>
      <c r="BN123" s="100">
        <v>48.855344000000002</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respiratory system (ICD-10 J00–J99),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202</v>
      </c>
      <c r="F4" s="137" t="s">
        <v>156</v>
      </c>
      <c r="G4" s="202">
        <f>$D$8-1</f>
        <v>2015</v>
      </c>
      <c r="H4" s="134"/>
      <c r="I4" s="134"/>
      <c r="J4" s="134"/>
    </row>
    <row r="5" spans="1:11" ht="28.9" customHeight="1">
      <c r="B5" s="136" t="s">
        <v>52</v>
      </c>
      <c r="C5" s="136" t="s">
        <v>154</v>
      </c>
      <c r="D5" s="136" t="s">
        <v>59</v>
      </c>
      <c r="E5" s="138" t="str">
        <f>CONCATENATE("[",E4,"]",E3)</f>
        <v>[GRIM_output_1.xls]GRIM1000</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respiratory system.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210</v>
      </c>
      <c r="D11" s="148"/>
      <c r="F11" s="150" t="s">
        <v>6</v>
      </c>
      <c r="G11" s="149">
        <v>1</v>
      </c>
    </row>
    <row r="12" spans="1:11">
      <c r="B12" s="142" t="s">
        <v>103</v>
      </c>
      <c r="C12" s="277" t="s">
        <v>211</v>
      </c>
      <c r="D12" s="112"/>
      <c r="F12" s="150" t="s">
        <v>7</v>
      </c>
      <c r="G12" s="149">
        <v>2</v>
      </c>
      <c r="I12" s="141"/>
    </row>
    <row r="13" spans="1:11">
      <c r="B13" s="142" t="s">
        <v>104</v>
      </c>
      <c r="C13" s="277" t="s">
        <v>212</v>
      </c>
      <c r="D13" s="112"/>
      <c r="F13" s="150" t="s">
        <v>8</v>
      </c>
      <c r="G13" s="149">
        <v>3</v>
      </c>
      <c r="I13" s="141"/>
    </row>
    <row r="14" spans="1:11">
      <c r="B14" s="142" t="s">
        <v>105</v>
      </c>
      <c r="C14" s="277" t="s">
        <v>213</v>
      </c>
      <c r="F14" s="150" t="s">
        <v>9</v>
      </c>
      <c r="G14" s="149">
        <v>4</v>
      </c>
    </row>
    <row r="15" spans="1:11">
      <c r="B15" s="142" t="s">
        <v>106</v>
      </c>
      <c r="C15" s="277" t="s">
        <v>214</v>
      </c>
      <c r="F15" s="150" t="s">
        <v>10</v>
      </c>
      <c r="G15" s="149">
        <v>5</v>
      </c>
    </row>
    <row r="16" spans="1:11">
      <c r="B16" s="142" t="s">
        <v>107</v>
      </c>
      <c r="C16" s="277" t="s">
        <v>215</v>
      </c>
      <c r="F16" s="150" t="s">
        <v>11</v>
      </c>
      <c r="G16" s="149">
        <v>6</v>
      </c>
    </row>
    <row r="17" spans="1:20">
      <c r="B17" s="142" t="s">
        <v>108</v>
      </c>
      <c r="C17" s="277" t="s">
        <v>215</v>
      </c>
      <c r="F17" s="150" t="s">
        <v>12</v>
      </c>
      <c r="G17" s="149">
        <v>7</v>
      </c>
    </row>
    <row r="18" spans="1:20">
      <c r="B18" s="142" t="s">
        <v>109</v>
      </c>
      <c r="C18" s="277" t="s">
        <v>216</v>
      </c>
      <c r="F18" s="150" t="s">
        <v>13</v>
      </c>
      <c r="G18" s="149">
        <v>8</v>
      </c>
    </row>
    <row r="19" spans="1:20">
      <c r="B19" s="142" t="s">
        <v>110</v>
      </c>
      <c r="C19" s="277" t="s">
        <v>216</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217</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217</v>
      </c>
      <c r="C25" s="277">
        <v>0.91</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respiratory system (ICD-10 J00–J99),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2.2274223000000002</v>
      </c>
      <c r="D32" s="155">
        <f ca="1">INDIRECT("Rates!D"&amp;$E$8)</f>
        <v>0.62176759999999998</v>
      </c>
      <c r="E32" s="155">
        <f ca="1">INDIRECT("Rates!E"&amp;$E$8)</f>
        <v>0.81588249999999995</v>
      </c>
      <c r="F32" s="155">
        <f ca="1">INDIRECT("Rates!F"&amp;$E$8)</f>
        <v>0.26457930000000002</v>
      </c>
      <c r="G32" s="155">
        <f ca="1">INDIRECT("Rates!G"&amp;$E$8)</f>
        <v>0.69273830000000003</v>
      </c>
      <c r="H32" s="155">
        <f ca="1">INDIRECT("Rates!H"&amp;$E$8)</f>
        <v>1.2092483000000001</v>
      </c>
      <c r="I32" s="155">
        <f ca="1">INDIRECT("Rates!I"&amp;$E$8)</f>
        <v>1.4558437</v>
      </c>
      <c r="J32" s="155">
        <f ca="1">INDIRECT("Rates!J"&amp;$E$8)</f>
        <v>2.4934547</v>
      </c>
      <c r="K32" s="155">
        <f ca="1">INDIRECT("Rates!K"&amp;$E$8)</f>
        <v>4.2071449999999997</v>
      </c>
      <c r="L32" s="155">
        <f ca="1">INDIRECT("Rates!L"&amp;$E$8)</f>
        <v>7.5050340999999996</v>
      </c>
      <c r="M32" s="155">
        <f ca="1">INDIRECT("Rates!M"&amp;$E$8)</f>
        <v>11.260716</v>
      </c>
      <c r="N32" s="155">
        <f ca="1">INDIRECT("Rates!N"&amp;$E$8)</f>
        <v>23.053466</v>
      </c>
      <c r="O32" s="155">
        <f ca="1">INDIRECT("Rates!O"&amp;$E$8)</f>
        <v>44.338254999999997</v>
      </c>
      <c r="P32" s="155">
        <f ca="1">INDIRECT("Rates!P"&amp;$E$8)</f>
        <v>84.948657999999995</v>
      </c>
      <c r="Q32" s="155">
        <f ca="1">INDIRECT("Rates!Q"&amp;$E$8)</f>
        <v>185.60391000000001</v>
      </c>
      <c r="R32" s="155">
        <f ca="1">INDIRECT("Rates!R"&amp;$E$8)</f>
        <v>334.16171000000003</v>
      </c>
      <c r="S32" s="155">
        <f ca="1">INDIRECT("Rates!S"&amp;$E$8)</f>
        <v>653.67222000000004</v>
      </c>
      <c r="T32" s="155">
        <f ca="1">INDIRECT("Rates!T"&amp;$E$8)</f>
        <v>1717.8181</v>
      </c>
    </row>
    <row r="33" spans="1:21">
      <c r="B33" s="143" t="s">
        <v>190</v>
      </c>
      <c r="C33" s="155">
        <f ca="1">INDIRECT("Rates!Y"&amp;$E$8)</f>
        <v>1.4360425999999999</v>
      </c>
      <c r="D33" s="155">
        <f ca="1">INDIRECT("Rates!Z"&amp;$E$8)</f>
        <v>0.131074</v>
      </c>
      <c r="E33" s="155">
        <f ca="1">INDIRECT("Rates!AA"&amp;$E$8)</f>
        <v>0.28722219999999998</v>
      </c>
      <c r="F33" s="155">
        <f ca="1">INDIRECT("Rates!AB"&amp;$E$8)</f>
        <v>0.55549000000000004</v>
      </c>
      <c r="G33" s="155">
        <f ca="1">INDIRECT("Rates!AC"&amp;$E$8)</f>
        <v>0.3612899</v>
      </c>
      <c r="H33" s="155">
        <f ca="1">INDIRECT("Rates!AD"&amp;$E$8)</f>
        <v>0.66015389999999996</v>
      </c>
      <c r="I33" s="155">
        <f ca="1">INDIRECT("Rates!AE"&amp;$E$8)</f>
        <v>0.99639200000000006</v>
      </c>
      <c r="J33" s="155">
        <f ca="1">INDIRECT("Rates!AF"&amp;$E$8)</f>
        <v>2.2331452999999999</v>
      </c>
      <c r="K33" s="155">
        <f ca="1">INDIRECT("Rates!AG"&amp;$E$8)</f>
        <v>3.6582644000000002</v>
      </c>
      <c r="L33" s="155">
        <f ca="1">INDIRECT("Rates!AH"&amp;$E$8)</f>
        <v>4.7549203999999996</v>
      </c>
      <c r="M33" s="155">
        <f ca="1">INDIRECT("Rates!AI"&amp;$E$8)</f>
        <v>9.0206955000000004</v>
      </c>
      <c r="N33" s="155">
        <f ca="1">INDIRECT("Rates!AJ"&amp;$E$8)</f>
        <v>16.596738999999999</v>
      </c>
      <c r="O33" s="155">
        <f ca="1">INDIRECT("Rates!AK"&amp;$E$8)</f>
        <v>35.488391999999997</v>
      </c>
      <c r="P33" s="155">
        <f ca="1">INDIRECT("Rates!AL"&amp;$E$8)</f>
        <v>67.992323999999996</v>
      </c>
      <c r="Q33" s="155">
        <f ca="1">INDIRECT("Rates!AM"&amp;$E$8)</f>
        <v>131.04801</v>
      </c>
      <c r="R33" s="155">
        <f ca="1">INDIRECT("Rates!AN"&amp;$E$8)</f>
        <v>234.17905999999999</v>
      </c>
      <c r="S33" s="155">
        <f ca="1">INDIRECT("Rates!AO"&amp;$E$8)</f>
        <v>450.46292999999997</v>
      </c>
      <c r="T33" s="155">
        <f ca="1">INDIRECT("Rates!AP"&amp;$E$8)</f>
        <v>1260.6593</v>
      </c>
    </row>
    <row r="35" spans="1:21">
      <c r="A35" s="86">
        <v>2</v>
      </c>
      <c r="B35" s="135" t="str">
        <f>"Number of deaths due to " &amp;Admin!B6&amp;" (ICD-10 "&amp;UPPER(Admin!C6)&amp;"), by sex and age group, " &amp;Admin!D8</f>
        <v>Number of deaths due to All diseases of the respiratory system (ICD-10 J00–J99),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18</v>
      </c>
      <c r="D38" s="155">
        <f ca="1">INDIRECT("Deaths!D"&amp;$E$8)</f>
        <v>5</v>
      </c>
      <c r="E38" s="155">
        <f ca="1">INDIRECT("Deaths!E"&amp;$E$8)</f>
        <v>6</v>
      </c>
      <c r="F38" s="155">
        <f ca="1">INDIRECT("Deaths!F"&amp;$E$8)</f>
        <v>2</v>
      </c>
      <c r="G38" s="155">
        <f ca="1">INDIRECT("Deaths!G"&amp;$E$8)</f>
        <v>6</v>
      </c>
      <c r="H38" s="155">
        <f ca="1">INDIRECT("Deaths!H"&amp;$E$8)</f>
        <v>11</v>
      </c>
      <c r="I38" s="155">
        <f ca="1">INDIRECT("Deaths!I"&amp;$E$8)</f>
        <v>13</v>
      </c>
      <c r="J38" s="155">
        <f ca="1">INDIRECT("Deaths!J"&amp;$E$8)</f>
        <v>20</v>
      </c>
      <c r="K38" s="155">
        <f ca="1">INDIRECT("Deaths!K"&amp;$E$8)</f>
        <v>34</v>
      </c>
      <c r="L38" s="155">
        <f ca="1">INDIRECT("Deaths!L"&amp;$E$8)</f>
        <v>59</v>
      </c>
      <c r="M38" s="155">
        <f ca="1">INDIRECT("Deaths!M"&amp;$E$8)</f>
        <v>86</v>
      </c>
      <c r="N38" s="155">
        <f ca="1">INDIRECT("Deaths!N"&amp;$E$8)</f>
        <v>167</v>
      </c>
      <c r="O38" s="155">
        <f ca="1">INDIRECT("Deaths!O"&amp;$E$8)</f>
        <v>283</v>
      </c>
      <c r="P38" s="155">
        <f ca="1">INDIRECT("Deaths!P"&amp;$E$8)</f>
        <v>501</v>
      </c>
      <c r="Q38" s="155">
        <f ca="1">INDIRECT("Deaths!Q"&amp;$E$8)</f>
        <v>811</v>
      </c>
      <c r="R38" s="155">
        <f ca="1">INDIRECT("Deaths!R"&amp;$E$8)</f>
        <v>1030</v>
      </c>
      <c r="S38" s="155">
        <f ca="1">INDIRECT("Deaths!S"&amp;$E$8)</f>
        <v>1324</v>
      </c>
      <c r="T38" s="155">
        <f ca="1">INDIRECT("Deaths!T"&amp;$E$8)</f>
        <v>3079</v>
      </c>
      <c r="U38" s="157">
        <f ca="1">SUM(C38:T38)</f>
        <v>7455</v>
      </c>
    </row>
    <row r="39" spans="1:21">
      <c r="B39" s="86" t="s">
        <v>63</v>
      </c>
      <c r="C39" s="155">
        <f ca="1">INDIRECT("Deaths!Y"&amp;$E$8)</f>
        <v>11</v>
      </c>
      <c r="D39" s="155">
        <f ca="1">INDIRECT("Deaths!Z"&amp;$E$8)</f>
        <v>1</v>
      </c>
      <c r="E39" s="155">
        <f ca="1">INDIRECT("Deaths!AA"&amp;$E$8)</f>
        <v>2</v>
      </c>
      <c r="F39" s="155">
        <f ca="1">INDIRECT("Deaths!AB"&amp;$E$8)</f>
        <v>4</v>
      </c>
      <c r="G39" s="155">
        <f ca="1">INDIRECT("Deaths!AC"&amp;$E$8)</f>
        <v>3</v>
      </c>
      <c r="H39" s="155">
        <f ca="1">INDIRECT("Deaths!AD"&amp;$E$8)</f>
        <v>6</v>
      </c>
      <c r="I39" s="155">
        <f ca="1">INDIRECT("Deaths!AE"&amp;$E$8)</f>
        <v>9</v>
      </c>
      <c r="J39" s="155">
        <f ca="1">INDIRECT("Deaths!AF"&amp;$E$8)</f>
        <v>18</v>
      </c>
      <c r="K39" s="155">
        <f ca="1">INDIRECT("Deaths!AG"&amp;$E$8)</f>
        <v>30</v>
      </c>
      <c r="L39" s="155">
        <f ca="1">INDIRECT("Deaths!AH"&amp;$E$8)</f>
        <v>39</v>
      </c>
      <c r="M39" s="155">
        <f ca="1">INDIRECT("Deaths!AI"&amp;$E$8)</f>
        <v>71</v>
      </c>
      <c r="N39" s="155">
        <f ca="1">INDIRECT("Deaths!AJ"&amp;$E$8)</f>
        <v>125</v>
      </c>
      <c r="O39" s="155">
        <f ca="1">INDIRECT("Deaths!AK"&amp;$E$8)</f>
        <v>237</v>
      </c>
      <c r="P39" s="155">
        <f ca="1">INDIRECT("Deaths!AL"&amp;$E$8)</f>
        <v>411</v>
      </c>
      <c r="Q39" s="155">
        <f ca="1">INDIRECT("Deaths!AM"&amp;$E$8)</f>
        <v>594</v>
      </c>
      <c r="R39" s="155">
        <f ca="1">INDIRECT("Deaths!AN"&amp;$E$8)</f>
        <v>803</v>
      </c>
      <c r="S39" s="155">
        <f ca="1">INDIRECT("Deaths!AO"&amp;$E$8)</f>
        <v>1138</v>
      </c>
      <c r="T39" s="155">
        <f ca="1">INDIRECT("Deaths!AP"&amp;$E$8)</f>
        <v>3826</v>
      </c>
      <c r="U39" s="157">
        <f ca="1">SUM(C39:T39)</f>
        <v>7328</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-18</v>
      </c>
      <c r="D42" s="160">
        <f t="shared" ref="D42:T42" ca="1" si="0">-1*D38</f>
        <v>-5</v>
      </c>
      <c r="E42" s="160">
        <f t="shared" ca="1" si="0"/>
        <v>-6</v>
      </c>
      <c r="F42" s="160">
        <f t="shared" ca="1" si="0"/>
        <v>-2</v>
      </c>
      <c r="G42" s="160">
        <f t="shared" ca="1" si="0"/>
        <v>-6</v>
      </c>
      <c r="H42" s="160">
        <f t="shared" ca="1" si="0"/>
        <v>-11</v>
      </c>
      <c r="I42" s="160">
        <f t="shared" ca="1" si="0"/>
        <v>-13</v>
      </c>
      <c r="J42" s="160">
        <f t="shared" ca="1" si="0"/>
        <v>-20</v>
      </c>
      <c r="K42" s="160">
        <f t="shared" ca="1" si="0"/>
        <v>-34</v>
      </c>
      <c r="L42" s="160">
        <f t="shared" ca="1" si="0"/>
        <v>-59</v>
      </c>
      <c r="M42" s="160">
        <f t="shared" ca="1" si="0"/>
        <v>-86</v>
      </c>
      <c r="N42" s="160">
        <f t="shared" ca="1" si="0"/>
        <v>-167</v>
      </c>
      <c r="O42" s="160">
        <f t="shared" ca="1" si="0"/>
        <v>-283</v>
      </c>
      <c r="P42" s="160">
        <f t="shared" ca="1" si="0"/>
        <v>-501</v>
      </c>
      <c r="Q42" s="160">
        <f t="shared" ca="1" si="0"/>
        <v>-811</v>
      </c>
      <c r="R42" s="160">
        <f t="shared" ca="1" si="0"/>
        <v>-1030</v>
      </c>
      <c r="S42" s="160">
        <f t="shared" ca="1" si="0"/>
        <v>-1324</v>
      </c>
      <c r="T42" s="160">
        <f t="shared" ca="1" si="0"/>
        <v>-3079</v>
      </c>
      <c r="U42" s="159"/>
    </row>
    <row r="43" spans="1:21">
      <c r="B43" s="86" t="s">
        <v>63</v>
      </c>
      <c r="C43" s="160">
        <f ca="1">C39</f>
        <v>11</v>
      </c>
      <c r="D43" s="160">
        <f t="shared" ref="D43:T43" ca="1" si="1">D39</f>
        <v>1</v>
      </c>
      <c r="E43" s="160">
        <f t="shared" ca="1" si="1"/>
        <v>2</v>
      </c>
      <c r="F43" s="160">
        <f t="shared" ca="1" si="1"/>
        <v>4</v>
      </c>
      <c r="G43" s="160">
        <f t="shared" ca="1" si="1"/>
        <v>3</v>
      </c>
      <c r="H43" s="160">
        <f t="shared" ca="1" si="1"/>
        <v>6</v>
      </c>
      <c r="I43" s="160">
        <f t="shared" ca="1" si="1"/>
        <v>9</v>
      </c>
      <c r="J43" s="160">
        <f t="shared" ca="1" si="1"/>
        <v>18</v>
      </c>
      <c r="K43" s="160">
        <f t="shared" ca="1" si="1"/>
        <v>30</v>
      </c>
      <c r="L43" s="160">
        <f t="shared" ca="1" si="1"/>
        <v>39</v>
      </c>
      <c r="M43" s="160">
        <f t="shared" ca="1" si="1"/>
        <v>71</v>
      </c>
      <c r="N43" s="160">
        <f t="shared" ca="1" si="1"/>
        <v>125</v>
      </c>
      <c r="O43" s="160">
        <f t="shared" ca="1" si="1"/>
        <v>237</v>
      </c>
      <c r="P43" s="160">
        <f t="shared" ca="1" si="1"/>
        <v>411</v>
      </c>
      <c r="Q43" s="160">
        <f t="shared" ca="1" si="1"/>
        <v>594</v>
      </c>
      <c r="R43" s="160">
        <f t="shared" ca="1" si="1"/>
        <v>803</v>
      </c>
      <c r="S43" s="160">
        <f t="shared" ca="1" si="1"/>
        <v>1138</v>
      </c>
      <c r="T43" s="160">
        <f t="shared" ca="1" si="1"/>
        <v>3826</v>
      </c>
      <c r="U43" s="159"/>
    </row>
    <row r="45" spans="1:21">
      <c r="A45" s="86">
        <v>3</v>
      </c>
      <c r="B45" s="135" t="str">
        <f>"Number of deaths due to " &amp;Admin!B6&amp;" (ICD-10 "&amp;UPPER(Admin!C6)&amp;"), by sex and year, " &amp;Admin!D6&amp;"–" &amp;Admin!D8</f>
        <v>Number of deaths due to All diseases of the respiratory system (ICD-10 J00–J99), by sex and year, 1907–2016</v>
      </c>
      <c r="C45" s="139"/>
      <c r="D45" s="139"/>
      <c r="E45" s="139"/>
    </row>
    <row r="46" spans="1:21">
      <c r="A46" s="86">
        <v>4</v>
      </c>
      <c r="B46" s="135" t="str">
        <f>"Age-standardised death rates for " &amp;Admin!B6&amp;" (ICD-10 "&amp;UPPER(Admin!C6)&amp;"), by sex and year, " &amp;Admin!D6&amp;"–" &amp;Admin!D8</f>
        <v>Age-standardised death rates for All diseases of the respiratory system (ICD-10 J00–J99),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3325</v>
      </c>
      <c r="D57" s="163">
        <f>Deaths!AR14</f>
        <v>2418</v>
      </c>
      <c r="E57" s="163">
        <f>Deaths!BN14</f>
        <v>5743</v>
      </c>
      <c r="F57" s="164">
        <f>Rates!V14</f>
        <v>319.78077000000002</v>
      </c>
      <c r="G57" s="164">
        <f>Rates!AR14</f>
        <v>263.06166000000002</v>
      </c>
      <c r="H57" s="164">
        <f>Rates!BN14</f>
        <v>292.95751000000001</v>
      </c>
    </row>
    <row r="58" spans="2:8">
      <c r="B58" s="143">
        <v>1908</v>
      </c>
      <c r="C58" s="163">
        <f>Deaths!V15</f>
        <v>3041</v>
      </c>
      <c r="D58" s="163">
        <f>Deaths!AR15</f>
        <v>2251</v>
      </c>
      <c r="E58" s="163">
        <f>Deaths!BN15</f>
        <v>5292</v>
      </c>
      <c r="F58" s="164">
        <f>Rates!V15</f>
        <v>266.60579000000001</v>
      </c>
      <c r="G58" s="164">
        <f>Rates!AR15</f>
        <v>244.07962000000001</v>
      </c>
      <c r="H58" s="164">
        <f>Rates!BN15</f>
        <v>256.3725</v>
      </c>
    </row>
    <row r="59" spans="2:8">
      <c r="B59" s="143">
        <v>1909</v>
      </c>
      <c r="C59" s="163">
        <f>Deaths!V16</f>
        <v>2780</v>
      </c>
      <c r="D59" s="163">
        <f>Deaths!AR16</f>
        <v>1801</v>
      </c>
      <c r="E59" s="163">
        <f>Deaths!BN16</f>
        <v>4581</v>
      </c>
      <c r="F59" s="164">
        <f>Rates!V16</f>
        <v>257.38889999999998</v>
      </c>
      <c r="G59" s="164">
        <f>Rates!AR16</f>
        <v>188.21482</v>
      </c>
      <c r="H59" s="164">
        <f>Rates!BN16</f>
        <v>225.07776999999999</v>
      </c>
    </row>
    <row r="60" spans="2:8">
      <c r="B60" s="143">
        <v>1910</v>
      </c>
      <c r="C60" s="163">
        <f>Deaths!V17</f>
        <v>2489</v>
      </c>
      <c r="D60" s="163">
        <f>Deaths!AR17</f>
        <v>1762</v>
      </c>
      <c r="E60" s="163">
        <f>Deaths!BN17</f>
        <v>4251</v>
      </c>
      <c r="F60" s="164">
        <f>Rates!V17</f>
        <v>225.20406</v>
      </c>
      <c r="G60" s="164">
        <f>Rates!AR17</f>
        <v>189.5532</v>
      </c>
      <c r="H60" s="164">
        <f>Rates!BN17</f>
        <v>208.87976</v>
      </c>
    </row>
    <row r="61" spans="2:8">
      <c r="B61" s="143">
        <v>1911</v>
      </c>
      <c r="C61" s="163">
        <f>Deaths!V18</f>
        <v>3114</v>
      </c>
      <c r="D61" s="163">
        <f>Deaths!AR18</f>
        <v>2289</v>
      </c>
      <c r="E61" s="163">
        <f>Deaths!BN18</f>
        <v>5403</v>
      </c>
      <c r="F61" s="164">
        <f>Rates!V18</f>
        <v>275.20452</v>
      </c>
      <c r="G61" s="164">
        <f>Rates!AR18</f>
        <v>225.38595000000001</v>
      </c>
      <c r="H61" s="164">
        <f>Rates!BN18</f>
        <v>251.69233</v>
      </c>
    </row>
    <row r="62" spans="2:8">
      <c r="B62" s="143">
        <v>1912</v>
      </c>
      <c r="C62" s="163">
        <f>Deaths!V19</f>
        <v>3240</v>
      </c>
      <c r="D62" s="163">
        <f>Deaths!AR19</f>
        <v>2083</v>
      </c>
      <c r="E62" s="163">
        <f>Deaths!BN19</f>
        <v>5323</v>
      </c>
      <c r="F62" s="164">
        <f>Rates!V19</f>
        <v>273.28372999999999</v>
      </c>
      <c r="G62" s="164">
        <f>Rates!AR19</f>
        <v>202.68558999999999</v>
      </c>
      <c r="H62" s="164">
        <f>Rates!BN19</f>
        <v>239.89270999999999</v>
      </c>
    </row>
    <row r="63" spans="2:8">
      <c r="B63" s="143">
        <v>1913</v>
      </c>
      <c r="C63" s="163">
        <f>Deaths!V20</f>
        <v>2963</v>
      </c>
      <c r="D63" s="163">
        <f>Deaths!AR20</f>
        <v>2041</v>
      </c>
      <c r="E63" s="163">
        <f>Deaths!BN20</f>
        <v>5004</v>
      </c>
      <c r="F63" s="164">
        <f>Rates!V20</f>
        <v>245.65149</v>
      </c>
      <c r="G63" s="164">
        <f>Rates!AR20</f>
        <v>195.27030999999999</v>
      </c>
      <c r="H63" s="164">
        <f>Rates!BN20</f>
        <v>221.72122999999999</v>
      </c>
    </row>
    <row r="64" spans="2:8">
      <c r="B64" s="143">
        <v>1914</v>
      </c>
      <c r="C64" s="163">
        <f>Deaths!V21</f>
        <v>2925</v>
      </c>
      <c r="D64" s="163">
        <f>Deaths!AR21</f>
        <v>2119</v>
      </c>
      <c r="E64" s="163">
        <f>Deaths!BN21</f>
        <v>5044</v>
      </c>
      <c r="F64" s="164">
        <f>Rates!V21</f>
        <v>232.87818999999999</v>
      </c>
      <c r="G64" s="164">
        <f>Rates!AR21</f>
        <v>197.66575</v>
      </c>
      <c r="H64" s="164">
        <f>Rates!BN21</f>
        <v>216.14601999999999</v>
      </c>
    </row>
    <row r="65" spans="2:8">
      <c r="B65" s="143">
        <v>1915</v>
      </c>
      <c r="C65" s="163">
        <f>Deaths!V22</f>
        <v>3338</v>
      </c>
      <c r="D65" s="163">
        <f>Deaths!AR22</f>
        <v>2289</v>
      </c>
      <c r="E65" s="163">
        <f>Deaths!BN22</f>
        <v>5627</v>
      </c>
      <c r="F65" s="164">
        <f>Rates!V22</f>
        <v>258.41478999999998</v>
      </c>
      <c r="G65" s="164">
        <f>Rates!AR22</f>
        <v>195.17464000000001</v>
      </c>
      <c r="H65" s="164">
        <f>Rates!BN22</f>
        <v>227.66804999999999</v>
      </c>
    </row>
    <row r="66" spans="2:8">
      <c r="B66" s="143">
        <v>1916</v>
      </c>
      <c r="C66" s="163">
        <f>Deaths!V23</f>
        <v>3310</v>
      </c>
      <c r="D66" s="163">
        <f>Deaths!AR23</f>
        <v>2349</v>
      </c>
      <c r="E66" s="163">
        <f>Deaths!BN23</f>
        <v>5659</v>
      </c>
      <c r="F66" s="164">
        <f>Rates!V23</f>
        <v>252.62002000000001</v>
      </c>
      <c r="G66" s="164">
        <f>Rates!AR23</f>
        <v>199.40239</v>
      </c>
      <c r="H66" s="164">
        <f>Rates!BN23</f>
        <v>227.06281999999999</v>
      </c>
    </row>
    <row r="67" spans="2:8">
      <c r="B67" s="143">
        <v>1917</v>
      </c>
      <c r="C67" s="163">
        <f>Deaths!V24</f>
        <v>3003</v>
      </c>
      <c r="D67" s="163">
        <f>Deaths!AR24</f>
        <v>1871</v>
      </c>
      <c r="E67" s="163">
        <f>Deaths!BN24</f>
        <v>4874</v>
      </c>
      <c r="F67" s="164">
        <f>Rates!V24</f>
        <v>236.14658</v>
      </c>
      <c r="G67" s="164">
        <f>Rates!AR24</f>
        <v>159.16480999999999</v>
      </c>
      <c r="H67" s="164">
        <f>Rates!BN24</f>
        <v>198.78176999999999</v>
      </c>
    </row>
    <row r="68" spans="2:8">
      <c r="B68" s="143">
        <v>1918</v>
      </c>
      <c r="C68" s="163">
        <f>Deaths!V25</f>
        <v>3728</v>
      </c>
      <c r="D68" s="163">
        <f>Deaths!AR25</f>
        <v>2635</v>
      </c>
      <c r="E68" s="163">
        <f>Deaths!BN25</f>
        <v>6363</v>
      </c>
      <c r="F68" s="164">
        <f>Rates!V25</f>
        <v>297.53289999999998</v>
      </c>
      <c r="G68" s="164">
        <f>Rates!AR25</f>
        <v>241.12697</v>
      </c>
      <c r="H68" s="164">
        <f>Rates!BN25</f>
        <v>270.52480000000003</v>
      </c>
    </row>
    <row r="69" spans="2:8">
      <c r="B69" s="143">
        <v>1919</v>
      </c>
      <c r="C69" s="163">
        <f>Deaths!V26</f>
        <v>10386</v>
      </c>
      <c r="D69" s="163">
        <f>Deaths!AR26</f>
        <v>7315</v>
      </c>
      <c r="E69" s="163">
        <f>Deaths!BN26</f>
        <v>17701</v>
      </c>
      <c r="F69" s="164">
        <f>Rates!V26</f>
        <v>511.22388999999998</v>
      </c>
      <c r="G69" s="164">
        <f>Rates!AR26</f>
        <v>404.77461</v>
      </c>
      <c r="H69" s="164">
        <f>Rates!BN26</f>
        <v>459.76546000000002</v>
      </c>
    </row>
    <row r="70" spans="2:8">
      <c r="B70" s="143">
        <v>1920</v>
      </c>
      <c r="C70" s="163">
        <f>Deaths!V27</f>
        <v>3293</v>
      </c>
      <c r="D70" s="163">
        <f>Deaths!AR27</f>
        <v>2590</v>
      </c>
      <c r="E70" s="163">
        <f>Deaths!BN27</f>
        <v>5883</v>
      </c>
      <c r="F70" s="164">
        <f>Rates!V27</f>
        <v>240.20654999999999</v>
      </c>
      <c r="G70" s="164">
        <f>Rates!AR27</f>
        <v>201.08688000000001</v>
      </c>
      <c r="H70" s="164">
        <f>Rates!BN27</f>
        <v>220.91489000000001</v>
      </c>
    </row>
    <row r="71" spans="2:8">
      <c r="B71" s="143">
        <v>1921</v>
      </c>
      <c r="C71" s="163">
        <f>Deaths!V28</f>
        <v>3625</v>
      </c>
      <c r="D71" s="163">
        <f>Deaths!AR28</f>
        <v>2684</v>
      </c>
      <c r="E71" s="163">
        <f>Deaths!BN28</f>
        <v>6309</v>
      </c>
      <c r="F71" s="164">
        <f>Rates!V28</f>
        <v>239.35203999999999</v>
      </c>
      <c r="G71" s="164">
        <f>Rates!AR28</f>
        <v>184.23642000000001</v>
      </c>
      <c r="H71" s="164">
        <f>Rates!BN28</f>
        <v>212.17725999999999</v>
      </c>
    </row>
    <row r="72" spans="2:8">
      <c r="B72" s="143">
        <v>1922</v>
      </c>
      <c r="C72" s="163">
        <f>Deaths!V29</f>
        <v>3520</v>
      </c>
      <c r="D72" s="163">
        <f>Deaths!AR29</f>
        <v>2331</v>
      </c>
      <c r="E72" s="163">
        <f>Deaths!BN29</f>
        <v>5851</v>
      </c>
      <c r="F72" s="164">
        <f>Rates!V29</f>
        <v>233.82230000000001</v>
      </c>
      <c r="G72" s="164">
        <f>Rates!AR29</f>
        <v>179.60337000000001</v>
      </c>
      <c r="H72" s="164">
        <f>Rates!BN29</f>
        <v>207.5855</v>
      </c>
    </row>
    <row r="73" spans="2:8">
      <c r="B73" s="143">
        <v>1923</v>
      </c>
      <c r="C73" s="163">
        <f>Deaths!V30</f>
        <v>4649</v>
      </c>
      <c r="D73" s="163">
        <f>Deaths!AR30</f>
        <v>3478</v>
      </c>
      <c r="E73" s="163">
        <f>Deaths!BN30</f>
        <v>8127</v>
      </c>
      <c r="F73" s="164">
        <f>Rates!V30</f>
        <v>315.25196999999997</v>
      </c>
      <c r="G73" s="164">
        <f>Rates!AR30</f>
        <v>267.00788</v>
      </c>
      <c r="H73" s="164">
        <f>Rates!BN30</f>
        <v>292.16354999999999</v>
      </c>
    </row>
    <row r="74" spans="2:8">
      <c r="B74" s="143">
        <v>1924</v>
      </c>
      <c r="C74" s="163">
        <f>Deaths!V31</f>
        <v>3985</v>
      </c>
      <c r="D74" s="163">
        <f>Deaths!AR31</f>
        <v>2871</v>
      </c>
      <c r="E74" s="163">
        <f>Deaths!BN31</f>
        <v>6856</v>
      </c>
      <c r="F74" s="164">
        <f>Rates!V31</f>
        <v>274.70555999999999</v>
      </c>
      <c r="G74" s="164">
        <f>Rates!AR31</f>
        <v>213.14487</v>
      </c>
      <c r="H74" s="164">
        <f>Rates!BN31</f>
        <v>243.76012</v>
      </c>
    </row>
    <row r="75" spans="2:8">
      <c r="B75" s="143">
        <v>1925</v>
      </c>
      <c r="C75" s="163">
        <f>Deaths!V32</f>
        <v>3591</v>
      </c>
      <c r="D75" s="163">
        <f>Deaths!AR32</f>
        <v>2554</v>
      </c>
      <c r="E75" s="163">
        <f>Deaths!BN32</f>
        <v>6145</v>
      </c>
      <c r="F75" s="164">
        <f>Rates!V32</f>
        <v>233.54926</v>
      </c>
      <c r="G75" s="164">
        <f>Rates!AR32</f>
        <v>185.15723</v>
      </c>
      <c r="H75" s="164">
        <f>Rates!BN32</f>
        <v>209.58520999999999</v>
      </c>
    </row>
    <row r="76" spans="2:8">
      <c r="B76" s="143">
        <v>1926</v>
      </c>
      <c r="C76" s="163">
        <f>Deaths!V33</f>
        <v>4040</v>
      </c>
      <c r="D76" s="163">
        <f>Deaths!AR33</f>
        <v>2819</v>
      </c>
      <c r="E76" s="163">
        <f>Deaths!BN33</f>
        <v>6859</v>
      </c>
      <c r="F76" s="164">
        <f>Rates!V33</f>
        <v>281.81522000000001</v>
      </c>
      <c r="G76" s="164">
        <f>Rates!AR33</f>
        <v>201.01785000000001</v>
      </c>
      <c r="H76" s="164">
        <f>Rates!BN33</f>
        <v>240.24826999999999</v>
      </c>
    </row>
    <row r="77" spans="2:8">
      <c r="B77" s="143">
        <v>1927</v>
      </c>
      <c r="C77" s="163">
        <f>Deaths!V34</f>
        <v>4261</v>
      </c>
      <c r="D77" s="163">
        <f>Deaths!AR34</f>
        <v>2914</v>
      </c>
      <c r="E77" s="163">
        <f>Deaths!BN34</f>
        <v>7175</v>
      </c>
      <c r="F77" s="164">
        <f>Rates!V34</f>
        <v>268.16277000000002</v>
      </c>
      <c r="G77" s="164">
        <f>Rates!AR34</f>
        <v>196.58507</v>
      </c>
      <c r="H77" s="164">
        <f>Rates!BN34</f>
        <v>231.97230999999999</v>
      </c>
    </row>
    <row r="78" spans="2:8">
      <c r="B78" s="143">
        <v>1928</v>
      </c>
      <c r="C78" s="163">
        <f>Deaths!V35</f>
        <v>4373</v>
      </c>
      <c r="D78" s="163">
        <f>Deaths!AR35</f>
        <v>3245</v>
      </c>
      <c r="E78" s="163">
        <f>Deaths!BN35</f>
        <v>7618</v>
      </c>
      <c r="F78" s="164">
        <f>Rates!V35</f>
        <v>269.84906999999998</v>
      </c>
      <c r="G78" s="164">
        <f>Rates!AR35</f>
        <v>216.94173000000001</v>
      </c>
      <c r="H78" s="164">
        <f>Rates!BN35</f>
        <v>243.32651999999999</v>
      </c>
    </row>
    <row r="79" spans="2:8">
      <c r="B79" s="143">
        <v>1929</v>
      </c>
      <c r="C79" s="163">
        <f>Deaths!V36</f>
        <v>4761</v>
      </c>
      <c r="D79" s="163">
        <f>Deaths!AR36</f>
        <v>3501</v>
      </c>
      <c r="E79" s="163">
        <f>Deaths!BN36</f>
        <v>8262</v>
      </c>
      <c r="F79" s="164">
        <f>Rates!V36</f>
        <v>298.77510999999998</v>
      </c>
      <c r="G79" s="164">
        <f>Rates!AR36</f>
        <v>236.97145</v>
      </c>
      <c r="H79" s="164">
        <f>Rates!BN36</f>
        <v>267.72644000000003</v>
      </c>
    </row>
    <row r="80" spans="2:8">
      <c r="B80" s="143">
        <v>1930</v>
      </c>
      <c r="C80" s="163">
        <f>Deaths!V37</f>
        <v>3200</v>
      </c>
      <c r="D80" s="163">
        <f>Deaths!AR37</f>
        <v>2310</v>
      </c>
      <c r="E80" s="163">
        <f>Deaths!BN37</f>
        <v>5510</v>
      </c>
      <c r="F80" s="164">
        <f>Rates!V37</f>
        <v>191.66380000000001</v>
      </c>
      <c r="G80" s="164">
        <f>Rates!AR37</f>
        <v>144.56379000000001</v>
      </c>
      <c r="H80" s="164">
        <f>Rates!BN37</f>
        <v>167.78618</v>
      </c>
    </row>
    <row r="81" spans="2:8">
      <c r="B81" s="143">
        <v>1931</v>
      </c>
      <c r="C81" s="163">
        <f>Deaths!V38</f>
        <v>3808</v>
      </c>
      <c r="D81" s="163">
        <f>Deaths!AR38</f>
        <v>2809</v>
      </c>
      <c r="E81" s="163">
        <f>Deaths!BN38</f>
        <v>6617</v>
      </c>
      <c r="F81" s="164">
        <f>Rates!V38</f>
        <v>223.94478000000001</v>
      </c>
      <c r="G81" s="164">
        <f>Rates!AR38</f>
        <v>176.41937999999999</v>
      </c>
      <c r="H81" s="164">
        <f>Rates!BN38</f>
        <v>200.16656</v>
      </c>
    </row>
    <row r="82" spans="2:8">
      <c r="B82" s="143">
        <v>1932</v>
      </c>
      <c r="C82" s="163">
        <f>Deaths!V39</f>
        <v>3263</v>
      </c>
      <c r="D82" s="163">
        <f>Deaths!AR39</f>
        <v>2363</v>
      </c>
      <c r="E82" s="163">
        <f>Deaths!BN39</f>
        <v>5626</v>
      </c>
      <c r="F82" s="164">
        <f>Rates!V39</f>
        <v>183.70506</v>
      </c>
      <c r="G82" s="164">
        <f>Rates!AR39</f>
        <v>138.62054000000001</v>
      </c>
      <c r="H82" s="164">
        <f>Rates!BN39</f>
        <v>160.92499000000001</v>
      </c>
    </row>
    <row r="83" spans="2:8">
      <c r="B83" s="143">
        <v>1933</v>
      </c>
      <c r="C83" s="163">
        <f>Deaths!V40</f>
        <v>3893</v>
      </c>
      <c r="D83" s="163">
        <f>Deaths!AR40</f>
        <v>2834</v>
      </c>
      <c r="E83" s="163">
        <f>Deaths!BN40</f>
        <v>6727</v>
      </c>
      <c r="F83" s="164">
        <f>Rates!V40</f>
        <v>221.25530000000001</v>
      </c>
      <c r="G83" s="164">
        <f>Rates!AR40</f>
        <v>163.70397</v>
      </c>
      <c r="H83" s="164">
        <f>Rates!BN40</f>
        <v>191.77440999999999</v>
      </c>
    </row>
    <row r="84" spans="2:8">
      <c r="B84" s="143">
        <v>1934</v>
      </c>
      <c r="C84" s="163">
        <f>Deaths!V41</f>
        <v>4118</v>
      </c>
      <c r="D84" s="163">
        <f>Deaths!AR41</f>
        <v>3192</v>
      </c>
      <c r="E84" s="163">
        <f>Deaths!BN41</f>
        <v>7310</v>
      </c>
      <c r="F84" s="164">
        <f>Rates!V41</f>
        <v>221.63413</v>
      </c>
      <c r="G84" s="164">
        <f>Rates!AR41</f>
        <v>175.63628</v>
      </c>
      <c r="H84" s="164">
        <f>Rates!BN41</f>
        <v>198.15002000000001</v>
      </c>
    </row>
    <row r="85" spans="2:8">
      <c r="B85" s="143">
        <v>1935</v>
      </c>
      <c r="C85" s="163">
        <f>Deaths!V42</f>
        <v>4426</v>
      </c>
      <c r="D85" s="163">
        <f>Deaths!AR42</f>
        <v>3254</v>
      </c>
      <c r="E85" s="163">
        <f>Deaths!BN42</f>
        <v>7680</v>
      </c>
      <c r="F85" s="164">
        <f>Rates!V42</f>
        <v>234.15661</v>
      </c>
      <c r="G85" s="164">
        <f>Rates!AR42</f>
        <v>182.84278</v>
      </c>
      <c r="H85" s="164">
        <f>Rates!BN42</f>
        <v>208.44723999999999</v>
      </c>
    </row>
    <row r="86" spans="2:8">
      <c r="B86" s="143">
        <v>1936</v>
      </c>
      <c r="C86" s="163">
        <f>Deaths!V43</f>
        <v>3936</v>
      </c>
      <c r="D86" s="163">
        <f>Deaths!AR43</f>
        <v>2843</v>
      </c>
      <c r="E86" s="163">
        <f>Deaths!BN43</f>
        <v>6779</v>
      </c>
      <c r="F86" s="164">
        <f>Rates!V43</f>
        <v>196.27878000000001</v>
      </c>
      <c r="G86" s="164">
        <f>Rates!AR43</f>
        <v>145.47784999999999</v>
      </c>
      <c r="H86" s="164">
        <f>Rates!BN43</f>
        <v>170.40522000000001</v>
      </c>
    </row>
    <row r="87" spans="2:8">
      <c r="B87" s="143">
        <v>1937</v>
      </c>
      <c r="C87" s="163">
        <f>Deaths!V44</f>
        <v>3720</v>
      </c>
      <c r="D87" s="163">
        <f>Deaths!AR44</f>
        <v>2640</v>
      </c>
      <c r="E87" s="163">
        <f>Deaths!BN44</f>
        <v>6360</v>
      </c>
      <c r="F87" s="164">
        <f>Rates!V44</f>
        <v>186.98715999999999</v>
      </c>
      <c r="G87" s="164">
        <f>Rates!AR44</f>
        <v>133.79094000000001</v>
      </c>
      <c r="H87" s="164">
        <f>Rates!BN44</f>
        <v>159.55895000000001</v>
      </c>
    </row>
    <row r="88" spans="2:8">
      <c r="B88" s="143">
        <v>1938</v>
      </c>
      <c r="C88" s="163">
        <f>Deaths!V45</f>
        <v>3966</v>
      </c>
      <c r="D88" s="163">
        <f>Deaths!AR45</f>
        <v>2833</v>
      </c>
      <c r="E88" s="163">
        <f>Deaths!BN45</f>
        <v>6799</v>
      </c>
      <c r="F88" s="164">
        <f>Rates!V45</f>
        <v>200.66453999999999</v>
      </c>
      <c r="G88" s="164">
        <f>Rates!AR45</f>
        <v>143.02603999999999</v>
      </c>
      <c r="H88" s="164">
        <f>Rates!BN45</f>
        <v>170.5959</v>
      </c>
    </row>
    <row r="89" spans="2:8">
      <c r="B89" s="143">
        <v>1939</v>
      </c>
      <c r="C89" s="163">
        <f>Deaths!V46</f>
        <v>4021</v>
      </c>
      <c r="D89" s="163">
        <f>Deaths!AR46</f>
        <v>2875</v>
      </c>
      <c r="E89" s="163">
        <f>Deaths!BN46</f>
        <v>6896</v>
      </c>
      <c r="F89" s="164">
        <f>Rates!V46</f>
        <v>216.41909000000001</v>
      </c>
      <c r="G89" s="164">
        <f>Rates!AR46</f>
        <v>152.70373000000001</v>
      </c>
      <c r="H89" s="164">
        <f>Rates!BN46</f>
        <v>182.90682000000001</v>
      </c>
    </row>
    <row r="90" spans="2:8">
      <c r="B90" s="143">
        <v>1940</v>
      </c>
      <c r="C90" s="163">
        <f>Deaths!V47</f>
        <v>3641</v>
      </c>
      <c r="D90" s="163">
        <f>Deaths!AR47</f>
        <v>2536</v>
      </c>
      <c r="E90" s="163">
        <f>Deaths!BN47</f>
        <v>6177</v>
      </c>
      <c r="F90" s="164">
        <f>Rates!V47</f>
        <v>178.76434</v>
      </c>
      <c r="G90" s="164">
        <f>Rates!AR47</f>
        <v>125.91494</v>
      </c>
      <c r="H90" s="164">
        <f>Rates!BN47</f>
        <v>151.23525000000001</v>
      </c>
    </row>
    <row r="91" spans="2:8">
      <c r="B91" s="143">
        <v>1941</v>
      </c>
      <c r="C91" s="163">
        <f>Deaths!V48</f>
        <v>3614</v>
      </c>
      <c r="D91" s="163">
        <f>Deaths!AR48</f>
        <v>2810</v>
      </c>
      <c r="E91" s="163">
        <f>Deaths!BN48</f>
        <v>6424</v>
      </c>
      <c r="F91" s="164">
        <f>Rates!V48</f>
        <v>177.68329</v>
      </c>
      <c r="G91" s="164">
        <f>Rates!AR48</f>
        <v>140.14075</v>
      </c>
      <c r="H91" s="164">
        <f>Rates!BN48</f>
        <v>158.31018</v>
      </c>
    </row>
    <row r="92" spans="2:8">
      <c r="B92" s="143">
        <v>1942</v>
      </c>
      <c r="C92" s="163">
        <f>Deaths!V49</f>
        <v>3962</v>
      </c>
      <c r="D92" s="163">
        <f>Deaths!AR49</f>
        <v>3002</v>
      </c>
      <c r="E92" s="163">
        <f>Deaths!BN49</f>
        <v>6964</v>
      </c>
      <c r="F92" s="164">
        <f>Rates!V49</f>
        <v>185.43942000000001</v>
      </c>
      <c r="G92" s="164">
        <f>Rates!AR49</f>
        <v>140.59213</v>
      </c>
      <c r="H92" s="164">
        <f>Rates!BN49</f>
        <v>162.20174</v>
      </c>
    </row>
    <row r="93" spans="2:8">
      <c r="B93" s="143">
        <v>1943</v>
      </c>
      <c r="C93" s="163">
        <f>Deaths!V50</f>
        <v>3682</v>
      </c>
      <c r="D93" s="163">
        <f>Deaths!AR50</f>
        <v>2791</v>
      </c>
      <c r="E93" s="163">
        <f>Deaths!BN50</f>
        <v>6473</v>
      </c>
      <c r="F93" s="164">
        <f>Rates!V50</f>
        <v>177.97801000000001</v>
      </c>
      <c r="G93" s="164">
        <f>Rates!AR50</f>
        <v>125.54647</v>
      </c>
      <c r="H93" s="164">
        <f>Rates!BN50</f>
        <v>149.69824</v>
      </c>
    </row>
    <row r="94" spans="2:8">
      <c r="B94" s="143">
        <v>1944</v>
      </c>
      <c r="C94" s="163">
        <f>Deaths!V51</f>
        <v>3133</v>
      </c>
      <c r="D94" s="163">
        <f>Deaths!AR51</f>
        <v>2302</v>
      </c>
      <c r="E94" s="163">
        <f>Deaths!BN51</f>
        <v>5435</v>
      </c>
      <c r="F94" s="164">
        <f>Rates!V51</f>
        <v>149.43919</v>
      </c>
      <c r="G94" s="164">
        <f>Rates!AR51</f>
        <v>97.650839000000005</v>
      </c>
      <c r="H94" s="164">
        <f>Rates!BN51</f>
        <v>121.11014</v>
      </c>
    </row>
    <row r="95" spans="2:8">
      <c r="B95" s="143">
        <v>1945</v>
      </c>
      <c r="C95" s="163">
        <f>Deaths!V52</f>
        <v>2872</v>
      </c>
      <c r="D95" s="163">
        <f>Deaths!AR52</f>
        <v>2289</v>
      </c>
      <c r="E95" s="163">
        <f>Deaths!BN52</f>
        <v>5161</v>
      </c>
      <c r="F95" s="164">
        <f>Rates!V52</f>
        <v>133.28702000000001</v>
      </c>
      <c r="G95" s="164">
        <f>Rates!AR52</f>
        <v>98.634631999999996</v>
      </c>
      <c r="H95" s="164">
        <f>Rates!BN52</f>
        <v>114.70961</v>
      </c>
    </row>
    <row r="96" spans="2:8">
      <c r="B96" s="143">
        <v>1946</v>
      </c>
      <c r="C96" s="163">
        <f>Deaths!V53</f>
        <v>3162</v>
      </c>
      <c r="D96" s="163">
        <f>Deaths!AR53</f>
        <v>2507</v>
      </c>
      <c r="E96" s="163">
        <f>Deaths!BN53</f>
        <v>5669</v>
      </c>
      <c r="F96" s="164">
        <f>Rates!V53</f>
        <v>144.09702999999999</v>
      </c>
      <c r="G96" s="164">
        <f>Rates!AR53</f>
        <v>105.40192</v>
      </c>
      <c r="H96" s="164">
        <f>Rates!BN53</f>
        <v>123.29089999999999</v>
      </c>
    </row>
    <row r="97" spans="2:8">
      <c r="B97" s="143">
        <v>1947</v>
      </c>
      <c r="C97" s="163">
        <f>Deaths!V54</f>
        <v>2972</v>
      </c>
      <c r="D97" s="163">
        <f>Deaths!AR54</f>
        <v>2345</v>
      </c>
      <c r="E97" s="163">
        <f>Deaths!BN54</f>
        <v>5317</v>
      </c>
      <c r="F97" s="164">
        <f>Rates!V54</f>
        <v>127.28816</v>
      </c>
      <c r="G97" s="164">
        <f>Rates!AR54</f>
        <v>94.908642999999998</v>
      </c>
      <c r="H97" s="164">
        <f>Rates!BN54</f>
        <v>110.08797</v>
      </c>
    </row>
    <row r="98" spans="2:8">
      <c r="B98" s="143">
        <v>1948</v>
      </c>
      <c r="C98" s="163">
        <f>Deaths!V55</f>
        <v>3475</v>
      </c>
      <c r="D98" s="163">
        <f>Deaths!AR55</f>
        <v>2748</v>
      </c>
      <c r="E98" s="163">
        <f>Deaths!BN55</f>
        <v>6223</v>
      </c>
      <c r="F98" s="164">
        <f>Rates!V55</f>
        <v>151.65378000000001</v>
      </c>
      <c r="G98" s="164">
        <f>Rates!AR55</f>
        <v>110.89603</v>
      </c>
      <c r="H98" s="164">
        <f>Rates!BN55</f>
        <v>129.68397999999999</v>
      </c>
    </row>
    <row r="99" spans="2:8">
      <c r="B99" s="143">
        <v>1949</v>
      </c>
      <c r="C99" s="163">
        <f>Deaths!V56</f>
        <v>2930</v>
      </c>
      <c r="D99" s="163">
        <f>Deaths!AR56</f>
        <v>2248</v>
      </c>
      <c r="E99" s="163">
        <f>Deaths!BN56</f>
        <v>5178</v>
      </c>
      <c r="F99" s="164">
        <f>Rates!V56</f>
        <v>125.30747</v>
      </c>
      <c r="G99" s="164">
        <f>Rates!AR56</f>
        <v>86.847408999999999</v>
      </c>
      <c r="H99" s="164">
        <f>Rates!BN56</f>
        <v>104.42610999999999</v>
      </c>
    </row>
    <row r="100" spans="2:8">
      <c r="B100" s="143">
        <v>1950</v>
      </c>
      <c r="C100" s="163">
        <f>Deaths!V57</f>
        <v>3298</v>
      </c>
      <c r="D100" s="163">
        <f>Deaths!AR57</f>
        <v>2192</v>
      </c>
      <c r="E100" s="163">
        <f>Deaths!BN57</f>
        <v>5490</v>
      </c>
      <c r="F100" s="164">
        <f>Rates!V57</f>
        <v>141.47074000000001</v>
      </c>
      <c r="G100" s="164">
        <f>Rates!AR57</f>
        <v>86.680620000000005</v>
      </c>
      <c r="H100" s="164">
        <f>Rates!BN57</f>
        <v>111.6033</v>
      </c>
    </row>
    <row r="101" spans="2:8">
      <c r="B101" s="143">
        <v>1951</v>
      </c>
      <c r="C101" s="163">
        <f>Deaths!V58</f>
        <v>3456</v>
      </c>
      <c r="D101" s="163">
        <f>Deaths!AR58</f>
        <v>2350</v>
      </c>
      <c r="E101" s="163">
        <f>Deaths!BN58</f>
        <v>5806</v>
      </c>
      <c r="F101" s="164">
        <f>Rates!V58</f>
        <v>143.52318</v>
      </c>
      <c r="G101" s="164">
        <f>Rates!AR58</f>
        <v>86.942656999999997</v>
      </c>
      <c r="H101" s="164">
        <f>Rates!BN58</f>
        <v>112.40644</v>
      </c>
    </row>
    <row r="102" spans="2:8">
      <c r="B102" s="143">
        <v>1952</v>
      </c>
      <c r="C102" s="163">
        <f>Deaths!V59</f>
        <v>3127</v>
      </c>
      <c r="D102" s="163">
        <f>Deaths!AR59</f>
        <v>2087</v>
      </c>
      <c r="E102" s="163">
        <f>Deaths!BN59</f>
        <v>5214</v>
      </c>
      <c r="F102" s="164">
        <f>Rates!V59</f>
        <v>126.9644</v>
      </c>
      <c r="G102" s="164">
        <f>Rates!AR59</f>
        <v>76.616781000000003</v>
      </c>
      <c r="H102" s="164">
        <f>Rates!BN59</f>
        <v>99.285893000000002</v>
      </c>
    </row>
    <row r="103" spans="2:8">
      <c r="B103" s="143">
        <v>1953</v>
      </c>
      <c r="C103" s="163">
        <f>Deaths!V60</f>
        <v>2986</v>
      </c>
      <c r="D103" s="163">
        <f>Deaths!AR60</f>
        <v>1949</v>
      </c>
      <c r="E103" s="163">
        <f>Deaths!BN60</f>
        <v>4935</v>
      </c>
      <c r="F103" s="164">
        <f>Rates!V60</f>
        <v>119.89989</v>
      </c>
      <c r="G103" s="164">
        <f>Rates!AR60</f>
        <v>69.093029000000001</v>
      </c>
      <c r="H103" s="164">
        <f>Rates!BN60</f>
        <v>91.721958000000001</v>
      </c>
    </row>
    <row r="104" spans="2:8">
      <c r="B104" s="143">
        <v>1954</v>
      </c>
      <c r="C104" s="163">
        <f>Deaths!V61</f>
        <v>3395</v>
      </c>
      <c r="D104" s="163">
        <f>Deaths!AR61</f>
        <v>2162</v>
      </c>
      <c r="E104" s="163">
        <f>Deaths!BN61</f>
        <v>5557</v>
      </c>
      <c r="F104" s="164">
        <f>Rates!V61</f>
        <v>138.19470000000001</v>
      </c>
      <c r="G104" s="164">
        <f>Rates!AR61</f>
        <v>75.383680999999996</v>
      </c>
      <c r="H104" s="164">
        <f>Rates!BN61</f>
        <v>102.94359</v>
      </c>
    </row>
    <row r="105" spans="2:8">
      <c r="B105" s="143">
        <v>1955</v>
      </c>
      <c r="C105" s="163">
        <f>Deaths!V62</f>
        <v>3414</v>
      </c>
      <c r="D105" s="163">
        <f>Deaths!AR62</f>
        <v>1983</v>
      </c>
      <c r="E105" s="163">
        <f>Deaths!BN62</f>
        <v>5397</v>
      </c>
      <c r="F105" s="164">
        <f>Rates!V62</f>
        <v>132.45011</v>
      </c>
      <c r="G105" s="164">
        <f>Rates!AR62</f>
        <v>67.219740999999999</v>
      </c>
      <c r="H105" s="164">
        <f>Rates!BN62</f>
        <v>95.855341999999993</v>
      </c>
    </row>
    <row r="106" spans="2:8">
      <c r="B106" s="143">
        <v>1956</v>
      </c>
      <c r="C106" s="163">
        <f>Deaths!V63</f>
        <v>3823</v>
      </c>
      <c r="D106" s="163">
        <f>Deaths!AR63</f>
        <v>2271</v>
      </c>
      <c r="E106" s="163">
        <f>Deaths!BN63</f>
        <v>6094</v>
      </c>
      <c r="F106" s="164">
        <f>Rates!V63</f>
        <v>148.88920999999999</v>
      </c>
      <c r="G106" s="164">
        <f>Rates!AR63</f>
        <v>74.182598999999996</v>
      </c>
      <c r="H106" s="164">
        <f>Rates!BN63</f>
        <v>106.48222</v>
      </c>
    </row>
    <row r="107" spans="2:8">
      <c r="B107" s="143">
        <v>1957</v>
      </c>
      <c r="C107" s="163">
        <f>Deaths!V64</f>
        <v>3937</v>
      </c>
      <c r="D107" s="163">
        <f>Deaths!AR64</f>
        <v>2433</v>
      </c>
      <c r="E107" s="163">
        <f>Deaths!BN64</f>
        <v>6370</v>
      </c>
      <c r="F107" s="164">
        <f>Rates!V64</f>
        <v>145.01472999999999</v>
      </c>
      <c r="G107" s="164">
        <f>Rates!AR64</f>
        <v>75.649972000000005</v>
      </c>
      <c r="H107" s="164">
        <f>Rates!BN64</f>
        <v>105.69235</v>
      </c>
    </row>
    <row r="108" spans="2:8">
      <c r="B108" s="143">
        <v>1958</v>
      </c>
      <c r="C108" s="163">
        <f>Deaths!V65</f>
        <v>3447</v>
      </c>
      <c r="D108" s="163">
        <f>Deaths!AR65</f>
        <v>2030</v>
      </c>
      <c r="E108" s="163">
        <f>Deaths!BN65</f>
        <v>5477</v>
      </c>
      <c r="F108" s="164">
        <f>Rates!V65</f>
        <v>125.39918</v>
      </c>
      <c r="G108" s="164">
        <f>Rates!AR65</f>
        <v>63.056016999999997</v>
      </c>
      <c r="H108" s="164">
        <f>Rates!BN65</f>
        <v>89.995930999999999</v>
      </c>
    </row>
    <row r="109" spans="2:8">
      <c r="B109" s="143">
        <v>1959</v>
      </c>
      <c r="C109" s="163">
        <f>Deaths!V66</f>
        <v>4531</v>
      </c>
      <c r="D109" s="163">
        <f>Deaths!AR66</f>
        <v>2662</v>
      </c>
      <c r="E109" s="163">
        <f>Deaths!BN66</f>
        <v>7193</v>
      </c>
      <c r="F109" s="164">
        <f>Rates!V66</f>
        <v>166.74494999999999</v>
      </c>
      <c r="G109" s="164">
        <f>Rates!AR66</f>
        <v>81.712554999999995</v>
      </c>
      <c r="H109" s="164">
        <f>Rates!BN66</f>
        <v>117.9611</v>
      </c>
    </row>
    <row r="110" spans="2:8">
      <c r="B110" s="143">
        <v>1960</v>
      </c>
      <c r="C110" s="163">
        <f>Deaths!V67</f>
        <v>3788</v>
      </c>
      <c r="D110" s="163">
        <f>Deaths!AR67</f>
        <v>2116</v>
      </c>
      <c r="E110" s="163">
        <f>Deaths!BN67</f>
        <v>5904</v>
      </c>
      <c r="F110" s="164">
        <f>Rates!V67</f>
        <v>136.88075000000001</v>
      </c>
      <c r="G110" s="164">
        <f>Rates!AR67</f>
        <v>62.810949000000001</v>
      </c>
      <c r="H110" s="164">
        <f>Rates!BN67</f>
        <v>94.277446999999995</v>
      </c>
    </row>
    <row r="111" spans="2:8">
      <c r="B111" s="143">
        <v>1961</v>
      </c>
      <c r="C111" s="163">
        <f>Deaths!V68</f>
        <v>3732</v>
      </c>
      <c r="D111" s="163">
        <f>Deaths!AR68</f>
        <v>1944</v>
      </c>
      <c r="E111" s="163">
        <f>Deaths!BN68</f>
        <v>5676</v>
      </c>
      <c r="F111" s="164">
        <f>Rates!V68</f>
        <v>131.00761</v>
      </c>
      <c r="G111" s="164">
        <f>Rates!AR68</f>
        <v>55.829450000000001</v>
      </c>
      <c r="H111" s="164">
        <f>Rates!BN68</f>
        <v>87.575039000000004</v>
      </c>
    </row>
    <row r="112" spans="2:8">
      <c r="B112" s="143">
        <v>1962</v>
      </c>
      <c r="C112" s="163">
        <f>Deaths!V69</f>
        <v>4055</v>
      </c>
      <c r="D112" s="163">
        <f>Deaths!AR69</f>
        <v>2271</v>
      </c>
      <c r="E112" s="163">
        <f>Deaths!BN69</f>
        <v>6326</v>
      </c>
      <c r="F112" s="164">
        <f>Rates!V69</f>
        <v>141.28151</v>
      </c>
      <c r="G112" s="164">
        <f>Rates!AR69</f>
        <v>62.968564999999998</v>
      </c>
      <c r="H112" s="164">
        <f>Rates!BN69</f>
        <v>95.595322999999993</v>
      </c>
    </row>
    <row r="113" spans="2:8">
      <c r="B113" s="143">
        <v>1963</v>
      </c>
      <c r="C113" s="163">
        <f>Deaths!V70</f>
        <v>4192</v>
      </c>
      <c r="D113" s="163">
        <f>Deaths!AR70</f>
        <v>2225</v>
      </c>
      <c r="E113" s="163">
        <f>Deaths!BN70</f>
        <v>6417</v>
      </c>
      <c r="F113" s="164">
        <f>Rates!V70</f>
        <v>139.85372000000001</v>
      </c>
      <c r="G113" s="164">
        <f>Rates!AR70</f>
        <v>59.570833</v>
      </c>
      <c r="H113" s="164">
        <f>Rates!BN70</f>
        <v>93.200299999999999</v>
      </c>
    </row>
    <row r="114" spans="2:8">
      <c r="B114" s="143">
        <v>1964</v>
      </c>
      <c r="C114" s="163">
        <f>Deaths!V71</f>
        <v>5096</v>
      </c>
      <c r="D114" s="163">
        <f>Deaths!AR71</f>
        <v>2667</v>
      </c>
      <c r="E114" s="163">
        <f>Deaths!BN71</f>
        <v>7763</v>
      </c>
      <c r="F114" s="164">
        <f>Rates!V71</f>
        <v>172.97095999999999</v>
      </c>
      <c r="G114" s="164">
        <f>Rates!AR71</f>
        <v>69.604769000000005</v>
      </c>
      <c r="H114" s="164">
        <f>Rates!BN71</f>
        <v>111.90477</v>
      </c>
    </row>
    <row r="115" spans="2:8">
      <c r="B115" s="143">
        <v>1965</v>
      </c>
      <c r="C115" s="163">
        <f>Deaths!V72</f>
        <v>4749</v>
      </c>
      <c r="D115" s="163">
        <f>Deaths!AR72</f>
        <v>2434</v>
      </c>
      <c r="E115" s="163">
        <f>Deaths!BN72</f>
        <v>7183</v>
      </c>
      <c r="F115" s="164">
        <f>Rates!V72</f>
        <v>156.95688999999999</v>
      </c>
      <c r="G115" s="164">
        <f>Rates!AR72</f>
        <v>61.247630000000001</v>
      </c>
      <c r="H115" s="164">
        <f>Rates!BN72</f>
        <v>100.18512</v>
      </c>
    </row>
    <row r="116" spans="2:8">
      <c r="B116" s="143">
        <v>1966</v>
      </c>
      <c r="C116" s="163">
        <f>Deaths!V73</f>
        <v>5415</v>
      </c>
      <c r="D116" s="163">
        <f>Deaths!AR73</f>
        <v>2826</v>
      </c>
      <c r="E116" s="163">
        <f>Deaths!BN73</f>
        <v>8241</v>
      </c>
      <c r="F116" s="164">
        <f>Rates!V73</f>
        <v>177.99392</v>
      </c>
      <c r="G116" s="164">
        <f>Rates!AR73</f>
        <v>69.545574000000002</v>
      </c>
      <c r="H116" s="164">
        <f>Rates!BN73</f>
        <v>113.34316</v>
      </c>
    </row>
    <row r="117" spans="2:8">
      <c r="B117" s="143">
        <v>1967</v>
      </c>
      <c r="C117" s="163">
        <f>Deaths!V74</f>
        <v>4805</v>
      </c>
      <c r="D117" s="163">
        <f>Deaths!AR74</f>
        <v>2479</v>
      </c>
      <c r="E117" s="163">
        <f>Deaths!BN74</f>
        <v>7284</v>
      </c>
      <c r="F117" s="164">
        <f>Rates!V74</f>
        <v>154.21704</v>
      </c>
      <c r="G117" s="164">
        <f>Rates!AR74</f>
        <v>59.974418999999997</v>
      </c>
      <c r="H117" s="164">
        <f>Rates!BN74</f>
        <v>98.059270999999995</v>
      </c>
    </row>
    <row r="118" spans="2:8">
      <c r="B118" s="143">
        <v>1968</v>
      </c>
      <c r="C118" s="163">
        <f>Deaths!V75</f>
        <v>5078</v>
      </c>
      <c r="D118" s="163">
        <f>Deaths!AR75</f>
        <v>2596</v>
      </c>
      <c r="E118" s="163">
        <f>Deaths!BN75</f>
        <v>7674</v>
      </c>
      <c r="F118" s="164">
        <f>Rates!V75</f>
        <v>161.48522</v>
      </c>
      <c r="G118" s="164">
        <f>Rates!AR75</f>
        <v>61.262025999999999</v>
      </c>
      <c r="H118" s="164">
        <f>Rates!BN75</f>
        <v>101.34601000000001</v>
      </c>
    </row>
    <row r="119" spans="2:8">
      <c r="B119" s="143">
        <v>1969</v>
      </c>
      <c r="C119" s="163">
        <f>Deaths!V76</f>
        <v>5076</v>
      </c>
      <c r="D119" s="163">
        <f>Deaths!AR76</f>
        <v>2290</v>
      </c>
      <c r="E119" s="163">
        <f>Deaths!BN76</f>
        <v>7366</v>
      </c>
      <c r="F119" s="164">
        <f>Rates!V76</f>
        <v>153.63300000000001</v>
      </c>
      <c r="G119" s="164">
        <f>Rates!AR76</f>
        <v>50.401169000000003</v>
      </c>
      <c r="H119" s="164">
        <f>Rates!BN76</f>
        <v>91.601806999999994</v>
      </c>
    </row>
    <row r="120" spans="2:8">
      <c r="B120" s="143">
        <v>1970</v>
      </c>
      <c r="C120" s="163">
        <f>Deaths!V77</f>
        <v>6133</v>
      </c>
      <c r="D120" s="163">
        <f>Deaths!AR77</f>
        <v>2947</v>
      </c>
      <c r="E120" s="163">
        <f>Deaths!BN77</f>
        <v>9080</v>
      </c>
      <c r="F120" s="164">
        <f>Rates!V77</f>
        <v>181.67635999999999</v>
      </c>
      <c r="G120" s="164">
        <f>Rates!AR77</f>
        <v>63.762714000000003</v>
      </c>
      <c r="H120" s="164">
        <f>Rates!BN77</f>
        <v>110.93098999999999</v>
      </c>
    </row>
    <row r="121" spans="2:8">
      <c r="B121" s="143">
        <v>1971</v>
      </c>
      <c r="C121" s="163">
        <f>Deaths!V78</f>
        <v>5164</v>
      </c>
      <c r="D121" s="163">
        <f>Deaths!AR78</f>
        <v>2510</v>
      </c>
      <c r="E121" s="163">
        <f>Deaths!BN78</f>
        <v>7674</v>
      </c>
      <c r="F121" s="164">
        <f>Rates!V78</f>
        <v>148.47791000000001</v>
      </c>
      <c r="G121" s="164">
        <f>Rates!AR78</f>
        <v>52.359597999999998</v>
      </c>
      <c r="H121" s="164">
        <f>Rates!BN78</f>
        <v>90.615273000000002</v>
      </c>
    </row>
    <row r="122" spans="2:8">
      <c r="B122" s="143">
        <v>1972</v>
      </c>
      <c r="C122" s="163">
        <f>Deaths!V79</f>
        <v>5306</v>
      </c>
      <c r="D122" s="163">
        <f>Deaths!AR79</f>
        <v>2395</v>
      </c>
      <c r="E122" s="163">
        <f>Deaths!BN79</f>
        <v>7701</v>
      </c>
      <c r="F122" s="164">
        <f>Rates!V79</f>
        <v>151.42689999999999</v>
      </c>
      <c r="G122" s="164">
        <f>Rates!AR79</f>
        <v>48.233936999999997</v>
      </c>
      <c r="H122" s="164">
        <f>Rates!BN79</f>
        <v>88.771563999999998</v>
      </c>
    </row>
    <row r="123" spans="2:8">
      <c r="B123" s="143">
        <v>1973</v>
      </c>
      <c r="C123" s="163">
        <f>Deaths!V80</f>
        <v>5227</v>
      </c>
      <c r="D123" s="163">
        <f>Deaths!AR80</f>
        <v>2410</v>
      </c>
      <c r="E123" s="163">
        <f>Deaths!BN80</f>
        <v>7637</v>
      </c>
      <c r="F123" s="164">
        <f>Rates!V80</f>
        <v>147.90813</v>
      </c>
      <c r="G123" s="164">
        <f>Rates!AR80</f>
        <v>48.218832999999997</v>
      </c>
      <c r="H123" s="164">
        <f>Rates!BN80</f>
        <v>87.253725000000003</v>
      </c>
    </row>
    <row r="124" spans="2:8">
      <c r="B124" s="143">
        <v>1974</v>
      </c>
      <c r="C124" s="163">
        <f>Deaths!V81</f>
        <v>5921</v>
      </c>
      <c r="D124" s="163">
        <f>Deaths!AR81</f>
        <v>2878</v>
      </c>
      <c r="E124" s="163">
        <f>Deaths!BN81</f>
        <v>8799</v>
      </c>
      <c r="F124" s="164">
        <f>Rates!V81</f>
        <v>165.89206999999999</v>
      </c>
      <c r="G124" s="164">
        <f>Rates!AR81</f>
        <v>56.326554999999999</v>
      </c>
      <c r="H124" s="164">
        <f>Rates!BN81</f>
        <v>98.906840000000003</v>
      </c>
    </row>
    <row r="125" spans="2:8">
      <c r="B125" s="143">
        <v>1975</v>
      </c>
      <c r="C125" s="163">
        <f>Deaths!V82</f>
        <v>4776</v>
      </c>
      <c r="D125" s="163">
        <f>Deaths!AR82</f>
        <v>2258</v>
      </c>
      <c r="E125" s="163">
        <f>Deaths!BN82</f>
        <v>7034</v>
      </c>
      <c r="F125" s="164">
        <f>Rates!V82</f>
        <v>133.11927</v>
      </c>
      <c r="G125" s="164">
        <f>Rates!AR82</f>
        <v>43.026744000000001</v>
      </c>
      <c r="H125" s="164">
        <f>Rates!BN82</f>
        <v>77.643431000000007</v>
      </c>
    </row>
    <row r="126" spans="2:8">
      <c r="B126" s="143">
        <v>1976</v>
      </c>
      <c r="C126" s="163">
        <f>Deaths!V83</f>
        <v>5676</v>
      </c>
      <c r="D126" s="163">
        <f>Deaths!AR83</f>
        <v>3113</v>
      </c>
      <c r="E126" s="163">
        <f>Deaths!BN83</f>
        <v>8789</v>
      </c>
      <c r="F126" s="164">
        <f>Rates!V83</f>
        <v>157.77239</v>
      </c>
      <c r="G126" s="164">
        <f>Rates!AR83</f>
        <v>57.979458999999999</v>
      </c>
      <c r="H126" s="164">
        <f>Rates!BN83</f>
        <v>95.876904999999994</v>
      </c>
    </row>
    <row r="127" spans="2:8">
      <c r="B127" s="143">
        <v>1977</v>
      </c>
      <c r="C127" s="163">
        <f>Deaths!V84</f>
        <v>4873</v>
      </c>
      <c r="D127" s="163">
        <f>Deaths!AR84</f>
        <v>2424</v>
      </c>
      <c r="E127" s="163">
        <f>Deaths!BN84</f>
        <v>7297</v>
      </c>
      <c r="F127" s="164">
        <f>Rates!V84</f>
        <v>133.4023</v>
      </c>
      <c r="G127" s="164">
        <f>Rates!AR84</f>
        <v>43.927019000000001</v>
      </c>
      <c r="H127" s="164">
        <f>Rates!BN84</f>
        <v>77.742649</v>
      </c>
    </row>
    <row r="128" spans="2:8">
      <c r="B128" s="143">
        <v>1978</v>
      </c>
      <c r="C128" s="163">
        <f>Deaths!V85</f>
        <v>4981</v>
      </c>
      <c r="D128" s="163">
        <f>Deaths!AR85</f>
        <v>2510</v>
      </c>
      <c r="E128" s="163">
        <f>Deaths!BN85</f>
        <v>7491</v>
      </c>
      <c r="F128" s="164">
        <f>Rates!V85</f>
        <v>134.66314</v>
      </c>
      <c r="G128" s="164">
        <f>Rates!AR85</f>
        <v>44.543191999999998</v>
      </c>
      <c r="H128" s="164">
        <f>Rates!BN85</f>
        <v>78.527248999999998</v>
      </c>
    </row>
    <row r="129" spans="2:8">
      <c r="B129" s="143">
        <v>1979</v>
      </c>
      <c r="C129" s="163">
        <f>Deaths!V86</f>
        <v>4771</v>
      </c>
      <c r="D129" s="163">
        <f>Deaths!AR86</f>
        <v>2403</v>
      </c>
      <c r="E129" s="163">
        <f>Deaths!BN86</f>
        <v>7174</v>
      </c>
      <c r="F129" s="164">
        <f>Rates!V86</f>
        <v>126.38061</v>
      </c>
      <c r="G129" s="164">
        <f>Rates!AR86</f>
        <v>41.518982000000001</v>
      </c>
      <c r="H129" s="164">
        <f>Rates!BN86</f>
        <v>73.263765000000006</v>
      </c>
    </row>
    <row r="130" spans="2:8">
      <c r="B130" s="143">
        <v>1980</v>
      </c>
      <c r="C130" s="163">
        <f>Deaths!V87</f>
        <v>4898</v>
      </c>
      <c r="D130" s="163">
        <f>Deaths!AR87</f>
        <v>2531</v>
      </c>
      <c r="E130" s="163">
        <f>Deaths!BN87</f>
        <v>7429</v>
      </c>
      <c r="F130" s="164">
        <f>Rates!V87</f>
        <v>125.30895</v>
      </c>
      <c r="G130" s="164">
        <f>Rates!AR87</f>
        <v>42.110187000000003</v>
      </c>
      <c r="H130" s="164">
        <f>Rates!BN87</f>
        <v>73.408466000000004</v>
      </c>
    </row>
    <row r="131" spans="2:8">
      <c r="B131" s="143">
        <v>1981</v>
      </c>
      <c r="C131" s="163">
        <f>Deaths!V88</f>
        <v>4836</v>
      </c>
      <c r="D131" s="163">
        <f>Deaths!AR88</f>
        <v>2499</v>
      </c>
      <c r="E131" s="163">
        <f>Deaths!BN88</f>
        <v>7335</v>
      </c>
      <c r="F131" s="164">
        <f>Rates!V88</f>
        <v>120.55034999999999</v>
      </c>
      <c r="G131" s="164">
        <f>Rates!AR88</f>
        <v>40.032693000000002</v>
      </c>
      <c r="H131" s="164">
        <f>Rates!BN88</f>
        <v>70.235062999999997</v>
      </c>
    </row>
    <row r="132" spans="2:8">
      <c r="B132" s="143">
        <v>1982</v>
      </c>
      <c r="C132" s="163">
        <f>Deaths!V89</f>
        <v>5832</v>
      </c>
      <c r="D132" s="163">
        <f>Deaths!AR89</f>
        <v>3078</v>
      </c>
      <c r="E132" s="163">
        <f>Deaths!BN89</f>
        <v>8910</v>
      </c>
      <c r="F132" s="164">
        <f>Rates!V89</f>
        <v>144.69332</v>
      </c>
      <c r="G132" s="164">
        <f>Rates!AR89</f>
        <v>48.241405</v>
      </c>
      <c r="H132" s="164">
        <f>Rates!BN89</f>
        <v>83.837661999999995</v>
      </c>
    </row>
    <row r="133" spans="2:8">
      <c r="B133" s="143">
        <v>1983</v>
      </c>
      <c r="C133" s="163">
        <f>Deaths!V90</f>
        <v>5011</v>
      </c>
      <c r="D133" s="163">
        <f>Deaths!AR90</f>
        <v>2765</v>
      </c>
      <c r="E133" s="163">
        <f>Deaths!BN90</f>
        <v>7776</v>
      </c>
      <c r="F133" s="164">
        <f>Rates!V90</f>
        <v>119.3357</v>
      </c>
      <c r="G133" s="164">
        <f>Rates!AR90</f>
        <v>41.855010999999998</v>
      </c>
      <c r="H133" s="164">
        <f>Rates!BN90</f>
        <v>70.413162999999997</v>
      </c>
    </row>
    <row r="134" spans="2:8">
      <c r="B134" s="143">
        <v>1984</v>
      </c>
      <c r="C134" s="163">
        <f>Deaths!V91</f>
        <v>5010</v>
      </c>
      <c r="D134" s="163">
        <f>Deaths!AR91</f>
        <v>2792</v>
      </c>
      <c r="E134" s="163">
        <f>Deaths!BN91</f>
        <v>7802</v>
      </c>
      <c r="F134" s="164">
        <f>Rates!V91</f>
        <v>114.79677</v>
      </c>
      <c r="G134" s="164">
        <f>Rates!AR91</f>
        <v>40.913808000000003</v>
      </c>
      <c r="H134" s="164">
        <f>Rates!BN91</f>
        <v>68.292839000000001</v>
      </c>
    </row>
    <row r="135" spans="2:8">
      <c r="B135" s="143">
        <v>1985</v>
      </c>
      <c r="C135" s="163">
        <f>Deaths!V92</f>
        <v>5742</v>
      </c>
      <c r="D135" s="163">
        <f>Deaths!AR92</f>
        <v>3422</v>
      </c>
      <c r="E135" s="163">
        <f>Deaths!BN92</f>
        <v>9164</v>
      </c>
      <c r="F135" s="164">
        <f>Rates!V92</f>
        <v>126.81313</v>
      </c>
      <c r="G135" s="164">
        <f>Rates!AR92</f>
        <v>48.521704999999997</v>
      </c>
      <c r="H135" s="164">
        <f>Rates!BN92</f>
        <v>77.652268000000007</v>
      </c>
    </row>
    <row r="136" spans="2:8">
      <c r="B136" s="143">
        <v>1986</v>
      </c>
      <c r="C136" s="163">
        <f>Deaths!V93</f>
        <v>5033</v>
      </c>
      <c r="D136" s="163">
        <f>Deaths!AR93</f>
        <v>2887</v>
      </c>
      <c r="E136" s="163">
        <f>Deaths!BN93</f>
        <v>7920</v>
      </c>
      <c r="F136" s="164">
        <f>Rates!V93</f>
        <v>105.56067</v>
      </c>
      <c r="G136" s="164">
        <f>Rates!AR93</f>
        <v>39.116042</v>
      </c>
      <c r="H136" s="164">
        <f>Rates!BN93</f>
        <v>63.905658000000003</v>
      </c>
    </row>
    <row r="137" spans="2:8">
      <c r="B137" s="143">
        <v>1987</v>
      </c>
      <c r="C137" s="163">
        <f>Deaths!V94</f>
        <v>5316</v>
      </c>
      <c r="D137" s="163">
        <f>Deaths!AR94</f>
        <v>3175</v>
      </c>
      <c r="E137" s="163">
        <f>Deaths!BN94</f>
        <v>8491</v>
      </c>
      <c r="F137" s="164">
        <f>Rates!V94</f>
        <v>108.13224</v>
      </c>
      <c r="G137" s="164">
        <f>Rates!AR94</f>
        <v>42.049480000000003</v>
      </c>
      <c r="H137" s="164">
        <f>Rates!BN94</f>
        <v>66.785773000000006</v>
      </c>
    </row>
    <row r="138" spans="2:8">
      <c r="B138" s="143">
        <v>1988</v>
      </c>
      <c r="C138" s="163">
        <f>Deaths!V95</f>
        <v>5614</v>
      </c>
      <c r="D138" s="163">
        <f>Deaths!AR95</f>
        <v>3422</v>
      </c>
      <c r="E138" s="163">
        <f>Deaths!BN95</f>
        <v>9036</v>
      </c>
      <c r="F138" s="164">
        <f>Rates!V95</f>
        <v>111.00543</v>
      </c>
      <c r="G138" s="164">
        <f>Rates!AR95</f>
        <v>44.216290000000001</v>
      </c>
      <c r="H138" s="164">
        <f>Rates!BN95</f>
        <v>69.257718999999994</v>
      </c>
    </row>
    <row r="139" spans="2:8">
      <c r="B139" s="143">
        <v>1989</v>
      </c>
      <c r="C139" s="163">
        <f>Deaths!V96</f>
        <v>6366</v>
      </c>
      <c r="D139" s="163">
        <f>Deaths!AR96</f>
        <v>4245</v>
      </c>
      <c r="E139" s="163">
        <f>Deaths!BN96</f>
        <v>10611</v>
      </c>
      <c r="F139" s="164">
        <f>Rates!V96</f>
        <v>124.04152000000001</v>
      </c>
      <c r="G139" s="164">
        <f>Rates!AR96</f>
        <v>53.388624</v>
      </c>
      <c r="H139" s="164">
        <f>Rates!BN96</f>
        <v>79.868274</v>
      </c>
    </row>
    <row r="140" spans="2:8">
      <c r="B140" s="143">
        <v>1990</v>
      </c>
      <c r="C140" s="163">
        <f>Deaths!V97</f>
        <v>5466</v>
      </c>
      <c r="D140" s="163">
        <f>Deaths!AR97</f>
        <v>3535</v>
      </c>
      <c r="E140" s="163">
        <f>Deaths!BN97</f>
        <v>9001</v>
      </c>
      <c r="F140" s="164">
        <f>Rates!V97</f>
        <v>101.98331</v>
      </c>
      <c r="G140" s="164">
        <f>Rates!AR97</f>
        <v>43.398415</v>
      </c>
      <c r="H140" s="164">
        <f>Rates!BN97</f>
        <v>65.661941999999996</v>
      </c>
    </row>
    <row r="141" spans="2:8">
      <c r="B141" s="143">
        <v>1991</v>
      </c>
      <c r="C141" s="163">
        <f>Deaths!V98</f>
        <v>5372</v>
      </c>
      <c r="D141" s="163">
        <f>Deaths!AR98</f>
        <v>3534</v>
      </c>
      <c r="E141" s="163">
        <f>Deaths!BN98</f>
        <v>8906</v>
      </c>
      <c r="F141" s="164">
        <f>Rates!V98</f>
        <v>96.613386000000006</v>
      </c>
      <c r="G141" s="164">
        <f>Rates!AR98</f>
        <v>42.025081999999998</v>
      </c>
      <c r="H141" s="164">
        <f>Rates!BN98</f>
        <v>62.871395</v>
      </c>
    </row>
    <row r="142" spans="2:8">
      <c r="B142" s="143">
        <v>1992</v>
      </c>
      <c r="C142" s="163">
        <f>Deaths!V99</f>
        <v>5972</v>
      </c>
      <c r="D142" s="163">
        <f>Deaths!AR99</f>
        <v>4096</v>
      </c>
      <c r="E142" s="163">
        <f>Deaths!BN99</f>
        <v>10068</v>
      </c>
      <c r="F142" s="164">
        <f>Rates!V99</f>
        <v>105.39685</v>
      </c>
      <c r="G142" s="164">
        <f>Rates!AR99</f>
        <v>47.374464000000003</v>
      </c>
      <c r="H142" s="164">
        <f>Rates!BN99</f>
        <v>69.326560999999998</v>
      </c>
    </row>
    <row r="143" spans="2:8">
      <c r="B143" s="143">
        <v>1993</v>
      </c>
      <c r="C143" s="163">
        <f>Deaths!V100</f>
        <v>5468</v>
      </c>
      <c r="D143" s="163">
        <f>Deaths!AR100</f>
        <v>3777</v>
      </c>
      <c r="E143" s="163">
        <f>Deaths!BN100</f>
        <v>9245</v>
      </c>
      <c r="F143" s="164">
        <f>Rates!V100</f>
        <v>92.516327000000004</v>
      </c>
      <c r="G143" s="164">
        <f>Rates!AR100</f>
        <v>42.331349000000003</v>
      </c>
      <c r="H143" s="164">
        <f>Rates!BN100</f>
        <v>61.515985000000001</v>
      </c>
    </row>
    <row r="144" spans="2:8">
      <c r="B144" s="143">
        <v>1994</v>
      </c>
      <c r="C144" s="163">
        <f>Deaths!V101</f>
        <v>5791</v>
      </c>
      <c r="D144" s="163">
        <f>Deaths!AR101</f>
        <v>4167</v>
      </c>
      <c r="E144" s="163">
        <f>Deaths!BN101</f>
        <v>9958</v>
      </c>
      <c r="F144" s="164">
        <f>Rates!V101</f>
        <v>96.021996000000001</v>
      </c>
      <c r="G144" s="164">
        <f>Rates!AR101</f>
        <v>45.421263000000003</v>
      </c>
      <c r="H144" s="164">
        <f>Rates!BN101</f>
        <v>64.632887999999994</v>
      </c>
    </row>
    <row r="145" spans="2:8">
      <c r="B145" s="143">
        <v>1995</v>
      </c>
      <c r="C145" s="163">
        <f>Deaths!V102</f>
        <v>5407</v>
      </c>
      <c r="D145" s="163">
        <f>Deaths!AR102</f>
        <v>4024</v>
      </c>
      <c r="E145" s="163">
        <f>Deaths!BN102</f>
        <v>9431</v>
      </c>
      <c r="F145" s="164">
        <f>Rates!V102</f>
        <v>85.921417000000005</v>
      </c>
      <c r="G145" s="164">
        <f>Rates!AR102</f>
        <v>42.548645</v>
      </c>
      <c r="H145" s="164">
        <f>Rates!BN102</f>
        <v>59.233156000000001</v>
      </c>
    </row>
    <row r="146" spans="2:8">
      <c r="B146" s="143">
        <v>1996</v>
      </c>
      <c r="C146" s="163">
        <f>Deaths!V103</f>
        <v>5733</v>
      </c>
      <c r="D146" s="163">
        <f>Deaths!AR103</f>
        <v>4561</v>
      </c>
      <c r="E146" s="163">
        <f>Deaths!BN103</f>
        <v>10294</v>
      </c>
      <c r="F146" s="164">
        <f>Rates!V103</f>
        <v>89.232319000000004</v>
      </c>
      <c r="G146" s="164">
        <f>Rates!AR103</f>
        <v>46.752231999999999</v>
      </c>
      <c r="H146" s="164">
        <f>Rates!BN103</f>
        <v>62.994981000000003</v>
      </c>
    </row>
    <row r="147" spans="2:8">
      <c r="B147" s="143">
        <v>1997</v>
      </c>
      <c r="C147" s="163">
        <f>Deaths!V104</f>
        <v>5662</v>
      </c>
      <c r="D147" s="163">
        <f>Deaths!AR104</f>
        <v>4687</v>
      </c>
      <c r="E147" s="163">
        <f>Deaths!BN104</f>
        <v>10349</v>
      </c>
      <c r="F147" s="164">
        <f>Rates!V104</f>
        <v>84.563299000000001</v>
      </c>
      <c r="G147" s="164">
        <f>Rates!AR104</f>
        <v>46.270949000000002</v>
      </c>
      <c r="H147" s="164">
        <f>Rates!BN104</f>
        <v>61.349657999999998</v>
      </c>
    </row>
    <row r="148" spans="2:8">
      <c r="B148" s="143">
        <v>1998</v>
      </c>
      <c r="C148" s="163">
        <f>Deaths!V105</f>
        <v>5304</v>
      </c>
      <c r="D148" s="163">
        <f>Deaths!AR105</f>
        <v>4310</v>
      </c>
      <c r="E148" s="163">
        <f>Deaths!BN105</f>
        <v>9614</v>
      </c>
      <c r="F148" s="164">
        <f>Rates!V105</f>
        <v>76.803308999999999</v>
      </c>
      <c r="G148" s="164">
        <f>Rates!AR105</f>
        <v>41.389603000000001</v>
      </c>
      <c r="H148" s="164">
        <f>Rates!BN105</f>
        <v>55.222994</v>
      </c>
    </row>
    <row r="149" spans="2:8">
      <c r="B149" s="143">
        <v>1999</v>
      </c>
      <c r="C149" s="163">
        <f>Deaths!V106</f>
        <v>5296</v>
      </c>
      <c r="D149" s="163">
        <f>Deaths!AR106</f>
        <v>4317</v>
      </c>
      <c r="E149" s="163">
        <f>Deaths!BN106</f>
        <v>9613</v>
      </c>
      <c r="F149" s="164">
        <f>Rates!V106</f>
        <v>73.919410999999997</v>
      </c>
      <c r="G149" s="164">
        <f>Rates!AR106</f>
        <v>40.018329999999999</v>
      </c>
      <c r="H149" s="164">
        <f>Rates!BN106</f>
        <v>53.480882000000001</v>
      </c>
    </row>
    <row r="150" spans="2:8">
      <c r="B150" s="143">
        <v>2000</v>
      </c>
      <c r="C150" s="163">
        <f>Deaths!V107</f>
        <v>5923</v>
      </c>
      <c r="D150" s="163">
        <f>Deaths!AR107</f>
        <v>4984</v>
      </c>
      <c r="E150" s="163">
        <f>Deaths!BN107</f>
        <v>10907</v>
      </c>
      <c r="F150" s="164">
        <f>Rates!V107</f>
        <v>81.008718999999999</v>
      </c>
      <c r="G150" s="164">
        <f>Rates!AR107</f>
        <v>44.396082999999997</v>
      </c>
      <c r="H150" s="164">
        <f>Rates!BN107</f>
        <v>58.699657999999999</v>
      </c>
    </row>
    <row r="151" spans="2:8">
      <c r="B151" s="143">
        <v>2001</v>
      </c>
      <c r="C151" s="163">
        <f>Deaths!V108</f>
        <v>5725</v>
      </c>
      <c r="D151" s="163">
        <f>Deaths!AR108</f>
        <v>4901</v>
      </c>
      <c r="E151" s="163">
        <f>Deaths!BN108</f>
        <v>10626</v>
      </c>
      <c r="F151" s="164">
        <f>Rates!V108</f>
        <v>74.684306000000007</v>
      </c>
      <c r="G151" s="164">
        <f>Rates!AR108</f>
        <v>42.464050999999998</v>
      </c>
      <c r="H151" s="164">
        <f>Rates!BN108</f>
        <v>55.108308999999998</v>
      </c>
    </row>
    <row r="152" spans="2:8">
      <c r="B152" s="143">
        <v>2002</v>
      </c>
      <c r="C152" s="163">
        <f>Deaths!V109</f>
        <v>6169</v>
      </c>
      <c r="D152" s="163">
        <f>Deaths!AR109</f>
        <v>5499</v>
      </c>
      <c r="E152" s="163">
        <f>Deaths!BN109</f>
        <v>11668</v>
      </c>
      <c r="F152" s="164">
        <f>Rates!V109</f>
        <v>78.648612999999997</v>
      </c>
      <c r="G152" s="164">
        <f>Rates!AR109</f>
        <v>46.131298000000001</v>
      </c>
      <c r="H152" s="164">
        <f>Rates!BN109</f>
        <v>58.809654999999999</v>
      </c>
    </row>
    <row r="153" spans="2:8">
      <c r="B153" s="143">
        <v>2003</v>
      </c>
      <c r="C153" s="163">
        <f>Deaths!V110</f>
        <v>6224</v>
      </c>
      <c r="D153" s="163">
        <f>Deaths!AR110</f>
        <v>5668</v>
      </c>
      <c r="E153" s="163">
        <f>Deaths!BN110</f>
        <v>11892</v>
      </c>
      <c r="F153" s="164">
        <f>Rates!V110</f>
        <v>77.214995999999999</v>
      </c>
      <c r="G153" s="164">
        <f>Rates!AR110</f>
        <v>46.060513999999998</v>
      </c>
      <c r="H153" s="164">
        <f>Rates!BN110</f>
        <v>58.455911999999998</v>
      </c>
    </row>
    <row r="154" spans="2:8">
      <c r="B154" s="143">
        <v>2004</v>
      </c>
      <c r="C154" s="163">
        <f>Deaths!V111</f>
        <v>6029</v>
      </c>
      <c r="D154" s="163">
        <f>Deaths!AR111</f>
        <v>5611</v>
      </c>
      <c r="E154" s="163">
        <f>Deaths!BN111</f>
        <v>11640</v>
      </c>
      <c r="F154" s="164">
        <f>Rates!V111</f>
        <v>72.737550999999996</v>
      </c>
      <c r="G154" s="164">
        <f>Rates!AR111</f>
        <v>44.817739000000003</v>
      </c>
      <c r="H154" s="164">
        <f>Rates!BN111</f>
        <v>55.841909000000001</v>
      </c>
    </row>
    <row r="155" spans="2:8">
      <c r="B155" s="143">
        <v>2005</v>
      </c>
      <c r="C155" s="163">
        <f>Deaths!V112</f>
        <v>5703</v>
      </c>
      <c r="D155" s="163">
        <f>Deaths!AR112</f>
        <v>5113</v>
      </c>
      <c r="E155" s="163">
        <f>Deaths!BN112</f>
        <v>10816</v>
      </c>
      <c r="F155" s="164">
        <f>Rates!V112</f>
        <v>66.284131000000002</v>
      </c>
      <c r="G155" s="164">
        <f>Rates!AR112</f>
        <v>39.501336000000002</v>
      </c>
      <c r="H155" s="164">
        <f>Rates!BN112</f>
        <v>50.196815999999998</v>
      </c>
    </row>
    <row r="156" spans="2:8">
      <c r="B156" s="143">
        <v>2006</v>
      </c>
      <c r="C156" s="163">
        <f>Deaths!V113</f>
        <v>5717</v>
      </c>
      <c r="D156" s="163">
        <f>Deaths!AR113</f>
        <v>5160</v>
      </c>
      <c r="E156" s="163">
        <f>Deaths!BN113</f>
        <v>10877</v>
      </c>
      <c r="F156" s="164">
        <f>Rates!V113</f>
        <v>64.052212999999995</v>
      </c>
      <c r="G156" s="164">
        <f>Rates!AR113</f>
        <v>38.700609</v>
      </c>
      <c r="H156" s="164">
        <f>Rates!BN113</f>
        <v>48.918222999999998</v>
      </c>
    </row>
    <row r="157" spans="2:8">
      <c r="B157" s="143">
        <v>2007</v>
      </c>
      <c r="C157" s="163">
        <f>Deaths!V114</f>
        <v>6071</v>
      </c>
      <c r="D157" s="163">
        <f>Deaths!AR114</f>
        <v>5552</v>
      </c>
      <c r="E157" s="163">
        <f>Deaths!BN114</f>
        <v>11623</v>
      </c>
      <c r="F157" s="164">
        <f>Rates!V114</f>
        <v>65.148743999999994</v>
      </c>
      <c r="G157" s="164">
        <f>Rates!AR114</f>
        <v>40.526933</v>
      </c>
      <c r="H157" s="164">
        <f>Rates!BN114</f>
        <v>50.561847</v>
      </c>
    </row>
    <row r="158" spans="2:8">
      <c r="B158" s="143">
        <v>2008</v>
      </c>
      <c r="C158" s="163">
        <f>Deaths!V115</f>
        <v>5925</v>
      </c>
      <c r="D158" s="163">
        <f>Deaths!AR115</f>
        <v>5350</v>
      </c>
      <c r="E158" s="163">
        <f>Deaths!BN115</f>
        <v>11275</v>
      </c>
      <c r="F158" s="164">
        <f>Rates!V115</f>
        <v>61.451338</v>
      </c>
      <c r="G158" s="164">
        <f>Rates!AR115</f>
        <v>38.133578999999997</v>
      </c>
      <c r="H158" s="164">
        <f>Rates!BN115</f>
        <v>47.650244000000001</v>
      </c>
    </row>
    <row r="159" spans="2:8">
      <c r="B159" s="143">
        <v>2009</v>
      </c>
      <c r="C159" s="163">
        <f>Deaths!V116</f>
        <v>5831</v>
      </c>
      <c r="D159" s="163">
        <f>Deaths!AR116</f>
        <v>5214</v>
      </c>
      <c r="E159" s="163">
        <f>Deaths!BN116</f>
        <v>11045</v>
      </c>
      <c r="F159" s="164">
        <f>Rates!V116</f>
        <v>58.316583000000001</v>
      </c>
      <c r="G159" s="164">
        <f>Rates!AR116</f>
        <v>36.392851</v>
      </c>
      <c r="H159" s="164">
        <f>Rates!BN116</f>
        <v>45.333195000000003</v>
      </c>
    </row>
    <row r="160" spans="2:8">
      <c r="B160" s="143">
        <v>2010</v>
      </c>
      <c r="C160" s="163">
        <f>Deaths!V117</f>
        <v>6224</v>
      </c>
      <c r="D160" s="163">
        <f>Deaths!AR117</f>
        <v>5739</v>
      </c>
      <c r="E160" s="163">
        <f>Deaths!BN117</f>
        <v>11963</v>
      </c>
      <c r="F160" s="164">
        <f>Rates!V117</f>
        <v>60.047230999999996</v>
      </c>
      <c r="G160" s="164">
        <f>Rates!AR117</f>
        <v>38.536979000000002</v>
      </c>
      <c r="H160" s="164">
        <f>Rates!BN117</f>
        <v>47.344911000000003</v>
      </c>
    </row>
    <row r="161" spans="2:8">
      <c r="B161" s="143">
        <v>2011</v>
      </c>
      <c r="C161" s="163">
        <f>Deaths!V118</f>
        <v>6553</v>
      </c>
      <c r="D161" s="163">
        <f>Deaths!AR118</f>
        <v>5965</v>
      </c>
      <c r="E161" s="163">
        <f>Deaths!BN118</f>
        <v>12518</v>
      </c>
      <c r="F161" s="164">
        <f>Rates!V118</f>
        <v>61.031967000000002</v>
      </c>
      <c r="G161" s="164">
        <f>Rates!AR118</f>
        <v>38.785831999999999</v>
      </c>
      <c r="H161" s="164">
        <f>Rates!BN118</f>
        <v>47.934241</v>
      </c>
    </row>
    <row r="162" spans="2:8">
      <c r="B162" s="154">
        <f>IF($D$8&gt;=2012,2012,"")</f>
        <v>2012</v>
      </c>
      <c r="C162" s="163">
        <f>Deaths!V119</f>
        <v>6822</v>
      </c>
      <c r="D162" s="163">
        <f>Deaths!AR119</f>
        <v>6438</v>
      </c>
      <c r="E162" s="163">
        <f>Deaths!BN119</f>
        <v>13260</v>
      </c>
      <c r="F162" s="164">
        <f>Rates!V119</f>
        <v>61.271349999999998</v>
      </c>
      <c r="G162" s="164">
        <f>Rates!AR119</f>
        <v>40.614018000000002</v>
      </c>
      <c r="H162" s="164">
        <f>Rates!BN119</f>
        <v>49.142054999999999</v>
      </c>
    </row>
    <row r="163" spans="2:8">
      <c r="B163" s="154">
        <f>IF($D$8&gt;=2013,2013,"")</f>
        <v>2013</v>
      </c>
      <c r="C163" s="165">
        <f>Deaths!V120</f>
        <v>6558</v>
      </c>
      <c r="D163" s="163">
        <f>Deaths!AR120</f>
        <v>5917</v>
      </c>
      <c r="E163" s="163">
        <f>Deaths!BN120</f>
        <v>12475</v>
      </c>
      <c r="F163" s="164">
        <f>Rates!V120</f>
        <v>56.645932000000002</v>
      </c>
      <c r="G163" s="164">
        <f>Rates!AR120</f>
        <v>36.836697999999998</v>
      </c>
      <c r="H163" s="164">
        <f>Rates!BN120</f>
        <v>45.211253999999997</v>
      </c>
    </row>
    <row r="164" spans="2:8">
      <c r="B164" s="154">
        <f>IF($D$8&gt;=2014,2014,"")</f>
        <v>2014</v>
      </c>
      <c r="C164" s="165">
        <f>Deaths!V121</f>
        <v>7179</v>
      </c>
      <c r="D164" s="163">
        <f>Deaths!AR121</f>
        <v>6609</v>
      </c>
      <c r="E164" s="163">
        <f>Deaths!BN121</f>
        <v>13788</v>
      </c>
      <c r="F164" s="164">
        <f>Rates!V121</f>
        <v>59.777693999999997</v>
      </c>
      <c r="G164" s="164">
        <f>Rates!AR121</f>
        <v>40.013491999999999</v>
      </c>
      <c r="H164" s="164">
        <f>Rates!BN121</f>
        <v>48.435636000000002</v>
      </c>
    </row>
    <row r="165" spans="2:8">
      <c r="B165" s="154">
        <f>IF($D$8&gt;=2015,2015,"")</f>
        <v>2015</v>
      </c>
      <c r="C165" s="165">
        <f>Deaths!V122</f>
        <v>7214</v>
      </c>
      <c r="D165" s="163">
        <f>Deaths!AR122</f>
        <v>7100</v>
      </c>
      <c r="E165" s="163">
        <f>Deaths!BN122</f>
        <v>14314</v>
      </c>
      <c r="F165" s="164">
        <f>Rates!V122</f>
        <v>58.061849000000002</v>
      </c>
      <c r="G165" s="164">
        <f>Rates!AR122</f>
        <v>41.482999999999997</v>
      </c>
      <c r="H165" s="164">
        <f>Rates!BN122</f>
        <v>48.650286999999999</v>
      </c>
    </row>
    <row r="166" spans="2:8">
      <c r="B166" s="154">
        <f>IF($D$8&gt;=2016,2016,"")</f>
        <v>2016</v>
      </c>
      <c r="C166" s="165">
        <f>Deaths!V123</f>
        <v>7455</v>
      </c>
      <c r="D166" s="163">
        <f>Deaths!AR123</f>
        <v>7328</v>
      </c>
      <c r="E166" s="163">
        <f>Deaths!BN123</f>
        <v>14783</v>
      </c>
      <c r="F166" s="164">
        <f>Rates!V123</f>
        <v>57.989933000000001</v>
      </c>
      <c r="G166" s="164">
        <f>Rates!AR123</f>
        <v>41.909799</v>
      </c>
      <c r="H166" s="164">
        <f>Rates!BN123</f>
        <v>48.855344000000002</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319.78077000000002</v>
      </c>
      <c r="G184" s="174">
        <f>INDEX($B$57:$H$175,MATCH($C$184,$B$57:$B$175,0),6)</f>
        <v>263.06166000000002</v>
      </c>
      <c r="H184" s="174">
        <f>INDEX($B$57:$H$175,MATCH($C$184,$B$57:$B$175,0),7)</f>
        <v>292.95751000000001</v>
      </c>
    </row>
    <row r="185" spans="2:8">
      <c r="B185" s="172" t="s">
        <v>67</v>
      </c>
      <c r="C185" s="173">
        <f>'Interactive summary tables'!$G$10</f>
        <v>2016</v>
      </c>
      <c r="D185" s="170"/>
      <c r="E185" s="172" t="s">
        <v>72</v>
      </c>
      <c r="F185" s="174">
        <f>INDEX($B$57:$H$175,MATCH($C$185,$B$57:$B$175,0),5)</f>
        <v>57.989933000000001</v>
      </c>
      <c r="G185" s="174">
        <f>INDEX($B$57:$H$175,MATCH($C$185,$B$57:$B$175,0),6)</f>
        <v>41.909799</v>
      </c>
      <c r="H185" s="174">
        <f>INDEX($B$57:$H$175,MATCH($C$185,$B$57:$B$175,0),7)</f>
        <v>48.855344000000002</v>
      </c>
    </row>
    <row r="186" spans="2:8">
      <c r="B186" s="175"/>
      <c r="C186" s="173"/>
      <c r="D186" s="170"/>
      <c r="E186" s="172" t="s">
        <v>74</v>
      </c>
      <c r="F186" s="176">
        <f>IF($C$185&lt;=$C$184,"-",(F$185-F$184)/F$184)</f>
        <v>-0.81865722257157614</v>
      </c>
      <c r="G186" s="176">
        <f t="shared" ref="G186:H186" si="2">IF($C$185&lt;=$C$184,"-",(G$185-G$184)/G$184)</f>
        <v>-0.8406845033974164</v>
      </c>
      <c r="H186" s="176">
        <f t="shared" si="2"/>
        <v>-0.83323402769227528</v>
      </c>
    </row>
    <row r="187" spans="2:8">
      <c r="B187" s="172" t="s">
        <v>77</v>
      </c>
      <c r="C187" s="173">
        <f>$C$185-$C$184</f>
        <v>109</v>
      </c>
      <c r="D187" s="170"/>
      <c r="E187" s="172" t="s">
        <v>73</v>
      </c>
      <c r="F187" s="176">
        <f>IF($C$185&lt;=$C$184,"-",((F$185/F$184)^(1/($C$185-$C$184))-1))</f>
        <v>-1.5541869464010816E-2</v>
      </c>
      <c r="G187" s="176">
        <f t="shared" ref="G187:H187" si="3">IF($C$185&lt;=$C$184,"-",((G$185/G$184)^(1/($C$185-$C$184))-1))</f>
        <v>-1.6710806435287995E-2</v>
      </c>
      <c r="H187" s="176">
        <f t="shared" si="3"/>
        <v>-1.6298415323966808E-2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respiratory system (ICD-10 J00–J99)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respiratory system (ICD-10 J00–J99)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'[grim-all-diseases-of-the-respiratory-system-2017.xlsx]Deaths'!$C$14</v>
      </c>
      <c r="G207" s="189" t="str">
        <f ca="1">CELL("address",INDEX(Deaths!$Y$7:$AP$132,MATCH($C$207,Deaths!$B$7:$B$132,0),MATCH($C$210,Deaths!$Y$6:$AP$6,0)))</f>
        <v>'[grim-all-diseases-of-the-respiratory-system-2017.xlsx]Deaths'!$Y$14</v>
      </c>
      <c r="H207" s="189" t="str">
        <f ca="1">CELL("address",INDEX(Deaths!$AU$7:$BL$132,MATCH($C$207,Deaths!$B$7:$B$132,0),MATCH($C$210,Deaths!$AU$6:$BL$6,0)))</f>
        <v>'[grim-all-diseases-of-the-respiratory-system-2017.xlsx]Deaths'!$AU$14</v>
      </c>
    </row>
    <row r="208" spans="2:8">
      <c r="B208" s="187" t="s">
        <v>67</v>
      </c>
      <c r="C208" s="188">
        <f>'Interactive summary tables'!$E$34</f>
        <v>2016</v>
      </c>
      <c r="D208" s="185"/>
      <c r="E208" s="185" t="s">
        <v>89</v>
      </c>
      <c r="F208" s="189" t="str">
        <f ca="1">CELL("address",INDEX(Deaths!$C$7:$T$132,MATCH($C$208,Deaths!$B$7:$B$132,0),MATCH($C$211,Deaths!$C$6:$T$6,0)))</f>
        <v>'[grim-all-diseases-of-the-respiratory-system-2017.xlsx]Deaths'!$T$123</v>
      </c>
      <c r="G208" s="189" t="str">
        <f ca="1">CELL("address",INDEX(Deaths!$Y$7:$AP$132,MATCH($C$208,Deaths!$B$7:$B$132,0),MATCH($C$211,Deaths!$Y$6:$AP$6,0)))</f>
        <v>'[grim-all-diseases-of-the-respiratory-system-2017.xlsx]Deaths'!$AP$123</v>
      </c>
      <c r="H208" s="189" t="str">
        <f ca="1">CELL("address",INDEX(Deaths!$AU$7:$BL$132,MATCH($C$208,Deaths!$B$7:$B$132,0),MATCH($C$211,Deaths!$AU$6:$BL$6,0)))</f>
        <v>'[grim-all-diseases-of-the-respiratory-system-2017.xlsx]Deaths'!$BL$123</v>
      </c>
    </row>
    <row r="209" spans="2:8">
      <c r="B209" s="187"/>
      <c r="C209" s="188"/>
      <c r="D209" s="185"/>
      <c r="E209" s="185" t="s">
        <v>95</v>
      </c>
      <c r="F209" s="190">
        <f ca="1">SUM(INDIRECT(F$207,1):INDIRECT(F$208,1))</f>
        <v>510002</v>
      </c>
      <c r="G209" s="191">
        <f ca="1">SUM(INDIRECT(G$207,1):INDIRECT(G$208,1))</f>
        <v>357468</v>
      </c>
      <c r="H209" s="191">
        <f ca="1">SUM(INDIRECT(H$207,1):INDIRECT(H$208,1))</f>
        <v>867470</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'[grim-all-diseases-of-the-respiratory-system-2017.xlsx]Populations'!$D$23</v>
      </c>
      <c r="G211" s="189" t="str">
        <f ca="1">CELL("address",INDEX(Populations!$Y$16:$AP$141,MATCH($C$207,Populations!$C$16:$C$141,0),MATCH($C$210,Populations!$Y$15:$AP$15,0)))</f>
        <v>'[grim-all-diseases-of-the-respiratory-system-2017.xlsx]Populations'!$Y$23</v>
      </c>
      <c r="H211" s="189" t="str">
        <f ca="1">CELL("address",INDEX(Populations!$AT$16:$BK$141,MATCH($C$207,Populations!$C$16:$C$141,0),MATCH($C$210,Populations!$AT$15:$BK$15,0)))</f>
        <v>'[grim-all-diseases-of-the-respiratory-system-2017.xlsx]Populations'!$AT$23</v>
      </c>
    </row>
    <row r="212" spans="2:8">
      <c r="B212" s="187"/>
      <c r="C212" s="185"/>
      <c r="D212" s="185"/>
      <c r="E212" s="185" t="s">
        <v>89</v>
      </c>
      <c r="F212" s="189" t="str">
        <f ca="1">CELL("address",INDEX(Populations!$D$16:$U$141,MATCH($C$208,Populations!$C$16:$C$141,0),MATCH($C$211,Populations!$D$15:$U$15,0)))</f>
        <v>'[grim-all-diseases-of-the-respiratory-system-2017.xlsx]Populations'!$U$132</v>
      </c>
      <c r="G212" s="189" t="str">
        <f ca="1">CELL("address",INDEX(Populations!$Y$16:$AP$141,MATCH($C$208,Populations!$C$16:$C$141,0),MATCH($C$211,Populations!$Y$15:$AP$15,0)))</f>
        <v>'[grim-all-diseases-of-the-respiratory-system-2017.xlsx]Populations'!$AP$132</v>
      </c>
      <c r="H212" s="189" t="str">
        <f ca="1">CELL("address",INDEX(Populations!$AT$16:$BK$141,MATCH($C$208,Populations!$C$16:$C$141,0),MATCH($C$211,Populations!$AT$15:$BK$15,0)))</f>
        <v>'[grim-all-diseases-of-the-respiratory-system-2017.xlsx]Populations'!$BK$132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78.155847553868753</v>
      </c>
      <c r="G215" s="193">
        <f t="shared" ref="G215:H215" ca="1" si="4">IF($C$208&lt;$C$207,"-",IF($C$214&lt;$C$213,"-",G$209/G$213*100000))</f>
        <v>55.072323397313625</v>
      </c>
      <c r="H215" s="193">
        <f t="shared" ca="1" si="4"/>
        <v>66.644735782530532</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respiratory system (ICD-10 J00–J99)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respiratory system (ICD-10 J00–J99)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respiratory system (ICD-10 J00–J99)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respiratory system (ICD-10 J00–J99)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respiratory system (ICD-10 J00–J99)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42528D7B-B357-4196-A45C-18B9CCB942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respiratory system (ICD-10 J00–J99), 1907–2016 (GRIM Books 2016; 6 June 2016 edition) AIHW</dc:title>
  <dc:creator>AIHW</dc:creator>
  <cp:lastModifiedBy>James</cp:lastModifiedBy>
  <cp:lastPrinted>2014-12-22T03:15:21Z</cp:lastPrinted>
  <dcterms:created xsi:type="dcterms:W3CDTF">2013-06-20T00:40:38Z</dcterms:created>
  <dcterms:modified xsi:type="dcterms:W3CDTF">2018-08-10T03:17:33Z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