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58" i="7" l="1"/>
  <c r="C142" i="7"/>
  <c r="C131" i="7"/>
  <c r="D102" i="7"/>
  <c r="D128" i="7"/>
  <c r="C172" i="7"/>
  <c r="E141" i="7"/>
  <c r="D160" i="7"/>
  <c r="E59" i="7"/>
  <c r="D157" i="7"/>
  <c r="E101" i="7"/>
  <c r="D72" i="7"/>
  <c r="C152" i="7"/>
  <c r="D89" i="7"/>
  <c r="C102" i="7"/>
  <c r="D131" i="7"/>
  <c r="D137" i="7"/>
  <c r="E96" i="7"/>
  <c r="D171" i="7"/>
  <c r="E109" i="7"/>
  <c r="E135" i="7"/>
  <c r="C104" i="7"/>
  <c r="C165" i="7"/>
  <c r="D136" i="7"/>
  <c r="D73" i="7"/>
  <c r="E80" i="7"/>
  <c r="D74" i="7"/>
  <c r="E146" i="7"/>
  <c r="D121" i="7"/>
  <c r="E126" i="7"/>
  <c r="D145" i="7"/>
  <c r="E156" i="7"/>
  <c r="E70" i="7"/>
  <c r="E85" i="7"/>
  <c r="C156" i="7"/>
  <c r="E100" i="7"/>
  <c r="E138" i="7"/>
  <c r="C170" i="7"/>
  <c r="D130" i="7"/>
  <c r="D70" i="7"/>
  <c r="D159" i="7"/>
  <c r="C88" i="7"/>
  <c r="E113" i="7"/>
  <c r="E66" i="7"/>
  <c r="D147" i="7"/>
  <c r="D134" i="7"/>
  <c r="C110" i="7"/>
  <c r="E122" i="7"/>
  <c r="C133" i="7"/>
  <c r="C61" i="7"/>
  <c r="C126" i="7"/>
  <c r="D152" i="7"/>
  <c r="E168" i="7"/>
  <c r="D66" i="7"/>
  <c r="C123" i="7"/>
  <c r="D124" i="7"/>
  <c r="E81" i="7"/>
  <c r="C159" i="7"/>
  <c r="D75" i="7"/>
  <c r="E125" i="7"/>
  <c r="D83" i="7"/>
  <c r="C82" i="7"/>
  <c r="C95" i="7"/>
  <c r="C162" i="7"/>
  <c r="C60" i="7"/>
  <c r="D173" i="7"/>
  <c r="D166" i="7"/>
  <c r="D111" i="7"/>
  <c r="D158" i="7"/>
  <c r="C157" i="7"/>
  <c r="C58" i="7"/>
  <c r="D138" i="7"/>
  <c r="C164" i="7"/>
  <c r="D60" i="7"/>
  <c r="D100" i="7"/>
  <c r="C78" i="7"/>
  <c r="C149" i="7"/>
  <c r="E108" i="7"/>
  <c r="C103" i="7"/>
  <c r="E72" i="7"/>
  <c r="D86" i="7"/>
  <c r="C168" i="7"/>
  <c r="E116" i="7"/>
  <c r="E61" i="7"/>
  <c r="E150" i="7"/>
  <c r="D67" i="7"/>
  <c r="C106" i="7"/>
  <c r="C97" i="7"/>
  <c r="E102" i="7"/>
  <c r="D57" i="7"/>
  <c r="C171" i="7"/>
  <c r="E147" i="7"/>
  <c r="C74" i="7"/>
  <c r="C79" i="7"/>
  <c r="E57" i="7"/>
  <c r="E94" i="7"/>
  <c r="C109" i="7"/>
  <c r="E115" i="7"/>
  <c r="C92" i="7"/>
  <c r="E166" i="7"/>
  <c r="E124" i="7"/>
  <c r="C111" i="7"/>
  <c r="E68" i="7"/>
  <c r="E132" i="7"/>
  <c r="C155" i="7"/>
  <c r="E155" i="7"/>
  <c r="E142" i="7"/>
  <c r="D80" i="7"/>
  <c r="D151" i="7"/>
  <c r="C144" i="7"/>
  <c r="D103" i="7"/>
  <c r="C107" i="7"/>
  <c r="C132" i="7"/>
  <c r="E58" i="7"/>
  <c r="E123" i="7"/>
  <c r="E173" i="7"/>
  <c r="D59" i="7"/>
  <c r="C64" i="7"/>
  <c r="C140" i="7"/>
  <c r="E143" i="7"/>
  <c r="D170" i="7"/>
  <c r="D175" i="7"/>
  <c r="E112" i="7"/>
  <c r="D144" i="7"/>
  <c r="E99" i="7"/>
  <c r="E154" i="7"/>
  <c r="C174" i="7"/>
  <c r="E172" i="7"/>
  <c r="C84" i="7"/>
  <c r="D149" i="7"/>
  <c r="D161" i="7"/>
  <c r="E117" i="7"/>
  <c r="D99" i="7"/>
  <c r="E121" i="7"/>
  <c r="E65" i="7"/>
  <c r="E93" i="7"/>
  <c r="C135" i="7"/>
  <c r="D112" i="7"/>
  <c r="D90" i="7"/>
  <c r="D155" i="7"/>
  <c r="C66" i="7"/>
  <c r="C99" i="7"/>
  <c r="D140" i="7"/>
  <c r="D78" i="7"/>
  <c r="C75" i="7"/>
  <c r="E82" i="7"/>
  <c r="D135" i="7"/>
  <c r="C101" i="7"/>
  <c r="E118" i="7"/>
  <c r="E137" i="7"/>
  <c r="D108" i="7"/>
  <c r="E73" i="7"/>
  <c r="E131" i="7"/>
  <c r="E75" i="7"/>
  <c r="E71" i="7"/>
  <c r="D84" i="7"/>
  <c r="C98" i="7"/>
  <c r="E133" i="7"/>
  <c r="E106" i="7"/>
  <c r="E74" i="7"/>
  <c r="D95" i="7"/>
  <c r="D61" i="7"/>
  <c r="D94" i="7"/>
  <c r="D58" i="7"/>
  <c r="E152" i="7"/>
  <c r="E78" i="7"/>
  <c r="E169" i="7"/>
  <c r="E62" i="7"/>
  <c r="E67" i="7"/>
  <c r="D150" i="7"/>
  <c r="E60" i="7"/>
  <c r="C96" i="7"/>
  <c r="C63" i="7"/>
  <c r="C173" i="7"/>
  <c r="D85" i="7"/>
  <c r="C100" i="7"/>
  <c r="C69" i="7"/>
  <c r="E170" i="7"/>
  <c r="E140" i="7"/>
  <c r="E63" i="7"/>
  <c r="C163" i="7"/>
  <c r="D156" i="7"/>
  <c r="E91" i="7"/>
  <c r="D169" i="7"/>
  <c r="D114" i="7"/>
  <c r="C73" i="7"/>
  <c r="D154" i="7"/>
  <c r="C91" i="7"/>
  <c r="D110" i="7"/>
  <c r="D148" i="7"/>
  <c r="E139" i="7"/>
  <c r="D71" i="7"/>
  <c r="E119" i="7"/>
  <c r="D87" i="7"/>
  <c r="E162" i="7"/>
  <c r="C119" i="7"/>
  <c r="E88" i="7"/>
  <c r="D129" i="7"/>
  <c r="D119" i="7"/>
  <c r="E127" i="7"/>
  <c r="D120" i="7"/>
  <c r="D76" i="7"/>
  <c r="E105" i="7"/>
  <c r="D141" i="7"/>
  <c r="C124" i="7"/>
  <c r="D69" i="7"/>
  <c r="E98" i="7"/>
  <c r="E175" i="7"/>
  <c r="C175" i="7"/>
  <c r="E103" i="7"/>
  <c r="C70" i="7"/>
  <c r="E159" i="7"/>
  <c r="D143" i="7"/>
  <c r="D163" i="7"/>
  <c r="D139" i="7"/>
  <c r="C122" i="7"/>
  <c r="E163" i="7"/>
  <c r="E83" i="7"/>
  <c r="E171" i="7"/>
  <c r="E77" i="7"/>
  <c r="D118" i="7"/>
  <c r="E145" i="7"/>
  <c r="E110" i="7"/>
  <c r="D77" i="7"/>
  <c r="C147" i="7"/>
  <c r="E120" i="7"/>
  <c r="D64" i="7"/>
  <c r="C86" i="7"/>
  <c r="D122" i="7"/>
  <c r="E164" i="7"/>
  <c r="D79" i="7"/>
  <c r="C65" i="7"/>
  <c r="C137" i="7"/>
  <c r="D98" i="7"/>
  <c r="C77" i="7"/>
  <c r="C125" i="7"/>
  <c r="C127" i="7"/>
  <c r="D107" i="7"/>
  <c r="D91" i="7"/>
  <c r="C85" i="7"/>
  <c r="D101" i="7"/>
  <c r="C105" i="7"/>
  <c r="C87" i="7"/>
  <c r="C108" i="7"/>
  <c r="C145" i="7"/>
  <c r="D123" i="7"/>
  <c r="E104" i="7"/>
  <c r="E76" i="7"/>
  <c r="D165" i="7"/>
  <c r="E167" i="7"/>
  <c r="E92" i="7"/>
  <c r="E130" i="7"/>
  <c r="E111" i="7"/>
  <c r="E86" i="7"/>
  <c r="D92" i="7"/>
  <c r="E95" i="7"/>
  <c r="E148" i="7"/>
  <c r="E144" i="7"/>
  <c r="C83" i="7"/>
  <c r="C136" i="7"/>
  <c r="E149" i="7"/>
  <c r="D81" i="7"/>
  <c r="E151" i="7"/>
  <c r="C161" i="7"/>
  <c r="E69" i="7"/>
  <c r="C169" i="7"/>
  <c r="D109" i="7"/>
  <c r="C121" i="7"/>
  <c r="E157" i="7"/>
  <c r="C146" i="7"/>
  <c r="C138" i="7"/>
  <c r="E79" i="7"/>
  <c r="G107" i="7"/>
  <c r="F164" i="7"/>
  <c r="F122" i="7"/>
  <c r="H119" i="7"/>
  <c r="C158" i="7"/>
  <c r="C154" i="7"/>
  <c r="D62" i="7"/>
  <c r="D68" i="7"/>
  <c r="D133" i="7"/>
  <c r="C67" i="7"/>
  <c r="D162" i="7"/>
  <c r="G106" i="7"/>
  <c r="G62" i="7"/>
  <c r="G156" i="7"/>
  <c r="D164" i="7"/>
  <c r="C89" i="7"/>
  <c r="C166" i="7"/>
  <c r="D88" i="7"/>
  <c r="C134" i="7"/>
  <c r="D63" i="7"/>
  <c r="D115" i="7"/>
  <c r="F89" i="7"/>
  <c r="C76" i="7"/>
  <c r="C167" i="7"/>
  <c r="D127" i="7"/>
  <c r="C116" i="7"/>
  <c r="C118" i="7"/>
  <c r="H142" i="7"/>
  <c r="D132" i="7"/>
  <c r="C80" i="7"/>
  <c r="C68" i="7"/>
  <c r="D93" i="7"/>
  <c r="E129" i="7"/>
  <c r="D126" i="7"/>
  <c r="D82" i="7"/>
  <c r="C71" i="7"/>
  <c r="E107" i="7"/>
  <c r="F132" i="7"/>
  <c r="E64" i="7"/>
  <c r="E87" i="7"/>
  <c r="C153" i="7"/>
  <c r="C113" i="7"/>
  <c r="E160" i="7"/>
  <c r="D168" i="7"/>
  <c r="G121" i="7"/>
  <c r="G128" i="7"/>
  <c r="D142" i="7"/>
  <c r="E134" i="7"/>
  <c r="E161" i="7"/>
  <c r="E89" i="7"/>
  <c r="C114" i="7"/>
  <c r="D153" i="7"/>
  <c r="C120" i="7"/>
  <c r="D117" i="7"/>
  <c r="D167" i="7"/>
  <c r="C93" i="7"/>
  <c r="D65" i="7"/>
  <c r="E174" i="7"/>
  <c r="H106" i="7"/>
  <c r="E84" i="7"/>
  <c r="D113" i="7"/>
  <c r="F108" i="7"/>
  <c r="G160" i="7"/>
  <c r="C117" i="7"/>
  <c r="D172" i="7"/>
  <c r="C129" i="7"/>
  <c r="E153" i="7"/>
  <c r="C128" i="7"/>
  <c r="C160" i="7"/>
  <c r="H109" i="7"/>
  <c r="H131" i="7"/>
  <c r="H112" i="7"/>
  <c r="H148" i="7"/>
  <c r="H135" i="7"/>
  <c r="C139" i="7"/>
  <c r="C81" i="7"/>
  <c r="D96" i="7"/>
  <c r="D106" i="7"/>
  <c r="C112" i="7"/>
  <c r="D104" i="7"/>
  <c r="E136" i="7"/>
  <c r="D105" i="7"/>
  <c r="D146" i="7"/>
  <c r="F60" i="7"/>
  <c r="G109" i="7"/>
  <c r="D97" i="7"/>
  <c r="C150" i="7"/>
  <c r="C148" i="7"/>
  <c r="G60" i="7"/>
  <c r="G146" i="7"/>
  <c r="G108" i="7"/>
  <c r="E165" i="7"/>
  <c r="C141" i="7"/>
  <c r="E128" i="7"/>
  <c r="E90" i="7"/>
  <c r="F121" i="7"/>
  <c r="G90" i="7"/>
  <c r="C94" i="7"/>
  <c r="C62" i="7"/>
  <c r="C57" i="7"/>
  <c r="D125" i="7"/>
  <c r="D174" i="7"/>
  <c r="G103" i="7"/>
  <c r="F156" i="7"/>
  <c r="G96" i="7"/>
  <c r="C115" i="7"/>
  <c r="E97" i="7"/>
  <c r="E114" i="7"/>
  <c r="C72" i="7"/>
  <c r="D116" i="7"/>
  <c r="F78" i="7"/>
  <c r="F141" i="7"/>
  <c r="F133" i="7"/>
  <c r="C90" i="7"/>
  <c r="C130" i="7"/>
  <c r="H123" i="7"/>
  <c r="H107" i="7"/>
  <c r="F152" i="7"/>
  <c r="C143" i="7"/>
  <c r="C151" i="7"/>
  <c r="C59" i="7"/>
  <c r="G118" i="7"/>
  <c r="H149" i="7"/>
  <c r="H156" i="7"/>
  <c r="G75" i="7"/>
  <c r="H96" i="7"/>
  <c r="F148" i="7"/>
  <c r="F69" i="7"/>
  <c r="G126" i="7"/>
  <c r="G71" i="7"/>
  <c r="H122" i="7"/>
  <c r="G116" i="7"/>
  <c r="G145" i="7"/>
  <c r="F71" i="7"/>
  <c r="H73" i="7"/>
  <c r="G92" i="7"/>
  <c r="H144" i="7"/>
  <c r="F125" i="7"/>
  <c r="F62" i="7"/>
  <c r="H126" i="7"/>
  <c r="F160" i="7"/>
  <c r="H137" i="7"/>
  <c r="H101" i="7"/>
  <c r="H89" i="7"/>
  <c r="F100" i="7"/>
  <c r="F76" i="7"/>
  <c r="G125" i="7"/>
  <c r="G153" i="7"/>
  <c r="G88" i="7"/>
  <c r="H153" i="7"/>
  <c r="H147" i="7"/>
  <c r="H134" i="7"/>
  <c r="H120" i="7"/>
  <c r="G83" i="7"/>
  <c r="H71" i="7"/>
  <c r="G137" i="7"/>
  <c r="F126" i="7"/>
  <c r="F95" i="7"/>
  <c r="G151" i="7"/>
  <c r="F75" i="7"/>
  <c r="F162" i="7"/>
  <c r="G129" i="7"/>
  <c r="F58" i="7"/>
  <c r="H79" i="7"/>
  <c r="G89" i="7"/>
  <c r="F81" i="7"/>
  <c r="G165" i="7"/>
  <c r="H117" i="7"/>
  <c r="F112" i="7"/>
  <c r="H67" i="7"/>
  <c r="F153" i="7"/>
  <c r="G158" i="7"/>
  <c r="G70" i="7"/>
  <c r="H81" i="7"/>
  <c r="G67" i="7"/>
  <c r="G122" i="7"/>
  <c r="H93" i="7"/>
  <c r="G131" i="7"/>
  <c r="H140" i="7"/>
  <c r="F61" i="7"/>
  <c r="H143" i="7"/>
  <c r="F68" i="7"/>
  <c r="F103" i="7"/>
  <c r="G58" i="7"/>
  <c r="G155" i="7"/>
  <c r="H158" i="7"/>
  <c r="H173" i="7"/>
  <c r="H68" i="7"/>
  <c r="F158" i="7"/>
  <c r="G78" i="7"/>
  <c r="H104" i="7"/>
  <c r="F163" i="7"/>
  <c r="H66" i="7"/>
  <c r="H115" i="7"/>
  <c r="H102" i="7"/>
  <c r="F154" i="7"/>
  <c r="H58" i="7"/>
  <c r="F79" i="7"/>
  <c r="H151" i="7"/>
  <c r="G61" i="7"/>
  <c r="F124" i="7"/>
  <c r="H159" i="7"/>
  <c r="H57" i="7"/>
  <c r="H184" i="7" s="1"/>
  <c r="H97" i="7"/>
  <c r="H113" i="7"/>
  <c r="H92" i="7"/>
  <c r="H88" i="7"/>
  <c r="G120" i="7"/>
  <c r="F65" i="7"/>
  <c r="H100" i="7"/>
  <c r="F73" i="7"/>
  <c r="H114" i="7"/>
  <c r="G139" i="7"/>
  <c r="F59" i="7"/>
  <c r="F143" i="7"/>
  <c r="G95" i="7"/>
  <c r="G73" i="7"/>
  <c r="H69" i="7"/>
  <c r="G64" i="7"/>
  <c r="F57" i="7"/>
  <c r="F184" i="7" s="1"/>
  <c r="H174" i="7"/>
  <c r="G140" i="7"/>
  <c r="G91" i="7"/>
  <c r="H99" i="7"/>
  <c r="F140" i="7"/>
  <c r="G81" i="7"/>
  <c r="F82" i="7"/>
  <c r="F170" i="7"/>
  <c r="G65" i="7"/>
  <c r="F102" i="7"/>
  <c r="F113" i="7"/>
  <c r="G105" i="7"/>
  <c r="H84" i="7"/>
  <c r="G130" i="7"/>
  <c r="F72" i="7"/>
  <c r="H130" i="7"/>
  <c r="F77" i="7"/>
  <c r="H62" i="7"/>
  <c r="H164" i="7"/>
  <c r="F114" i="7"/>
  <c r="G93" i="7"/>
  <c r="G74" i="7"/>
  <c r="G172" i="7"/>
  <c r="G94" i="7"/>
  <c r="F135" i="7"/>
  <c r="G149" i="7"/>
  <c r="H90" i="7"/>
  <c r="F134" i="7"/>
  <c r="G152" i="7"/>
  <c r="G157" i="7"/>
  <c r="H70" i="7"/>
  <c r="G110" i="7"/>
  <c r="G77" i="7"/>
  <c r="H124" i="7"/>
  <c r="H65" i="7"/>
  <c r="G136" i="7"/>
  <c r="G99" i="7"/>
  <c r="F137" i="7"/>
  <c r="G159" i="7"/>
  <c r="G168" i="7"/>
  <c r="F155" i="7"/>
  <c r="G138" i="7"/>
  <c r="H75" i="7"/>
  <c r="F85" i="7"/>
  <c r="F144" i="7"/>
  <c r="G68" i="7"/>
  <c r="G163" i="7"/>
  <c r="H168" i="7"/>
  <c r="G79" i="7"/>
  <c r="F98" i="7"/>
  <c r="G119" i="7"/>
  <c r="H128" i="7"/>
  <c r="F93" i="7"/>
  <c r="F150" i="7"/>
  <c r="H163" i="7"/>
  <c r="G100" i="7"/>
  <c r="H116" i="7"/>
  <c r="H145" i="7"/>
  <c r="H61" i="7"/>
  <c r="H82" i="7"/>
  <c r="H152" i="7"/>
  <c r="G63" i="7"/>
  <c r="H74" i="7"/>
  <c r="H105" i="7"/>
  <c r="F174" i="7"/>
  <c r="F88" i="7"/>
  <c r="G69" i="7"/>
  <c r="F91" i="7"/>
  <c r="F173" i="7"/>
  <c r="F119" i="7"/>
  <c r="F66" i="7"/>
  <c r="F161" i="7"/>
  <c r="F101" i="7"/>
  <c r="G135" i="7"/>
  <c r="H64" i="7"/>
  <c r="H133" i="7"/>
  <c r="H129" i="7"/>
  <c r="F149" i="7"/>
  <c r="F70" i="7"/>
  <c r="G171" i="7"/>
  <c r="G123" i="7"/>
  <c r="H127" i="7"/>
  <c r="H170" i="7"/>
  <c r="F87" i="7"/>
  <c r="G82" i="7"/>
  <c r="H103" i="7"/>
  <c r="H77" i="7"/>
  <c r="G143" i="7"/>
  <c r="F110" i="7"/>
  <c r="F127" i="7"/>
  <c r="G112" i="7"/>
  <c r="G104" i="7"/>
  <c r="F63" i="7"/>
  <c r="G98" i="7"/>
  <c r="G127" i="7"/>
  <c r="H132" i="7"/>
  <c r="H118" i="7"/>
  <c r="H78" i="7"/>
  <c r="H125" i="7"/>
  <c r="G161" i="7"/>
  <c r="F120" i="7"/>
  <c r="F115" i="7"/>
  <c r="F167" i="7"/>
  <c r="H172" i="7"/>
  <c r="G150" i="7"/>
  <c r="G166" i="7"/>
  <c r="G185" i="7" s="1"/>
  <c r="H111" i="7"/>
  <c r="F107" i="7"/>
  <c r="F118" i="7"/>
  <c r="G86" i="7"/>
  <c r="F142" i="7"/>
  <c r="F165" i="7"/>
  <c r="F80" i="7"/>
  <c r="F129" i="7"/>
  <c r="H59" i="7"/>
  <c r="H85" i="7"/>
  <c r="H98" i="7"/>
  <c r="F128" i="7"/>
  <c r="G173" i="7"/>
  <c r="F86" i="7"/>
  <c r="H171" i="7"/>
  <c r="F138" i="7"/>
  <c r="G113" i="7"/>
  <c r="F83" i="7"/>
  <c r="F172" i="7"/>
  <c r="H80" i="7"/>
  <c r="G66" i="7"/>
  <c r="G97" i="7"/>
  <c r="G144" i="7"/>
  <c r="H121" i="7"/>
  <c r="H154" i="7"/>
  <c r="F105" i="7"/>
  <c r="G170" i="7"/>
  <c r="H141" i="7"/>
  <c r="F94" i="7"/>
  <c r="H167" i="7"/>
  <c r="G124" i="7"/>
  <c r="H60" i="7"/>
  <c r="H160" i="7"/>
  <c r="F96" i="7"/>
  <c r="H76" i="7"/>
  <c r="H91" i="7"/>
  <c r="G154" i="7"/>
  <c r="H155" i="7"/>
  <c r="F169" i="7"/>
  <c r="F116" i="7"/>
  <c r="F171" i="7"/>
  <c r="G132" i="7"/>
  <c r="F131" i="7"/>
  <c r="G167" i="7"/>
  <c r="G76" i="7"/>
  <c r="H94" i="7"/>
  <c r="G162" i="7"/>
  <c r="G174" i="7"/>
  <c r="G141" i="7"/>
  <c r="H95" i="7"/>
  <c r="H72" i="7"/>
  <c r="F136" i="7"/>
  <c r="F90" i="7"/>
  <c r="F159" i="7"/>
  <c r="F84" i="7"/>
  <c r="F157" i="7"/>
  <c r="F67" i="7"/>
  <c r="H108" i="7"/>
  <c r="H175" i="7"/>
  <c r="G142" i="7"/>
  <c r="G164" i="7"/>
  <c r="F145" i="7"/>
  <c r="F106" i="7"/>
  <c r="G148" i="7"/>
  <c r="F151" i="7"/>
  <c r="F147" i="7"/>
  <c r="F64" i="7"/>
  <c r="H166" i="7"/>
  <c r="H185" i="7" s="1"/>
  <c r="F111" i="7"/>
  <c r="H86" i="7"/>
  <c r="F166" i="7"/>
  <c r="F185" i="7" s="1"/>
  <c r="F146" i="7"/>
  <c r="G115" i="7"/>
  <c r="G57" i="7"/>
  <c r="G184" i="7" s="1"/>
  <c r="F74" i="7"/>
  <c r="H138" i="7"/>
  <c r="G85" i="7"/>
  <c r="H161" i="7"/>
  <c r="H150" i="7"/>
  <c r="H139" i="7"/>
  <c r="G59" i="7"/>
  <c r="H157" i="7"/>
  <c r="F97" i="7"/>
  <c r="G72" i="7"/>
  <c r="G111" i="7"/>
  <c r="G133" i="7"/>
  <c r="H136" i="7"/>
  <c r="F175" i="7"/>
  <c r="G117" i="7"/>
  <c r="H169" i="7"/>
  <c r="G134" i="7"/>
  <c r="G80" i="7"/>
  <c r="H110" i="7"/>
  <c r="F92" i="7"/>
  <c r="F117" i="7"/>
  <c r="F139" i="7"/>
  <c r="G87" i="7"/>
  <c r="H83" i="7"/>
  <c r="G102" i="7"/>
  <c r="F109" i="7"/>
  <c r="F123" i="7"/>
  <c r="G84" i="7"/>
  <c r="H63" i="7"/>
  <c r="H87" i="7"/>
  <c r="F130" i="7"/>
  <c r="G101" i="7"/>
  <c r="H165" i="7"/>
  <c r="G147" i="7"/>
  <c r="F99" i="7"/>
  <c r="H146" i="7"/>
  <c r="G114" i="7"/>
  <c r="F104" i="7"/>
  <c r="G175" i="7"/>
  <c r="H162" i="7"/>
  <c r="G169" i="7"/>
  <c r="F168" i="7"/>
  <c r="G207" i="7"/>
  <c r="M39" i="7"/>
  <c r="N33" i="7"/>
  <c r="N38" i="7"/>
  <c r="Q33" i="7"/>
  <c r="G32" i="7"/>
  <c r="I33" i="7"/>
  <c r="G38" i="7"/>
  <c r="G208" i="7"/>
  <c r="H33" i="7"/>
  <c r="P32" i="7"/>
  <c r="H211" i="7"/>
  <c r="F39" i="7"/>
  <c r="S33" i="7"/>
  <c r="H32" i="7"/>
  <c r="H207" i="7"/>
  <c r="R33" i="7"/>
  <c r="O39" i="7"/>
  <c r="J39" i="7"/>
  <c r="L32" i="7"/>
  <c r="Q38" i="7"/>
  <c r="E38" i="7"/>
  <c r="H212" i="7"/>
  <c r="G211" i="7"/>
  <c r="T32" i="7"/>
  <c r="O32" i="7"/>
  <c r="D39" i="7"/>
  <c r="Q32" i="7"/>
  <c r="G212" i="7"/>
  <c r="N39" i="7"/>
  <c r="P38" i="7"/>
  <c r="Q39" i="7"/>
  <c r="H39" i="7"/>
  <c r="D38" i="7"/>
  <c r="C39" i="7"/>
  <c r="J32" i="7"/>
  <c r="O38" i="7"/>
  <c r="I32" i="7"/>
  <c r="R39" i="7"/>
  <c r="O33" i="7"/>
  <c r="I39" i="7"/>
  <c r="L38" i="7"/>
  <c r="F38" i="7"/>
  <c r="P39" i="7"/>
  <c r="D32" i="7"/>
  <c r="J38" i="7"/>
  <c r="L33" i="7"/>
  <c r="T38" i="7"/>
  <c r="S39" i="7"/>
  <c r="G33" i="7"/>
  <c r="E33" i="7"/>
  <c r="R32" i="7"/>
  <c r="R38" i="7"/>
  <c r="K32" i="7"/>
  <c r="M33" i="7"/>
  <c r="M38" i="7"/>
  <c r="P33" i="7"/>
  <c r="F212" i="7"/>
  <c r="F32" i="7"/>
  <c r="N32" i="7"/>
  <c r="C38" i="7"/>
  <c r="M32" i="7"/>
  <c r="K39" i="7"/>
  <c r="E39" i="7"/>
  <c r="S38" i="7"/>
  <c r="H208" i="7"/>
  <c r="C32" i="7"/>
  <c r="F207" i="7"/>
  <c r="L39" i="7"/>
  <c r="D33" i="7"/>
  <c r="T33" i="7"/>
  <c r="F33" i="7"/>
  <c r="T39" i="7"/>
  <c r="K33" i="7"/>
  <c r="H38" i="7"/>
  <c r="J33" i="7"/>
  <c r="F208" i="7"/>
  <c r="E32" i="7"/>
  <c r="K38" i="7"/>
  <c r="I38" i="7"/>
  <c r="F211" i="7"/>
  <c r="C33" i="7"/>
  <c r="G39" i="7"/>
  <c r="S32" i="7"/>
  <c r="T42" i="7" l="1"/>
  <c r="R43" i="7"/>
  <c r="H42" i="7"/>
  <c r="P42" i="7"/>
  <c r="E42" i="7"/>
  <c r="O42" i="7"/>
  <c r="O43" i="7"/>
  <c r="S42" i="7"/>
  <c r="Q43" i="7"/>
  <c r="S43" i="7"/>
  <c r="I43" i="7"/>
  <c r="Q42" i="7"/>
  <c r="U38" i="7"/>
  <c r="C42" i="7"/>
  <c r="D42" i="7"/>
  <c r="J42" i="7"/>
  <c r="G43" i="7"/>
  <c r="M43" i="7"/>
  <c r="P43" i="7"/>
  <c r="J43" i="7"/>
  <c r="C43" i="7"/>
  <c r="F42" i="7"/>
  <c r="K43" i="7"/>
  <c r="L43" i="7"/>
  <c r="R42" i="7"/>
  <c r="M42" i="7"/>
  <c r="N43" i="7"/>
  <c r="H43" i="7"/>
  <c r="L42" i="7"/>
  <c r="F43" i="7"/>
  <c r="K42" i="7"/>
  <c r="D43" i="7"/>
  <c r="N42" i="7"/>
  <c r="I42" i="7"/>
  <c r="G42" i="7"/>
  <c r="E43" i="7"/>
  <c r="T43" i="7"/>
  <c r="U39" i="7"/>
  <c r="F186" i="7"/>
  <c r="M12" i="12" s="1"/>
  <c r="F187" i="7"/>
  <c r="M10" i="12" s="1"/>
  <c r="G186" i="7"/>
  <c r="N12" i="12" s="1"/>
  <c r="G187" i="7"/>
  <c r="N10" i="12" s="1"/>
  <c r="H187" i="7"/>
  <c r="O10" i="12" s="1"/>
  <c r="H186" i="7"/>
  <c r="O12" i="12" s="1"/>
  <c r="G209" i="7"/>
  <c r="H213" i="7"/>
  <c r="F209" i="7"/>
  <c r="H209" i="7"/>
  <c r="G213" i="7"/>
  <c r="F213" i="7"/>
  <c r="F215" i="7" l="1"/>
  <c r="M34" i="12" s="1"/>
  <c r="H215" i="7"/>
  <c r="O34" i="12" s="1"/>
  <c r="G215" i="7"/>
  <c r="N34" i="12" s="1"/>
</calcChain>
</file>

<file path=xl/sharedStrings.xml><?xml version="1.0" encoding="utf-8"?>
<sst xmlns="http://schemas.openxmlformats.org/spreadsheetml/2006/main" count="3311" uniqueCount="220">
  <si>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</si>
  <si>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</si>
  <si>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</si>
  <si>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</si>
  <si>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</si>
  <si>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</si>
  <si>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</si>
  <si>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</si>
  <si>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</si>
  <si>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</si>
  <si>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</si>
  <si>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</si>
  <si>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</si>
  <si>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</si>
  <si>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</si>
  <si>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</si>
  <si>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</si>
  <si>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</si>
  <si>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</si>
  <si>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</si>
  <si>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</si>
  <si>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</si>
  <si>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</si>
  <si>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</si>
  <si>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</si>
  <si>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</si>
  <si>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</si>
  <si>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</si>
  <si>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</si>
  <si>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</si>
  <si>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</si>
  <si>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</si>
  <si>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</si>
  <si>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</si>
  <si>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</si>
  <si>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</si>
  <si>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</si>
  <si>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</si>
  <si>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</si>
  <si>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</si>
  <si>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</si>
  <si>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</si>
  <si>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</si>
  <si>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</si>
  <si>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</si>
  <si>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</si>
  <si>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</si>
  <si>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</si>
  <si>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</si>
  <si>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</si>
  <si>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</si>
  <si>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</si>
  <si>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</si>
  <si>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</si>
  <si>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</si>
  <si>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</si>
  <si>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</si>
  <si>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</si>
  <si>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</si>
  <si>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</si>
  <si>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</si>
  <si>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</si>
  <si>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</si>
  <si>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</si>
  <si>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</si>
  <si>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</si>
  <si>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</si>
  <si>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</si>
  <si>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</si>
  <si>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</si>
  <si>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</si>
  <si>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</si>
  <si>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</si>
  <si>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</si>
  <si>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</si>
  <si>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</si>
  <si>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</si>
  <si>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</si>
  <si>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</si>
  <si>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</si>
  <si>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</si>
  <si>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</si>
  <si>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</si>
  <si>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</si>
  <si>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</si>
  <si>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</si>
  <si>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</si>
  <si>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</si>
  <si>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</si>
  <si>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</si>
  <si>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</si>
  <si>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</si>
  <si>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</si>
  <si>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</si>
  <si>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</si>
  <si>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</si>
  <si>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</si>
  <si>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</si>
  <si>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</si>
  <si>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</si>
  <si>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</si>
  <si>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</si>
  <si>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</si>
  <si>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</si>
  <si>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</si>
  <si>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</si>
  <si>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</si>
  <si>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</si>
  <si>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</si>
  <si>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</si>
  <si>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</si>
  <si>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</si>
  <si>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</si>
  <si>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</si>
  <si>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</si>
  <si>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</si>
  <si>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</si>
  <si>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</si>
  <si>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</si>
  <si>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</si>
  <si>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</si>
  <si>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</si>
  <si>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</si>
  <si>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</si>
  <si>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</si>
  <si>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</si>
  <si>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</si>
  <si>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</si>
  <si>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</si>
  <si>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</si>
  <si>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</si>
  <si>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</si>
  <si>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</si>
  <si>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</si>
  <si>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</si>
  <si>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</si>
  <si>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</si>
  <si>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</si>
  <si>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</si>
  <si>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</si>
  <si>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</si>
  <si>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</si>
  <si>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</si>
  <si>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</si>
  <si>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</si>
  <si>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</si>
  <si>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</si>
  <si>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</si>
  <si>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</si>
  <si>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</si>
  <si>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</si>
  <si>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</si>
  <si>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</si>
  <si>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</si>
  <si>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</si>
  <si>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</si>
  <si>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</si>
  <si>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</si>
  <si>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</si>
  <si>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</si>
  <si>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</si>
  <si>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</si>
  <si>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</si>
  <si>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</si>
  <si>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</si>
  <si>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</si>
  <si>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</si>
  <si>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</si>
  <si>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</si>
  <si>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</si>
  <si>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</si>
  <si>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</si>
  <si>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</si>
  <si>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</si>
  <si>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</si>
  <si>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</si>
  <si>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</si>
  <si>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</si>
  <si>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</si>
  <si>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</si>
  <si>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</si>
  <si>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</si>
  <si>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</si>
  <si>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</si>
  <si>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</si>
  <si>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</si>
  <si>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</si>
  <si>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</si>
  <si>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</si>
  <si>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</si>
  <si>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</si>
  <si>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</si>
  <si>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</si>
  <si>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</si>
  <si>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</si>
  <si>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</si>
  <si>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</si>
  <si>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</si>
  <si>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</si>
  <si>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</si>
  <si>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</si>
  <si>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</si>
  <si>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GRIM0200</t>
  </si>
  <si>
    <t>GRIM_output_1.xls</t>
  </si>
  <si>
    <t>All neoplasms (ICD-10 C00–D48), 1907–2016</t>
  </si>
  <si>
    <t>Final</t>
  </si>
  <si>
    <t>Final Recast</t>
  </si>
  <si>
    <t>Preliminary Rebased</t>
  </si>
  <si>
    <t>All neoplasms</t>
  </si>
  <si>
    <t>C00–D48</t>
  </si>
  <si>
    <t>39–46, 53, 129</t>
  </si>
  <si>
    <t>43–50, 65a, 65b, 139, (84b)</t>
  </si>
  <si>
    <t>45–55, 72a, 72b</t>
  </si>
  <si>
    <t>44b, 45–57, 74a, 74b</t>
  </si>
  <si>
    <t>140–220, 222–239, 294</t>
  </si>
  <si>
    <t>140–208, 210–239</t>
  </si>
  <si>
    <t>140–239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</si>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</sst>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neoplasms (ICD-10 C00–D48),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1655</c:v>
                </c:pt>
                <c:pt idx="1">
                  <c:v>1561</c:v>
                </c:pt>
                <c:pt idx="2">
                  <c:v>1693</c:v>
                </c:pt>
                <c:pt idx="3">
                  <c:v>1772</c:v>
                </c:pt>
                <c:pt idx="4">
                  <c:v>1834</c:v>
                </c:pt>
                <c:pt idx="5">
                  <c:v>1904</c:v>
                </c:pt>
                <c:pt idx="6">
                  <c:v>1975</c:v>
                </c:pt>
                <c:pt idx="7">
                  <c:v>1976</c:v>
                </c:pt>
                <c:pt idx="8">
                  <c:v>1975</c:v>
                </c:pt>
                <c:pt idx="9">
                  <c:v>2126</c:v>
                </c:pt>
                <c:pt idx="10">
                  <c:v>2138</c:v>
                </c:pt>
                <c:pt idx="11">
                  <c:v>2346</c:v>
                </c:pt>
                <c:pt idx="12">
                  <c:v>2356</c:v>
                </c:pt>
                <c:pt idx="13">
                  <c:v>2444</c:v>
                </c:pt>
                <c:pt idx="14">
                  <c:v>2529</c:v>
                </c:pt>
                <c:pt idx="15">
                  <c:v>2732</c:v>
                </c:pt>
                <c:pt idx="16">
                  <c:v>2724</c:v>
                </c:pt>
                <c:pt idx="17">
                  <c:v>2940</c:v>
                </c:pt>
                <c:pt idx="18">
                  <c:v>3068</c:v>
                </c:pt>
                <c:pt idx="19">
                  <c:v>3140</c:v>
                </c:pt>
                <c:pt idx="20">
                  <c:v>3099</c:v>
                </c:pt>
                <c:pt idx="21">
                  <c:v>3359</c:v>
                </c:pt>
                <c:pt idx="22">
                  <c:v>3570</c:v>
                </c:pt>
                <c:pt idx="23">
                  <c:v>3445</c:v>
                </c:pt>
                <c:pt idx="24">
                  <c:v>3772</c:v>
                </c:pt>
                <c:pt idx="25">
                  <c:v>3953</c:v>
                </c:pt>
                <c:pt idx="26">
                  <c:v>3930</c:v>
                </c:pt>
                <c:pt idx="27">
                  <c:v>3968</c:v>
                </c:pt>
                <c:pt idx="28">
                  <c:v>4036</c:v>
                </c:pt>
                <c:pt idx="29">
                  <c:v>4224</c:v>
                </c:pt>
                <c:pt idx="30">
                  <c:v>4348</c:v>
                </c:pt>
                <c:pt idx="31">
                  <c:v>4437</c:v>
                </c:pt>
                <c:pt idx="32">
                  <c:v>4477</c:v>
                </c:pt>
                <c:pt idx="33">
                  <c:v>4563</c:v>
                </c:pt>
                <c:pt idx="34">
                  <c:v>4598</c:v>
                </c:pt>
                <c:pt idx="35">
                  <c:v>4647</c:v>
                </c:pt>
                <c:pt idx="36">
                  <c:v>4711</c:v>
                </c:pt>
                <c:pt idx="37">
                  <c:v>4558</c:v>
                </c:pt>
                <c:pt idx="38">
                  <c:v>4778</c:v>
                </c:pt>
                <c:pt idx="39">
                  <c:v>4980</c:v>
                </c:pt>
                <c:pt idx="40">
                  <c:v>5222</c:v>
                </c:pt>
                <c:pt idx="41">
                  <c:v>5350</c:v>
                </c:pt>
                <c:pt idx="42">
                  <c:v>5460</c:v>
                </c:pt>
                <c:pt idx="43">
                  <c:v>5518</c:v>
                </c:pt>
                <c:pt idx="44">
                  <c:v>5704</c:v>
                </c:pt>
                <c:pt idx="45">
                  <c:v>5994</c:v>
                </c:pt>
                <c:pt idx="46">
                  <c:v>6144</c:v>
                </c:pt>
                <c:pt idx="47">
                  <c:v>6214</c:v>
                </c:pt>
                <c:pt idx="48">
                  <c:v>6405</c:v>
                </c:pt>
                <c:pt idx="49">
                  <c:v>6563</c:v>
                </c:pt>
                <c:pt idx="50">
                  <c:v>6929</c:v>
                </c:pt>
                <c:pt idx="51">
                  <c:v>6956</c:v>
                </c:pt>
                <c:pt idx="52">
                  <c:v>7228</c:v>
                </c:pt>
                <c:pt idx="53">
                  <c:v>7299</c:v>
                </c:pt>
                <c:pt idx="54">
                  <c:v>7480</c:v>
                </c:pt>
                <c:pt idx="55">
                  <c:v>7763</c:v>
                </c:pt>
                <c:pt idx="56">
                  <c:v>8075</c:v>
                </c:pt>
                <c:pt idx="57">
                  <c:v>8399</c:v>
                </c:pt>
                <c:pt idx="58">
                  <c:v>8449</c:v>
                </c:pt>
                <c:pt idx="59">
                  <c:v>8779</c:v>
                </c:pt>
                <c:pt idx="60">
                  <c:v>9016</c:v>
                </c:pt>
                <c:pt idx="61">
                  <c:v>9630</c:v>
                </c:pt>
                <c:pt idx="62">
                  <c:v>9725</c:v>
                </c:pt>
                <c:pt idx="63">
                  <c:v>10103</c:v>
                </c:pt>
                <c:pt idx="64">
                  <c:v>10242</c:v>
                </c:pt>
                <c:pt idx="65">
                  <c:v>10556</c:v>
                </c:pt>
                <c:pt idx="66">
                  <c:v>10834</c:v>
                </c:pt>
                <c:pt idx="67">
                  <c:v>11372</c:v>
                </c:pt>
                <c:pt idx="68">
                  <c:v>11537</c:v>
                </c:pt>
                <c:pt idx="69">
                  <c:v>11833</c:v>
                </c:pt>
                <c:pt idx="70">
                  <c:v>12043</c:v>
                </c:pt>
                <c:pt idx="71">
                  <c:v>12544</c:v>
                </c:pt>
                <c:pt idx="72">
                  <c:v>12758</c:v>
                </c:pt>
                <c:pt idx="73">
                  <c:v>13505</c:v>
                </c:pt>
                <c:pt idx="74">
                  <c:v>13866</c:v>
                </c:pt>
                <c:pt idx="75">
                  <c:v>14314</c:v>
                </c:pt>
                <c:pt idx="76">
                  <c:v>14573</c:v>
                </c:pt>
                <c:pt idx="77">
                  <c:v>14702</c:v>
                </c:pt>
                <c:pt idx="78">
                  <c:v>15818</c:v>
                </c:pt>
                <c:pt idx="79">
                  <c:v>15821</c:v>
                </c:pt>
                <c:pt idx="80">
                  <c:v>16225</c:v>
                </c:pt>
                <c:pt idx="81">
                  <c:v>16977</c:v>
                </c:pt>
                <c:pt idx="82">
                  <c:v>17350</c:v>
                </c:pt>
                <c:pt idx="83">
                  <c:v>17444</c:v>
                </c:pt>
                <c:pt idx="84">
                  <c:v>17737</c:v>
                </c:pt>
                <c:pt idx="85">
                  <c:v>18451</c:v>
                </c:pt>
                <c:pt idx="86">
                  <c:v>18727</c:v>
                </c:pt>
                <c:pt idx="87">
                  <c:v>19553</c:v>
                </c:pt>
                <c:pt idx="88">
                  <c:v>19425</c:v>
                </c:pt>
                <c:pt idx="89">
                  <c:v>19889</c:v>
                </c:pt>
                <c:pt idx="90">
                  <c:v>19865</c:v>
                </c:pt>
                <c:pt idx="91">
                  <c:v>20168</c:v>
                </c:pt>
                <c:pt idx="92">
                  <c:v>20283</c:v>
                </c:pt>
                <c:pt idx="93">
                  <c:v>20545</c:v>
                </c:pt>
                <c:pt idx="94">
                  <c:v>21126</c:v>
                </c:pt>
                <c:pt idx="95">
                  <c:v>21459</c:v>
                </c:pt>
                <c:pt idx="96">
                  <c:v>21505</c:v>
                </c:pt>
                <c:pt idx="97">
                  <c:v>21831</c:v>
                </c:pt>
                <c:pt idx="98">
                  <c:v>22039</c:v>
                </c:pt>
                <c:pt idx="99">
                  <c:v>22388</c:v>
                </c:pt>
                <c:pt idx="100">
                  <c:v>22798</c:v>
                </c:pt>
                <c:pt idx="101">
                  <c:v>23913</c:v>
                </c:pt>
                <c:pt idx="102">
                  <c:v>23693</c:v>
                </c:pt>
                <c:pt idx="103">
                  <c:v>24557</c:v>
                </c:pt>
                <c:pt idx="104">
                  <c:v>24749</c:v>
                </c:pt>
                <c:pt idx="105">
                  <c:v>24563</c:v>
                </c:pt>
                <c:pt idx="106">
                  <c:v>25239</c:v>
                </c:pt>
                <c:pt idx="107">
                  <c:v>24995</c:v>
                </c:pt>
                <c:pt idx="108">
                  <c:v>26123</c:v>
                </c:pt>
                <c:pt idx="109">
                  <c:v>26149</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1441</c:v>
                </c:pt>
                <c:pt idx="1">
                  <c:v>1505</c:v>
                </c:pt>
                <c:pt idx="2">
                  <c:v>1578</c:v>
                </c:pt>
                <c:pt idx="3">
                  <c:v>1603</c:v>
                </c:pt>
                <c:pt idx="4">
                  <c:v>1642</c:v>
                </c:pt>
                <c:pt idx="5">
                  <c:v>1772</c:v>
                </c:pt>
                <c:pt idx="6">
                  <c:v>1794</c:v>
                </c:pt>
                <c:pt idx="7">
                  <c:v>1862</c:v>
                </c:pt>
                <c:pt idx="8">
                  <c:v>1881</c:v>
                </c:pt>
                <c:pt idx="9">
                  <c:v>2031</c:v>
                </c:pt>
                <c:pt idx="10">
                  <c:v>2078</c:v>
                </c:pt>
                <c:pt idx="11">
                  <c:v>2074</c:v>
                </c:pt>
                <c:pt idx="12">
                  <c:v>2241</c:v>
                </c:pt>
                <c:pt idx="13">
                  <c:v>2263</c:v>
                </c:pt>
                <c:pt idx="14">
                  <c:v>2460</c:v>
                </c:pt>
                <c:pt idx="15">
                  <c:v>2529</c:v>
                </c:pt>
                <c:pt idx="16">
                  <c:v>2572</c:v>
                </c:pt>
                <c:pt idx="17">
                  <c:v>2708</c:v>
                </c:pt>
                <c:pt idx="18">
                  <c:v>2696</c:v>
                </c:pt>
                <c:pt idx="19">
                  <c:v>2854</c:v>
                </c:pt>
                <c:pt idx="20">
                  <c:v>2983</c:v>
                </c:pt>
                <c:pt idx="21">
                  <c:v>3151</c:v>
                </c:pt>
                <c:pt idx="22">
                  <c:v>3213</c:v>
                </c:pt>
                <c:pt idx="23">
                  <c:v>3220</c:v>
                </c:pt>
                <c:pt idx="24">
                  <c:v>3367</c:v>
                </c:pt>
                <c:pt idx="25">
                  <c:v>3472</c:v>
                </c:pt>
                <c:pt idx="26">
                  <c:v>3587</c:v>
                </c:pt>
                <c:pt idx="27">
                  <c:v>3710</c:v>
                </c:pt>
                <c:pt idx="28">
                  <c:v>3929</c:v>
                </c:pt>
                <c:pt idx="29">
                  <c:v>4050</c:v>
                </c:pt>
                <c:pt idx="30">
                  <c:v>4066</c:v>
                </c:pt>
                <c:pt idx="31">
                  <c:v>4184</c:v>
                </c:pt>
                <c:pt idx="32">
                  <c:v>4325</c:v>
                </c:pt>
                <c:pt idx="33">
                  <c:v>4416</c:v>
                </c:pt>
                <c:pt idx="34">
                  <c:v>4599</c:v>
                </c:pt>
                <c:pt idx="35">
                  <c:v>4536</c:v>
                </c:pt>
                <c:pt idx="36">
                  <c:v>4934</c:v>
                </c:pt>
                <c:pt idx="37">
                  <c:v>4794</c:v>
                </c:pt>
                <c:pt idx="38">
                  <c:v>4904</c:v>
                </c:pt>
                <c:pt idx="39">
                  <c:v>4944</c:v>
                </c:pt>
                <c:pt idx="40">
                  <c:v>5080</c:v>
                </c:pt>
                <c:pt idx="41">
                  <c:v>5174</c:v>
                </c:pt>
                <c:pt idx="42">
                  <c:v>5295</c:v>
                </c:pt>
                <c:pt idx="43">
                  <c:v>5309</c:v>
                </c:pt>
                <c:pt idx="44">
                  <c:v>5289</c:v>
                </c:pt>
                <c:pt idx="45">
                  <c:v>5511</c:v>
                </c:pt>
                <c:pt idx="46">
                  <c:v>5738</c:v>
                </c:pt>
                <c:pt idx="47">
                  <c:v>5762</c:v>
                </c:pt>
                <c:pt idx="48">
                  <c:v>5777</c:v>
                </c:pt>
                <c:pt idx="49">
                  <c:v>6004</c:v>
                </c:pt>
                <c:pt idx="50">
                  <c:v>6020</c:v>
                </c:pt>
                <c:pt idx="51">
                  <c:v>5951</c:v>
                </c:pt>
                <c:pt idx="52">
                  <c:v>6240</c:v>
                </c:pt>
                <c:pt idx="53">
                  <c:v>6235</c:v>
                </c:pt>
                <c:pt idx="54">
                  <c:v>6434</c:v>
                </c:pt>
                <c:pt idx="55">
                  <c:v>6523</c:v>
                </c:pt>
                <c:pt idx="56">
                  <c:v>6924</c:v>
                </c:pt>
                <c:pt idx="57">
                  <c:v>6979</c:v>
                </c:pt>
                <c:pt idx="58">
                  <c:v>6900</c:v>
                </c:pt>
                <c:pt idx="59">
                  <c:v>7232</c:v>
                </c:pt>
                <c:pt idx="60">
                  <c:v>7369</c:v>
                </c:pt>
                <c:pt idx="61">
                  <c:v>7625</c:v>
                </c:pt>
                <c:pt idx="62">
                  <c:v>7771</c:v>
                </c:pt>
                <c:pt idx="63">
                  <c:v>8159</c:v>
                </c:pt>
                <c:pt idx="64">
                  <c:v>8219</c:v>
                </c:pt>
                <c:pt idx="65">
                  <c:v>8358</c:v>
                </c:pt>
                <c:pt idx="66">
                  <c:v>8704</c:v>
                </c:pt>
                <c:pt idx="67">
                  <c:v>8709</c:v>
                </c:pt>
                <c:pt idx="68">
                  <c:v>8901</c:v>
                </c:pt>
                <c:pt idx="69">
                  <c:v>9289</c:v>
                </c:pt>
                <c:pt idx="70">
                  <c:v>9421</c:v>
                </c:pt>
                <c:pt idx="71">
                  <c:v>9444</c:v>
                </c:pt>
                <c:pt idx="72">
                  <c:v>9598</c:v>
                </c:pt>
                <c:pt idx="73">
                  <c:v>10056</c:v>
                </c:pt>
                <c:pt idx="74">
                  <c:v>10173</c:v>
                </c:pt>
                <c:pt idx="75">
                  <c:v>10839</c:v>
                </c:pt>
                <c:pt idx="76">
                  <c:v>11272</c:v>
                </c:pt>
                <c:pt idx="77">
                  <c:v>11403</c:v>
                </c:pt>
                <c:pt idx="78">
                  <c:v>12130</c:v>
                </c:pt>
                <c:pt idx="79">
                  <c:v>12335</c:v>
                </c:pt>
                <c:pt idx="80">
                  <c:v>12332</c:v>
                </c:pt>
                <c:pt idx="81">
                  <c:v>12910</c:v>
                </c:pt>
                <c:pt idx="82">
                  <c:v>13074</c:v>
                </c:pt>
                <c:pt idx="83">
                  <c:v>13300</c:v>
                </c:pt>
                <c:pt idx="84">
                  <c:v>13872</c:v>
                </c:pt>
                <c:pt idx="85">
                  <c:v>13954</c:v>
                </c:pt>
                <c:pt idx="86">
                  <c:v>14449</c:v>
                </c:pt>
                <c:pt idx="87">
                  <c:v>14653</c:v>
                </c:pt>
                <c:pt idx="88">
                  <c:v>14943</c:v>
                </c:pt>
                <c:pt idx="89">
                  <c:v>15363</c:v>
                </c:pt>
                <c:pt idx="90">
                  <c:v>15498</c:v>
                </c:pt>
                <c:pt idx="91">
                  <c:v>15441</c:v>
                </c:pt>
                <c:pt idx="92">
                  <c:v>15573</c:v>
                </c:pt>
                <c:pt idx="93">
                  <c:v>15829</c:v>
                </c:pt>
                <c:pt idx="94">
                  <c:v>16371</c:v>
                </c:pt>
                <c:pt idx="95">
                  <c:v>16967</c:v>
                </c:pt>
                <c:pt idx="96">
                  <c:v>16887</c:v>
                </c:pt>
                <c:pt idx="97">
                  <c:v>17022</c:v>
                </c:pt>
                <c:pt idx="98">
                  <c:v>17183</c:v>
                </c:pt>
                <c:pt idx="99">
                  <c:v>17382</c:v>
                </c:pt>
                <c:pt idx="100">
                  <c:v>17533</c:v>
                </c:pt>
                <c:pt idx="101">
                  <c:v>18510</c:v>
                </c:pt>
                <c:pt idx="102">
                  <c:v>18272</c:v>
                </c:pt>
                <c:pt idx="103">
                  <c:v>18753</c:v>
                </c:pt>
                <c:pt idx="104">
                  <c:v>18983</c:v>
                </c:pt>
                <c:pt idx="105">
                  <c:v>18943</c:v>
                </c:pt>
                <c:pt idx="106">
                  <c:v>19437</c:v>
                </c:pt>
                <c:pt idx="107">
                  <c:v>19742</c:v>
                </c:pt>
                <c:pt idx="108">
                  <c:v>20428</c:v>
                </c:pt>
                <c:pt idx="109">
                  <c:v>20158</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766656"/>
        <c:axId val="147810560"/>
      </c:scatterChart>
      <c:valAx>
        <c:axId val="14776665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10560"/>
        <c:crosses val="autoZero"/>
        <c:crossBetween val="midCat"/>
        <c:minorUnit val="10"/>
      </c:valAx>
      <c:valAx>
        <c:axId val="14781056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76665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neoplasms (ICD-10 C00–D48),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167.97386</c:v>
                </c:pt>
                <c:pt idx="1">
                  <c:v>151.53133</c:v>
                </c:pt>
                <c:pt idx="2">
                  <c:v>159.81021000000001</c:v>
                </c:pt>
                <c:pt idx="3">
                  <c:v>168.51917</c:v>
                </c:pt>
                <c:pt idx="4">
                  <c:v>171.00264999999999</c:v>
                </c:pt>
                <c:pt idx="5">
                  <c:v>167.934</c:v>
                </c:pt>
                <c:pt idx="6">
                  <c:v>170.28666000000001</c:v>
                </c:pt>
                <c:pt idx="7">
                  <c:v>170.74376000000001</c:v>
                </c:pt>
                <c:pt idx="8">
                  <c:v>163.79979</c:v>
                </c:pt>
                <c:pt idx="9">
                  <c:v>168.74307999999999</c:v>
                </c:pt>
                <c:pt idx="10">
                  <c:v>172.78565</c:v>
                </c:pt>
                <c:pt idx="11">
                  <c:v>181.81686999999999</c:v>
                </c:pt>
                <c:pt idx="12">
                  <c:v>178.89555999999999</c:v>
                </c:pt>
                <c:pt idx="13">
                  <c:v>181.07310000000001</c:v>
                </c:pt>
                <c:pt idx="14">
                  <c:v>177.94383999999999</c:v>
                </c:pt>
                <c:pt idx="15">
                  <c:v>189.00581</c:v>
                </c:pt>
                <c:pt idx="16">
                  <c:v>187.65681000000001</c:v>
                </c:pt>
                <c:pt idx="17">
                  <c:v>194.02658</c:v>
                </c:pt>
                <c:pt idx="18">
                  <c:v>200.54390000000001</c:v>
                </c:pt>
                <c:pt idx="19">
                  <c:v>205.76517999999999</c:v>
                </c:pt>
                <c:pt idx="20">
                  <c:v>191.00743</c:v>
                </c:pt>
                <c:pt idx="21">
                  <c:v>199.43081000000001</c:v>
                </c:pt>
                <c:pt idx="22">
                  <c:v>207.49879999999999</c:v>
                </c:pt>
                <c:pt idx="23">
                  <c:v>196.03262000000001</c:v>
                </c:pt>
                <c:pt idx="24">
                  <c:v>207.72913</c:v>
                </c:pt>
                <c:pt idx="25">
                  <c:v>211.04784000000001</c:v>
                </c:pt>
                <c:pt idx="26">
                  <c:v>202.25672</c:v>
                </c:pt>
                <c:pt idx="27">
                  <c:v>203.90664000000001</c:v>
                </c:pt>
                <c:pt idx="28">
                  <c:v>202.62711999999999</c:v>
                </c:pt>
                <c:pt idx="29">
                  <c:v>205.51129</c:v>
                </c:pt>
                <c:pt idx="30">
                  <c:v>211.70170999999999</c:v>
                </c:pt>
                <c:pt idx="31">
                  <c:v>207.33873</c:v>
                </c:pt>
                <c:pt idx="32">
                  <c:v>210.34734</c:v>
                </c:pt>
                <c:pt idx="33">
                  <c:v>207.95087000000001</c:v>
                </c:pt>
                <c:pt idx="34">
                  <c:v>206.33633</c:v>
                </c:pt>
                <c:pt idx="35">
                  <c:v>209.73981000000001</c:v>
                </c:pt>
                <c:pt idx="36">
                  <c:v>206.40494000000001</c:v>
                </c:pt>
                <c:pt idx="37">
                  <c:v>196.86971</c:v>
                </c:pt>
                <c:pt idx="38">
                  <c:v>200.54250999999999</c:v>
                </c:pt>
                <c:pt idx="39">
                  <c:v>204.48589000000001</c:v>
                </c:pt>
                <c:pt idx="40">
                  <c:v>208.62703999999999</c:v>
                </c:pt>
                <c:pt idx="41">
                  <c:v>212.10759999999999</c:v>
                </c:pt>
                <c:pt idx="42">
                  <c:v>212.7705</c:v>
                </c:pt>
                <c:pt idx="43">
                  <c:v>209.34618</c:v>
                </c:pt>
                <c:pt idx="44">
                  <c:v>209.73355000000001</c:v>
                </c:pt>
                <c:pt idx="45">
                  <c:v>215.90774999999999</c:v>
                </c:pt>
                <c:pt idx="46">
                  <c:v>221.07732999999999</c:v>
                </c:pt>
                <c:pt idx="47">
                  <c:v>219.59318999999999</c:v>
                </c:pt>
                <c:pt idx="48">
                  <c:v>222.36578</c:v>
                </c:pt>
                <c:pt idx="49">
                  <c:v>223.59906000000001</c:v>
                </c:pt>
                <c:pt idx="50">
                  <c:v>226.4923</c:v>
                </c:pt>
                <c:pt idx="51">
                  <c:v>222.7079</c:v>
                </c:pt>
                <c:pt idx="52">
                  <c:v>230.77046000000001</c:v>
                </c:pt>
                <c:pt idx="53">
                  <c:v>226.505</c:v>
                </c:pt>
                <c:pt idx="54">
                  <c:v>227.43386000000001</c:v>
                </c:pt>
                <c:pt idx="55">
                  <c:v>230.56979999999999</c:v>
                </c:pt>
                <c:pt idx="56">
                  <c:v>234.58184</c:v>
                </c:pt>
                <c:pt idx="57">
                  <c:v>239.39382000000001</c:v>
                </c:pt>
                <c:pt idx="58">
                  <c:v>237.75434999999999</c:v>
                </c:pt>
                <c:pt idx="59">
                  <c:v>241.66249999999999</c:v>
                </c:pt>
                <c:pt idx="60">
                  <c:v>244.80054999999999</c:v>
                </c:pt>
                <c:pt idx="61">
                  <c:v>260.52220999999997</c:v>
                </c:pt>
                <c:pt idx="62">
                  <c:v>256.41800999999998</c:v>
                </c:pt>
                <c:pt idx="63">
                  <c:v>263.20555999999999</c:v>
                </c:pt>
                <c:pt idx="64">
                  <c:v>256.11523999999997</c:v>
                </c:pt>
                <c:pt idx="65">
                  <c:v>257.01159999999999</c:v>
                </c:pt>
                <c:pt idx="66">
                  <c:v>260.89981999999998</c:v>
                </c:pt>
                <c:pt idx="67">
                  <c:v>265.94963999999999</c:v>
                </c:pt>
                <c:pt idx="68">
                  <c:v>268.57819000000001</c:v>
                </c:pt>
                <c:pt idx="69">
                  <c:v>266.11806000000001</c:v>
                </c:pt>
                <c:pt idx="70">
                  <c:v>268.10847999999999</c:v>
                </c:pt>
                <c:pt idx="71">
                  <c:v>272.36365000000001</c:v>
                </c:pt>
                <c:pt idx="72">
                  <c:v>272.41854000000001</c:v>
                </c:pt>
                <c:pt idx="73">
                  <c:v>280.61387999999999</c:v>
                </c:pt>
                <c:pt idx="74">
                  <c:v>281.89868999999999</c:v>
                </c:pt>
                <c:pt idx="75">
                  <c:v>281.34881000000001</c:v>
                </c:pt>
                <c:pt idx="76">
                  <c:v>280.50038000000001</c:v>
                </c:pt>
                <c:pt idx="77">
                  <c:v>274.78552000000002</c:v>
                </c:pt>
                <c:pt idx="78">
                  <c:v>289.66586999999998</c:v>
                </c:pt>
                <c:pt idx="79">
                  <c:v>280.10682000000003</c:v>
                </c:pt>
                <c:pt idx="80">
                  <c:v>280.05338</c:v>
                </c:pt>
                <c:pt idx="81">
                  <c:v>286.19742000000002</c:v>
                </c:pt>
                <c:pt idx="82">
                  <c:v>285.36687999999998</c:v>
                </c:pt>
                <c:pt idx="83">
                  <c:v>279.88162999999997</c:v>
                </c:pt>
                <c:pt idx="84">
                  <c:v>276.55068999999997</c:v>
                </c:pt>
                <c:pt idx="85">
                  <c:v>280.91304000000002</c:v>
                </c:pt>
                <c:pt idx="86">
                  <c:v>280.2407</c:v>
                </c:pt>
                <c:pt idx="87">
                  <c:v>284.26188999999999</c:v>
                </c:pt>
                <c:pt idx="88">
                  <c:v>275.90998000000002</c:v>
                </c:pt>
                <c:pt idx="89">
                  <c:v>275.74221</c:v>
                </c:pt>
                <c:pt idx="90">
                  <c:v>266.63314000000003</c:v>
                </c:pt>
                <c:pt idx="91">
                  <c:v>262.99799000000002</c:v>
                </c:pt>
                <c:pt idx="92">
                  <c:v>257.74340999999998</c:v>
                </c:pt>
                <c:pt idx="93">
                  <c:v>253.45704000000001</c:v>
                </c:pt>
                <c:pt idx="94">
                  <c:v>251.86837</c:v>
                </c:pt>
                <c:pt idx="95">
                  <c:v>249.26865000000001</c:v>
                </c:pt>
                <c:pt idx="96">
                  <c:v>243.12312</c:v>
                </c:pt>
                <c:pt idx="97">
                  <c:v>241.19726</c:v>
                </c:pt>
                <c:pt idx="98">
                  <c:v>236.52704</c:v>
                </c:pt>
                <c:pt idx="99">
                  <c:v>233.93105</c:v>
                </c:pt>
                <c:pt idx="100">
                  <c:v>229.90329</c:v>
                </c:pt>
                <c:pt idx="101">
                  <c:v>234.96871999999999</c:v>
                </c:pt>
                <c:pt idx="102">
                  <c:v>225.68602000000001</c:v>
                </c:pt>
                <c:pt idx="103">
                  <c:v>226.66421</c:v>
                </c:pt>
                <c:pt idx="104">
                  <c:v>221.15248</c:v>
                </c:pt>
                <c:pt idx="105">
                  <c:v>212.67413999999999</c:v>
                </c:pt>
                <c:pt idx="106">
                  <c:v>211.54687999999999</c:v>
                </c:pt>
                <c:pt idx="107">
                  <c:v>203.27956</c:v>
                </c:pt>
                <c:pt idx="108">
                  <c:v>206.42261999999999</c:v>
                </c:pt>
                <c:pt idx="109">
                  <c:v>200.71238</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159.67729</c:v>
                </c:pt>
                <c:pt idx="1">
                  <c:v>164.03062</c:v>
                </c:pt>
                <c:pt idx="2">
                  <c:v>165.39527000000001</c:v>
                </c:pt>
                <c:pt idx="3">
                  <c:v>167.75708</c:v>
                </c:pt>
                <c:pt idx="4">
                  <c:v>168.86061000000001</c:v>
                </c:pt>
                <c:pt idx="5">
                  <c:v>172.05571</c:v>
                </c:pt>
                <c:pt idx="6">
                  <c:v>169.66213999999999</c:v>
                </c:pt>
                <c:pt idx="7">
                  <c:v>166.82265000000001</c:v>
                </c:pt>
                <c:pt idx="8">
                  <c:v>164.73124999999999</c:v>
                </c:pt>
                <c:pt idx="9">
                  <c:v>171.73435000000001</c:v>
                </c:pt>
                <c:pt idx="10">
                  <c:v>173.87063000000001</c:v>
                </c:pt>
                <c:pt idx="11">
                  <c:v>165.01614000000001</c:v>
                </c:pt>
                <c:pt idx="12">
                  <c:v>173.27035000000001</c:v>
                </c:pt>
                <c:pt idx="13">
                  <c:v>173.97653</c:v>
                </c:pt>
                <c:pt idx="14">
                  <c:v>179.86018000000001</c:v>
                </c:pt>
                <c:pt idx="15">
                  <c:v>180.02817999999999</c:v>
                </c:pt>
                <c:pt idx="16">
                  <c:v>177.24014</c:v>
                </c:pt>
                <c:pt idx="17">
                  <c:v>185.01748000000001</c:v>
                </c:pt>
                <c:pt idx="18">
                  <c:v>176.81244000000001</c:v>
                </c:pt>
                <c:pt idx="19">
                  <c:v>175.75199000000001</c:v>
                </c:pt>
                <c:pt idx="20">
                  <c:v>182.35928999999999</c:v>
                </c:pt>
                <c:pt idx="21">
                  <c:v>184.68355</c:v>
                </c:pt>
                <c:pt idx="22">
                  <c:v>184.57462000000001</c:v>
                </c:pt>
                <c:pt idx="23">
                  <c:v>177.78068999999999</c:v>
                </c:pt>
                <c:pt idx="24">
                  <c:v>178.62540999999999</c:v>
                </c:pt>
                <c:pt idx="25">
                  <c:v>176.7406</c:v>
                </c:pt>
                <c:pt idx="26">
                  <c:v>177.49578</c:v>
                </c:pt>
                <c:pt idx="27">
                  <c:v>179.37033</c:v>
                </c:pt>
                <c:pt idx="28">
                  <c:v>185.50801999999999</c:v>
                </c:pt>
                <c:pt idx="29">
                  <c:v>185.60160999999999</c:v>
                </c:pt>
                <c:pt idx="30">
                  <c:v>179.92886999999999</c:v>
                </c:pt>
                <c:pt idx="31">
                  <c:v>183.79624000000001</c:v>
                </c:pt>
                <c:pt idx="32">
                  <c:v>184.88939999999999</c:v>
                </c:pt>
                <c:pt idx="33">
                  <c:v>181.22564</c:v>
                </c:pt>
                <c:pt idx="34">
                  <c:v>188.21719999999999</c:v>
                </c:pt>
                <c:pt idx="35">
                  <c:v>178.24227999999999</c:v>
                </c:pt>
                <c:pt idx="36">
                  <c:v>189.75828000000001</c:v>
                </c:pt>
                <c:pt idx="37">
                  <c:v>177.65011000000001</c:v>
                </c:pt>
                <c:pt idx="38">
                  <c:v>178.64569</c:v>
                </c:pt>
                <c:pt idx="39">
                  <c:v>176.43307999999999</c:v>
                </c:pt>
                <c:pt idx="40">
                  <c:v>178.08623</c:v>
                </c:pt>
                <c:pt idx="41">
                  <c:v>177.30071000000001</c:v>
                </c:pt>
                <c:pt idx="42">
                  <c:v>176.56737000000001</c:v>
                </c:pt>
                <c:pt idx="43">
                  <c:v>173.48705000000001</c:v>
                </c:pt>
                <c:pt idx="44">
                  <c:v>168.04626999999999</c:v>
                </c:pt>
                <c:pt idx="45">
                  <c:v>172.67553000000001</c:v>
                </c:pt>
                <c:pt idx="46">
                  <c:v>174.70192</c:v>
                </c:pt>
                <c:pt idx="47">
                  <c:v>170.52937</c:v>
                </c:pt>
                <c:pt idx="48">
                  <c:v>166.79214999999999</c:v>
                </c:pt>
                <c:pt idx="49">
                  <c:v>170.24441999999999</c:v>
                </c:pt>
                <c:pt idx="50">
                  <c:v>166.57122000000001</c:v>
                </c:pt>
                <c:pt idx="51">
                  <c:v>158.60303999999999</c:v>
                </c:pt>
                <c:pt idx="52">
                  <c:v>163.73553000000001</c:v>
                </c:pt>
                <c:pt idx="53">
                  <c:v>159.50855999999999</c:v>
                </c:pt>
                <c:pt idx="54">
                  <c:v>160.79358999999999</c:v>
                </c:pt>
                <c:pt idx="55">
                  <c:v>157.31012999999999</c:v>
                </c:pt>
                <c:pt idx="56">
                  <c:v>163.49975000000001</c:v>
                </c:pt>
                <c:pt idx="57">
                  <c:v>161.29926</c:v>
                </c:pt>
                <c:pt idx="58">
                  <c:v>155.69501</c:v>
                </c:pt>
                <c:pt idx="59">
                  <c:v>158.43436</c:v>
                </c:pt>
                <c:pt idx="60">
                  <c:v>158.52739</c:v>
                </c:pt>
                <c:pt idx="61">
                  <c:v>161.26812000000001</c:v>
                </c:pt>
                <c:pt idx="62">
                  <c:v>161.59083000000001</c:v>
                </c:pt>
                <c:pt idx="63">
                  <c:v>165.59188</c:v>
                </c:pt>
                <c:pt idx="64">
                  <c:v>159.75074000000001</c:v>
                </c:pt>
                <c:pt idx="65">
                  <c:v>158.50848999999999</c:v>
                </c:pt>
                <c:pt idx="66">
                  <c:v>161.47087999999999</c:v>
                </c:pt>
                <c:pt idx="67">
                  <c:v>158.47157000000001</c:v>
                </c:pt>
                <c:pt idx="68">
                  <c:v>158.01689999999999</c:v>
                </c:pt>
                <c:pt idx="69">
                  <c:v>161.18859</c:v>
                </c:pt>
                <c:pt idx="70">
                  <c:v>159.49788000000001</c:v>
                </c:pt>
                <c:pt idx="71">
                  <c:v>156.68983</c:v>
                </c:pt>
                <c:pt idx="72">
                  <c:v>156.05334999999999</c:v>
                </c:pt>
                <c:pt idx="73">
                  <c:v>159.39392000000001</c:v>
                </c:pt>
                <c:pt idx="74">
                  <c:v>157.19246999999999</c:v>
                </c:pt>
                <c:pt idx="75">
                  <c:v>163.10919999999999</c:v>
                </c:pt>
                <c:pt idx="76">
                  <c:v>165.31277</c:v>
                </c:pt>
                <c:pt idx="77">
                  <c:v>162.93754999999999</c:v>
                </c:pt>
                <c:pt idx="78">
                  <c:v>169.22387000000001</c:v>
                </c:pt>
                <c:pt idx="79">
                  <c:v>167.10303999999999</c:v>
                </c:pt>
                <c:pt idx="80">
                  <c:v>163.42328000000001</c:v>
                </c:pt>
                <c:pt idx="81">
                  <c:v>166.9288</c:v>
                </c:pt>
                <c:pt idx="82">
                  <c:v>164.97782000000001</c:v>
                </c:pt>
                <c:pt idx="83">
                  <c:v>164.43960000000001</c:v>
                </c:pt>
                <c:pt idx="84">
                  <c:v>167.06416999999999</c:v>
                </c:pt>
                <c:pt idx="85">
                  <c:v>164.21870000000001</c:v>
                </c:pt>
                <c:pt idx="86">
                  <c:v>165.98330000000001</c:v>
                </c:pt>
                <c:pt idx="87">
                  <c:v>164.62518</c:v>
                </c:pt>
                <c:pt idx="88">
                  <c:v>163.84059999999999</c:v>
                </c:pt>
                <c:pt idx="89">
                  <c:v>164.41385</c:v>
                </c:pt>
                <c:pt idx="90">
                  <c:v>161.34593000000001</c:v>
                </c:pt>
                <c:pt idx="91">
                  <c:v>156.64487</c:v>
                </c:pt>
                <c:pt idx="92">
                  <c:v>153.67605</c:v>
                </c:pt>
                <c:pt idx="93">
                  <c:v>152.01831999999999</c:v>
                </c:pt>
                <c:pt idx="94">
                  <c:v>152.90971999999999</c:v>
                </c:pt>
                <c:pt idx="95">
                  <c:v>154.98067</c:v>
                </c:pt>
                <c:pt idx="96">
                  <c:v>150.59370999999999</c:v>
                </c:pt>
                <c:pt idx="97">
                  <c:v>148.53709000000001</c:v>
                </c:pt>
                <c:pt idx="98">
                  <c:v>146.44073</c:v>
                </c:pt>
                <c:pt idx="99">
                  <c:v>144.64856</c:v>
                </c:pt>
                <c:pt idx="100">
                  <c:v>142.13427999999999</c:v>
                </c:pt>
                <c:pt idx="101">
                  <c:v>145.82850999999999</c:v>
                </c:pt>
                <c:pt idx="102">
                  <c:v>140.72994</c:v>
                </c:pt>
                <c:pt idx="103">
                  <c:v>140.50050999999999</c:v>
                </c:pt>
                <c:pt idx="104">
                  <c:v>138.61351999999999</c:v>
                </c:pt>
                <c:pt idx="105">
                  <c:v>134.6448</c:v>
                </c:pt>
                <c:pt idx="106">
                  <c:v>134.61489</c:v>
                </c:pt>
                <c:pt idx="107">
                  <c:v>133.69559000000001</c:v>
                </c:pt>
                <c:pt idx="108">
                  <c:v>135.31008</c:v>
                </c:pt>
                <c:pt idx="109">
                  <c:v>130.43844999999999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29312"/>
        <c:axId val="158033024"/>
      </c:scatterChart>
      <c:valAx>
        <c:axId val="15802931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33024"/>
        <c:crosses val="autoZero"/>
        <c:crossBetween val="midCat"/>
        <c:minorUnit val="10"/>
      </c:valAx>
      <c:valAx>
        <c:axId val="15803302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2931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neoplasms (ICD-10 C00–D48),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2.9698964000000001</c:v>
                </c:pt>
                <c:pt idx="1">
                  <c:v>2.9844843999999999</c:v>
                </c:pt>
                <c:pt idx="2">
                  <c:v>2.1756867</c:v>
                </c:pt>
                <c:pt idx="3">
                  <c:v>1.9843447999999999</c:v>
                </c:pt>
                <c:pt idx="4">
                  <c:v>3.5791477</c:v>
                </c:pt>
                <c:pt idx="5">
                  <c:v>5.3866516999999998</c:v>
                </c:pt>
                <c:pt idx="6">
                  <c:v>9.2950020999999996</c:v>
                </c:pt>
                <c:pt idx="7">
                  <c:v>15.085400999999999</c:v>
                </c:pt>
                <c:pt idx="8">
                  <c:v>32.296025</c:v>
                </c:pt>
                <c:pt idx="9">
                  <c:v>61.057904999999998</c:v>
                </c:pt>
                <c:pt idx="10">
                  <c:v>118.23751</c:v>
                </c:pt>
                <c:pt idx="11">
                  <c:v>212.86493999999999</c:v>
                </c:pt>
                <c:pt idx="12">
                  <c:v>352.04261000000002</c:v>
                </c:pt>
                <c:pt idx="13">
                  <c:v>538.00816999999995</c:v>
                </c:pt>
                <c:pt idx="14">
                  <c:v>837.62061000000006</c:v>
                </c:pt>
                <c:pt idx="15">
                  <c:v>1323.9940999999999</c:v>
                </c:pt>
                <c:pt idx="16">
                  <c:v>1972.3720000000001</c:v>
                </c:pt>
                <c:pt idx="17">
                  <c:v>3036.7275</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1.6971411999999999</c:v>
                </c:pt>
                <c:pt idx="1">
                  <c:v>1.0485917</c:v>
                </c:pt>
                <c:pt idx="2">
                  <c:v>2.7286109000000001</c:v>
                </c:pt>
                <c:pt idx="3">
                  <c:v>2.4997048999999998</c:v>
                </c:pt>
                <c:pt idx="4">
                  <c:v>3.6128995000000002</c:v>
                </c:pt>
                <c:pt idx="5">
                  <c:v>4.1809745999999999</c:v>
                </c:pt>
                <c:pt idx="6">
                  <c:v>13.728066999999999</c:v>
                </c:pt>
                <c:pt idx="7">
                  <c:v>20.718626</c:v>
                </c:pt>
                <c:pt idx="8">
                  <c:v>35.363222999999998</c:v>
                </c:pt>
                <c:pt idx="9">
                  <c:v>63.764702</c:v>
                </c:pt>
                <c:pt idx="10">
                  <c:v>104.56384</c:v>
                </c:pt>
                <c:pt idx="11">
                  <c:v>168.75564</c:v>
                </c:pt>
                <c:pt idx="12">
                  <c:v>243.62706</c:v>
                </c:pt>
                <c:pt idx="13">
                  <c:v>361.30228</c:v>
                </c:pt>
                <c:pt idx="14">
                  <c:v>542.28283999999996</c:v>
                </c:pt>
                <c:pt idx="15">
                  <c:v>801.98308999999995</c:v>
                </c:pt>
                <c:pt idx="16">
                  <c:v>1119.0323000000001</c:v>
                </c:pt>
                <c:pt idx="17">
                  <c:v>1643.2064</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3232"/>
        <c:axId val="234866944"/>
      </c:barChart>
      <c:catAx>
        <c:axId val="23486323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6944"/>
        <c:crosses val="autoZero"/>
        <c:auto val="1"/>
        <c:lblAlgn val="ctr"/>
        <c:lblOffset val="100"/>
        <c:noMultiLvlLbl val="0"/>
      </c:catAx>
      <c:valAx>
        <c:axId val="23486694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323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neoplasms (ICD-10 C00–D48),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-24</c:v>
                </c:pt>
                <c:pt idx="1">
                  <c:v>-24</c:v>
                </c:pt>
                <c:pt idx="2">
                  <c:v>-16</c:v>
                </c:pt>
                <c:pt idx="3">
                  <c:v>-15</c:v>
                </c:pt>
                <c:pt idx="4">
                  <c:v>-31</c:v>
                </c:pt>
                <c:pt idx="5">
                  <c:v>-49</c:v>
                </c:pt>
                <c:pt idx="6">
                  <c:v>-83</c:v>
                </c:pt>
                <c:pt idx="7">
                  <c:v>-121</c:v>
                </c:pt>
                <c:pt idx="8">
                  <c:v>-261</c:v>
                </c:pt>
                <c:pt idx="9">
                  <c:v>-480</c:v>
                </c:pt>
                <c:pt idx="10">
                  <c:v>-903</c:v>
                </c:pt>
                <c:pt idx="11">
                  <c:v>-1542</c:v>
                </c:pt>
                <c:pt idx="12">
                  <c:v>-2247</c:v>
                </c:pt>
                <c:pt idx="13">
                  <c:v>-3173</c:v>
                </c:pt>
                <c:pt idx="14">
                  <c:v>-3660</c:v>
                </c:pt>
                <c:pt idx="15">
                  <c:v>-4081</c:v>
                </c:pt>
                <c:pt idx="16">
                  <c:v>-3995</c:v>
                </c:pt>
                <c:pt idx="17">
                  <c:v>-5443</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13</c:v>
                </c:pt>
                <c:pt idx="1">
                  <c:v>8</c:v>
                </c:pt>
                <c:pt idx="2">
                  <c:v>19</c:v>
                </c:pt>
                <c:pt idx="3">
                  <c:v>18</c:v>
                </c:pt>
                <c:pt idx="4">
                  <c:v>30</c:v>
                </c:pt>
                <c:pt idx="5">
                  <c:v>38</c:v>
                </c:pt>
                <c:pt idx="6">
                  <c:v>124</c:v>
                </c:pt>
                <c:pt idx="7">
                  <c:v>167</c:v>
                </c:pt>
                <c:pt idx="8">
                  <c:v>290</c:v>
                </c:pt>
                <c:pt idx="9">
                  <c:v>523</c:v>
                </c:pt>
                <c:pt idx="10">
                  <c:v>823</c:v>
                </c:pt>
                <c:pt idx="11">
                  <c:v>1271</c:v>
                </c:pt>
                <c:pt idx="12">
                  <c:v>1627</c:v>
                </c:pt>
                <c:pt idx="13">
                  <c:v>2184</c:v>
                </c:pt>
                <c:pt idx="14">
                  <c:v>2458</c:v>
                </c:pt>
                <c:pt idx="15">
                  <c:v>2750</c:v>
                </c:pt>
                <c:pt idx="16">
                  <c:v>2827</c:v>
                </c:pt>
                <c:pt idx="17">
                  <c:v>4987</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72288"/>
        <c:axId val="234974592"/>
      </c:barChart>
      <c:catAx>
        <c:axId val="23497228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74592"/>
        <c:crosses val="autoZero"/>
        <c:auto val="0"/>
        <c:lblAlgn val="ctr"/>
        <c:lblOffset val="100"/>
        <c:tickLblSkip val="1"/>
        <c:noMultiLvlLbl val="0"/>
      </c:catAx>
      <c:valAx>
        <c:axId val="2349745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7228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neoplasms (ICD-10 C00–D48),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218</v>
      </c>
      <c r="B2" s="280" t="s">
        <v>219</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neoplasms (ICD-10 C00–D48),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neoplasms.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neoplasms (C00–D48) are from the ICD-10 chapter All neoplasms (C00–D48).</v>
      </c>
    </row>
    <row r="20" spans="1:3" ht="15.75">
      <c r="A20" s="203"/>
      <c r="B20" s="218" t="s">
        <v>43</v>
      </c>
      <c r="C20" s="8" t="s">
        <v>44</v>
      </c>
    </row>
    <row r="21" spans="1:3" ht="15.75">
      <c r="A21" s="203"/>
      <c r="B21" s="219" t="s">
        <v>187</v>
      </c>
      <c r="C21" s="3" t="str">
        <f>IF(ISBLANK(Admin!$C$11)," ",Admin!$C$11)</f>
        <v>39–46, 53, 129</v>
      </c>
    </row>
    <row r="22" spans="1:3" ht="15.75">
      <c r="A22" s="203"/>
      <c r="B22" s="220" t="s">
        <v>103</v>
      </c>
      <c r="C22" s="3" t="str">
        <f>IF(ISBLANK(Admin!$C$12)," ",Admin!$C$12)</f>
        <v>39–46, 53, 129</v>
      </c>
    </row>
    <row r="23" spans="1:3" ht="15.75">
      <c r="A23" s="203"/>
      <c r="B23" s="221" t="s">
        <v>104</v>
      </c>
      <c r="C23" s="3" t="str">
        <f>IF(ISBLANK(Admin!$C$13)," ",Admin!$C$13)</f>
        <v>43–50, 65a, 65b, 139, (84b)</v>
      </c>
    </row>
    <row r="24" spans="1:3" ht="15.75">
      <c r="A24" s="203"/>
      <c r="B24" s="222" t="s">
        <v>105</v>
      </c>
      <c r="C24" s="3" t="str">
        <f>IF(ISBLANK(Admin!$C$14)," ",Admin!$C$14)</f>
        <v>45–55, 72a, 72b</v>
      </c>
    </row>
    <row r="25" spans="1:3" ht="15.75">
      <c r="A25" s="203"/>
      <c r="B25" s="223" t="s">
        <v>106</v>
      </c>
      <c r="C25" s="3" t="str">
        <f>IF(ISBLANK(Admin!$C$15)," ",Admin!$C$15)</f>
        <v>44b, 45–57, 74a, 74b</v>
      </c>
    </row>
    <row r="26" spans="1:3" ht="15.75">
      <c r="A26" s="203"/>
      <c r="B26" s="224" t="s">
        <v>107</v>
      </c>
      <c r="C26" s="3" t="str">
        <f>IF(ISBLANK(Admin!$C$16)," ",Admin!$C$16)</f>
        <v>140–220, 222–239, 294</v>
      </c>
    </row>
    <row r="27" spans="1:3" ht="15.75">
      <c r="A27" s="203"/>
      <c r="B27" s="225" t="s">
        <v>108</v>
      </c>
      <c r="C27" s="3" t="str">
        <f>IF(ISBLANK(Admin!$C$17)," ",Admin!$C$17)</f>
        <v>140–220, 222–239, 294</v>
      </c>
    </row>
    <row r="28" spans="1:3" ht="15.75">
      <c r="A28" s="203"/>
      <c r="B28" s="226" t="s">
        <v>109</v>
      </c>
      <c r="C28" s="3" t="str">
        <f>IF(ISBLANK(Admin!$C$18)," ",Admin!$C$18)</f>
        <v>140–208, 210–239</v>
      </c>
    </row>
    <row r="29" spans="1:3" ht="15.75">
      <c r="A29" s="203"/>
      <c r="B29" s="227" t="s">
        <v>110</v>
      </c>
      <c r="C29" s="3" t="str">
        <f>IF(ISBLANK(Admin!$C$19)," ",Admin!$C$19)</f>
        <v>140–239</v>
      </c>
    </row>
    <row r="30" spans="1:3" ht="15.75">
      <c r="A30" s="203"/>
      <c r="B30" s="228" t="s">
        <v>111</v>
      </c>
      <c r="C30" s="3" t="str">
        <f>IF(ISBLANK(Admin!$C$20)," ",Admin!$C$20)</f>
        <v>C00–D48</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3" t="s">
        <v>182</v>
      </c>
      <c r="C39" s="293"/>
    </row>
    <row r="40" spans="1:3" ht="15.75">
      <c r="A40" s="203"/>
      <c r="B40" s="218" t="s">
        <v>132</v>
      </c>
    </row>
    <row r="41" spans="1:3" ht="15.75">
      <c r="A41" s="203"/>
      <c r="B41" s="200" t="s">
        <v>141</v>
      </c>
    </row>
    <row r="42" spans="1:3" ht="30" customHeight="1">
      <c r="A42" s="203"/>
      <c r="B42" s="291" t="s">
        <v>186</v>
      </c>
      <c r="C42" s="291"/>
    </row>
    <row r="43" spans="1:3" ht="30" customHeight="1">
      <c r="A43" s="203"/>
      <c r="B43" s="291" t="s">
        <v>168</v>
      </c>
      <c r="C43" s="291"/>
    </row>
    <row r="44" spans="1:3" ht="30" customHeight="1">
      <c r="A44" s="203"/>
      <c r="B44" s="292" t="s">
        <v>164</v>
      </c>
      <c r="C44" s="292"/>
    </row>
    <row r="45" spans="1:3" ht="150" customHeight="1">
      <c r="A45" s="203"/>
      <c r="B45" s="289" t="s">
        <v>199</v>
      </c>
      <c r="C45" s="289"/>
    </row>
    <row r="46" spans="1:3" ht="30" customHeight="1">
      <c r="A46" s="203"/>
      <c r="B46" s="289" t="s">
        <v>165</v>
      </c>
      <c r="C46" s="289"/>
    </row>
    <row r="47" spans="1:3" ht="15.75">
      <c r="A47" s="203"/>
      <c r="B47" s="234" t="s">
        <v>166</v>
      </c>
      <c r="C47" s="235"/>
    </row>
    <row r="48" spans="1:3" ht="15.75">
      <c r="A48" s="203"/>
      <c r="B48" s="234" t="s">
        <v>167</v>
      </c>
      <c r="C48" s="235"/>
    </row>
    <row r="49" spans="1:16" ht="60" customHeight="1">
      <c r="A49" s="203"/>
      <c r="B49" s="290" t="s">
        <v>169</v>
      </c>
      <c r="C49" s="290"/>
    </row>
    <row r="50" spans="1:16" ht="30" customHeight="1">
      <c r="A50" s="203"/>
      <c r="B50" s="290" t="s">
        <v>170</v>
      </c>
      <c r="C50" s="290"/>
    </row>
    <row r="51" spans="1:16" ht="15.75">
      <c r="A51" s="203"/>
      <c r="B51" s="201" t="s">
        <v>138</v>
      </c>
    </row>
    <row r="52" spans="1:16" ht="15.75">
      <c r="A52" s="203"/>
      <c r="B52" s="201" t="s">
        <v>139</v>
      </c>
    </row>
    <row r="53" spans="1:16" ht="60" customHeight="1">
      <c r="A53" s="203"/>
      <c r="B53" s="288" t="s">
        <v>200</v>
      </c>
      <c r="C53" s="288"/>
    </row>
    <row r="54" spans="1:16" ht="15.75">
      <c r="A54" s="203"/>
      <c r="B54" s="236" t="s">
        <v>175</v>
      </c>
      <c r="C54" s="233"/>
    </row>
    <row r="55" spans="1:16" ht="15.75">
      <c r="A55" s="203"/>
      <c r="B55" s="236" t="s">
        <v>173</v>
      </c>
    </row>
    <row r="56" spans="1:16" ht="15.75">
      <c r="A56" s="203"/>
      <c r="B56" s="236" t="s">
        <v>174</v>
      </c>
    </row>
    <row r="57" spans="1:16" ht="45" customHeight="1">
      <c r="A57" s="203"/>
      <c r="B57" s="287" t="s">
        <v>201</v>
      </c>
      <c r="C57" s="287"/>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neoplasms (ICD-10 C00–D48),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neoplasms (ICD-10 C00–D48),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neoplasms (ICD-10 C00–D48)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1.6349549549186104E-3</v>
      </c>
      <c r="N10" s="316">
        <f>Admin!G$187</f>
        <v>-1.8538150901840078E-3</v>
      </c>
      <c r="O10" s="316">
        <f>Admin!H$187</f>
        <v>-1.1588065565526495E-4</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0.19490246875317382</v>
      </c>
      <c r="N12" s="316">
        <f>Admin!G$186</f>
        <v>-0.18311207561200477</v>
      </c>
      <c r="O12" s="316">
        <f>Admin!H$186</f>
        <v>-1.2552278011548988E-2</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neoplasms (ICD-10 C00–D48)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176.0355484869709</v>
      </c>
      <c r="N34" s="309">
        <f ca="1">Admin!G$215</f>
        <v>142.63606661359469</v>
      </c>
      <c r="O34" s="309">
        <f ca="1">Admin!H$215</f>
        <v>159.3801553874714</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1655</v>
      </c>
      <c r="D14" s="100">
        <v>75.952544000000003</v>
      </c>
      <c r="E14" s="100">
        <v>167.97386</v>
      </c>
      <c r="F14" s="100" t="s">
        <v>24</v>
      </c>
      <c r="G14" s="100">
        <v>192.06402</v>
      </c>
      <c r="H14" s="100">
        <v>121.72297</v>
      </c>
      <c r="I14" s="100">
        <v>108.81905</v>
      </c>
      <c r="J14" s="100">
        <v>60.748638999999997</v>
      </c>
      <c r="K14" s="100" t="s">
        <v>24</v>
      </c>
      <c r="L14" s="100">
        <v>100</v>
      </c>
      <c r="M14" s="100">
        <v>6.3803539000000002</v>
      </c>
      <c r="N14" s="99">
        <v>24837.5</v>
      </c>
      <c r="O14" s="99">
        <v>11.542325</v>
      </c>
      <c r="P14" s="99">
        <v>2.8527537000000001</v>
      </c>
      <c r="R14" s="113">
        <v>1907</v>
      </c>
      <c r="S14" s="99">
        <v>1441</v>
      </c>
      <c r="T14" s="100">
        <v>71.923012999999997</v>
      </c>
      <c r="U14" s="100">
        <v>159.67729</v>
      </c>
      <c r="V14" s="100" t="s">
        <v>24</v>
      </c>
      <c r="W14" s="100">
        <v>179.20891</v>
      </c>
      <c r="X14" s="100">
        <v>119.68546000000001</v>
      </c>
      <c r="Y14" s="100">
        <v>108.15276</v>
      </c>
      <c r="Z14" s="100">
        <v>57.857886999999998</v>
      </c>
      <c r="AA14" s="100" t="s">
        <v>24</v>
      </c>
      <c r="AB14" s="100">
        <v>100</v>
      </c>
      <c r="AC14" s="100">
        <v>7.4408757999999997</v>
      </c>
      <c r="AD14" s="99">
        <v>25522.5</v>
      </c>
      <c r="AE14" s="99">
        <v>12.889787999999999</v>
      </c>
      <c r="AF14" s="99">
        <v>3.6164551999999999</v>
      </c>
      <c r="AH14" s="113">
        <v>1907</v>
      </c>
      <c r="AI14" s="99">
        <v>3096</v>
      </c>
      <c r="AJ14" s="100">
        <v>74.022300000000001</v>
      </c>
      <c r="AK14" s="100">
        <v>163.80931000000001</v>
      </c>
      <c r="AL14" s="100" t="s">
        <v>24</v>
      </c>
      <c r="AM14" s="100">
        <v>185.73545999999999</v>
      </c>
      <c r="AN14" s="100">
        <v>120.55372</v>
      </c>
      <c r="AO14" s="100">
        <v>108.29714</v>
      </c>
      <c r="AP14" s="100">
        <v>59.403298999999997</v>
      </c>
      <c r="AQ14" s="100" t="s">
        <v>24</v>
      </c>
      <c r="AR14" s="100">
        <v>100</v>
      </c>
      <c r="AS14" s="100">
        <v>6.8336828000000001</v>
      </c>
      <c r="AT14" s="99">
        <v>50360</v>
      </c>
      <c r="AU14" s="99">
        <v>12.188043</v>
      </c>
      <c r="AV14" s="99">
        <v>3.1946561</v>
      </c>
      <c r="AW14" s="100">
        <v>1.0519584</v>
      </c>
      <c r="AY14" s="112">
        <v>1907</v>
      </c>
    </row>
    <row r="15" spans="1:51" s="91" customFormat="1">
      <c r="B15" s="113">
        <v>1908</v>
      </c>
      <c r="C15" s="99">
        <v>1561</v>
      </c>
      <c r="D15" s="100">
        <v>70.553579999999997</v>
      </c>
      <c r="E15" s="100">
        <v>151.53133</v>
      </c>
      <c r="F15" s="100" t="s">
        <v>24</v>
      </c>
      <c r="G15" s="100">
        <v>173.37654000000001</v>
      </c>
      <c r="H15" s="100">
        <v>110.75341</v>
      </c>
      <c r="I15" s="100">
        <v>99.456044000000006</v>
      </c>
      <c r="J15" s="100">
        <v>59.583333000000003</v>
      </c>
      <c r="K15" s="100" t="s">
        <v>24</v>
      </c>
      <c r="L15" s="100">
        <v>100</v>
      </c>
      <c r="M15" s="100">
        <v>5.8613698000000003</v>
      </c>
      <c r="N15" s="99">
        <v>25255</v>
      </c>
      <c r="O15" s="99">
        <v>11.561836</v>
      </c>
      <c r="P15" s="99">
        <v>2.8673042</v>
      </c>
      <c r="R15" s="113">
        <v>1908</v>
      </c>
      <c r="S15" s="99">
        <v>1505</v>
      </c>
      <c r="T15" s="100">
        <v>73.841803999999996</v>
      </c>
      <c r="U15" s="100">
        <v>164.03062</v>
      </c>
      <c r="V15" s="100" t="s">
        <v>24</v>
      </c>
      <c r="W15" s="100">
        <v>185.22906</v>
      </c>
      <c r="X15" s="100">
        <v>121.98924</v>
      </c>
      <c r="Y15" s="100">
        <v>109.53077999999999</v>
      </c>
      <c r="Z15" s="100">
        <v>57.483378000000002</v>
      </c>
      <c r="AA15" s="100" t="s">
        <v>24</v>
      </c>
      <c r="AB15" s="100">
        <v>100</v>
      </c>
      <c r="AC15" s="100">
        <v>7.6033141000000004</v>
      </c>
      <c r="AD15" s="99">
        <v>27440</v>
      </c>
      <c r="AE15" s="99">
        <v>13.627658</v>
      </c>
      <c r="AF15" s="99">
        <v>3.8907775</v>
      </c>
      <c r="AH15" s="113">
        <v>1908</v>
      </c>
      <c r="AI15" s="99">
        <v>3066</v>
      </c>
      <c r="AJ15" s="100">
        <v>72.130250000000004</v>
      </c>
      <c r="AK15" s="100">
        <v>157.08046999999999</v>
      </c>
      <c r="AL15" s="100" t="s">
        <v>24</v>
      </c>
      <c r="AM15" s="100">
        <v>178.62626</v>
      </c>
      <c r="AN15" s="100">
        <v>115.7392</v>
      </c>
      <c r="AO15" s="100">
        <v>103.90931</v>
      </c>
      <c r="AP15" s="100">
        <v>58.552546</v>
      </c>
      <c r="AQ15" s="100" t="s">
        <v>24</v>
      </c>
      <c r="AR15" s="100">
        <v>100</v>
      </c>
      <c r="AS15" s="100">
        <v>6.6040580999999996</v>
      </c>
      <c r="AT15" s="99">
        <v>52695</v>
      </c>
      <c r="AU15" s="99">
        <v>12.552724</v>
      </c>
      <c r="AV15" s="99">
        <v>3.3224046999999999</v>
      </c>
      <c r="AW15" s="100">
        <v>0.92379900000000004</v>
      </c>
      <c r="AY15" s="112">
        <v>1908</v>
      </c>
    </row>
    <row r="16" spans="1:51" s="91" customFormat="1">
      <c r="B16" s="113">
        <v>1909</v>
      </c>
      <c r="C16" s="99">
        <v>1693</v>
      </c>
      <c r="D16" s="100">
        <v>75.377994000000001</v>
      </c>
      <c r="E16" s="100">
        <v>159.81021000000001</v>
      </c>
      <c r="F16" s="100" t="s">
        <v>24</v>
      </c>
      <c r="G16" s="100">
        <v>181.75237999999999</v>
      </c>
      <c r="H16" s="100">
        <v>117.16947999999999</v>
      </c>
      <c r="I16" s="100">
        <v>105.47629999999999</v>
      </c>
      <c r="J16" s="100">
        <v>59.934911</v>
      </c>
      <c r="K16" s="100" t="s">
        <v>24</v>
      </c>
      <c r="L16" s="100">
        <v>100</v>
      </c>
      <c r="M16" s="100">
        <v>6.6355725999999997</v>
      </c>
      <c r="N16" s="99">
        <v>26642.5</v>
      </c>
      <c r="O16" s="99">
        <v>12.018338999999999</v>
      </c>
      <c r="P16" s="99">
        <v>3.2028780000000001</v>
      </c>
      <c r="R16" s="113">
        <v>1909</v>
      </c>
      <c r="S16" s="99">
        <v>1578</v>
      </c>
      <c r="T16" s="100">
        <v>76.130722000000006</v>
      </c>
      <c r="U16" s="100">
        <v>165.39527000000001</v>
      </c>
      <c r="V16" s="100" t="s">
        <v>24</v>
      </c>
      <c r="W16" s="100">
        <v>185.33296000000001</v>
      </c>
      <c r="X16" s="100">
        <v>123.44152</v>
      </c>
      <c r="Y16" s="100">
        <v>110.44604</v>
      </c>
      <c r="Z16" s="100">
        <v>57.854880000000001</v>
      </c>
      <c r="AA16" s="100" t="s">
        <v>24</v>
      </c>
      <c r="AB16" s="100">
        <v>100</v>
      </c>
      <c r="AC16" s="100">
        <v>8.4574981000000005</v>
      </c>
      <c r="AD16" s="99">
        <v>28087.5</v>
      </c>
      <c r="AE16" s="99">
        <v>13.720974999999999</v>
      </c>
      <c r="AF16" s="99">
        <v>4.2545215000000001</v>
      </c>
      <c r="AH16" s="113">
        <v>1909</v>
      </c>
      <c r="AI16" s="99">
        <v>3271</v>
      </c>
      <c r="AJ16" s="100">
        <v>75.739259000000004</v>
      </c>
      <c r="AK16" s="100">
        <v>162.11542</v>
      </c>
      <c r="AL16" s="100" t="s">
        <v>24</v>
      </c>
      <c r="AM16" s="100">
        <v>183.06702000000001</v>
      </c>
      <c r="AN16" s="100">
        <v>119.90048</v>
      </c>
      <c r="AO16" s="100">
        <v>107.61496</v>
      </c>
      <c r="AP16" s="100">
        <v>58.930539000000003</v>
      </c>
      <c r="AQ16" s="100" t="s">
        <v>24</v>
      </c>
      <c r="AR16" s="100">
        <v>100</v>
      </c>
      <c r="AS16" s="100">
        <v>7.4051435000000003</v>
      </c>
      <c r="AT16" s="99">
        <v>54730</v>
      </c>
      <c r="AU16" s="99">
        <v>12.835761</v>
      </c>
      <c r="AV16" s="99">
        <v>3.6682060000000001</v>
      </c>
      <c r="AW16" s="100">
        <v>0.96623199999999998</v>
      </c>
      <c r="AY16" s="112">
        <v>1909</v>
      </c>
    </row>
    <row r="17" spans="2:51" s="91" customFormat="1">
      <c r="B17" s="113">
        <v>1910</v>
      </c>
      <c r="C17" s="99">
        <v>1772</v>
      </c>
      <c r="D17" s="100">
        <v>77.735517000000002</v>
      </c>
      <c r="E17" s="100">
        <v>168.51917</v>
      </c>
      <c r="F17" s="100" t="s">
        <v>24</v>
      </c>
      <c r="G17" s="100">
        <v>192.92811</v>
      </c>
      <c r="H17" s="100">
        <v>122.17125</v>
      </c>
      <c r="I17" s="100">
        <v>108.57472</v>
      </c>
      <c r="J17" s="100">
        <v>60.584746000000003</v>
      </c>
      <c r="K17" s="100" t="s">
        <v>24</v>
      </c>
      <c r="L17" s="100">
        <v>100</v>
      </c>
      <c r="M17" s="100">
        <v>6.7752543000000003</v>
      </c>
      <c r="N17" s="99">
        <v>27032.5</v>
      </c>
      <c r="O17" s="99">
        <v>12.018188</v>
      </c>
      <c r="P17" s="99">
        <v>3.1021562999999999</v>
      </c>
      <c r="R17" s="113">
        <v>1910</v>
      </c>
      <c r="S17" s="99">
        <v>1603</v>
      </c>
      <c r="T17" s="100">
        <v>76.066727</v>
      </c>
      <c r="U17" s="100">
        <v>167.75708</v>
      </c>
      <c r="V17" s="100" t="s">
        <v>24</v>
      </c>
      <c r="W17" s="100">
        <v>189.31303</v>
      </c>
      <c r="X17" s="100">
        <v>123.83797</v>
      </c>
      <c r="Y17" s="100">
        <v>110.36169</v>
      </c>
      <c r="Z17" s="100">
        <v>58.517477999999997</v>
      </c>
      <c r="AA17" s="100" t="s">
        <v>24</v>
      </c>
      <c r="AB17" s="100">
        <v>100</v>
      </c>
      <c r="AC17" s="100">
        <v>8.2475818000000007</v>
      </c>
      <c r="AD17" s="99">
        <v>27645</v>
      </c>
      <c r="AE17" s="99">
        <v>13.287386</v>
      </c>
      <c r="AF17" s="99">
        <v>4.0234318</v>
      </c>
      <c r="AH17" s="113">
        <v>1910</v>
      </c>
      <c r="AI17" s="99">
        <v>3375</v>
      </c>
      <c r="AJ17" s="100">
        <v>76.933868000000004</v>
      </c>
      <c r="AK17" s="100">
        <v>167.99037999999999</v>
      </c>
      <c r="AL17" s="100" t="s">
        <v>24</v>
      </c>
      <c r="AM17" s="100">
        <v>191.05228</v>
      </c>
      <c r="AN17" s="100">
        <v>122.82984</v>
      </c>
      <c r="AO17" s="100">
        <v>109.29073</v>
      </c>
      <c r="AP17" s="100">
        <v>59.602609999999999</v>
      </c>
      <c r="AQ17" s="100" t="s">
        <v>24</v>
      </c>
      <c r="AR17" s="100">
        <v>100</v>
      </c>
      <c r="AS17" s="100">
        <v>7.4029391999999996</v>
      </c>
      <c r="AT17" s="99">
        <v>54677.5</v>
      </c>
      <c r="AU17" s="99">
        <v>12.628053</v>
      </c>
      <c r="AV17" s="99">
        <v>3.5083188000000001</v>
      </c>
      <c r="AW17" s="100">
        <v>1.0045428000000001</v>
      </c>
      <c r="AY17" s="113">
        <v>1910</v>
      </c>
    </row>
    <row r="18" spans="2:51" s="91" customFormat="1">
      <c r="B18" s="113">
        <v>1911</v>
      </c>
      <c r="C18" s="99">
        <v>1834</v>
      </c>
      <c r="D18" s="100">
        <v>79.289764000000005</v>
      </c>
      <c r="E18" s="100">
        <v>171.00264999999999</v>
      </c>
      <c r="F18" s="100" t="s">
        <v>24</v>
      </c>
      <c r="G18" s="100">
        <v>197.20747</v>
      </c>
      <c r="H18" s="100">
        <v>124.75422</v>
      </c>
      <c r="I18" s="100">
        <v>112.21290999999999</v>
      </c>
      <c r="J18" s="100">
        <v>60.579650999999998</v>
      </c>
      <c r="K18" s="100" t="s">
        <v>24</v>
      </c>
      <c r="L18" s="100">
        <v>100</v>
      </c>
      <c r="M18" s="100">
        <v>6.6470950999999996</v>
      </c>
      <c r="N18" s="99">
        <v>28000</v>
      </c>
      <c r="O18" s="99">
        <v>12.271132</v>
      </c>
      <c r="P18" s="99">
        <v>3.1801016</v>
      </c>
      <c r="R18" s="113">
        <v>1911</v>
      </c>
      <c r="S18" s="99">
        <v>1642</v>
      </c>
      <c r="T18" s="100">
        <v>76.658403000000007</v>
      </c>
      <c r="U18" s="100">
        <v>168.86061000000001</v>
      </c>
      <c r="V18" s="100" t="s">
        <v>24</v>
      </c>
      <c r="W18" s="100">
        <v>191.45022</v>
      </c>
      <c r="X18" s="100">
        <v>124.20143</v>
      </c>
      <c r="Y18" s="100">
        <v>110.75912</v>
      </c>
      <c r="Z18" s="100">
        <v>58.660170999999998</v>
      </c>
      <c r="AA18" s="100" t="s">
        <v>24</v>
      </c>
      <c r="AB18" s="100">
        <v>100</v>
      </c>
      <c r="AC18" s="100">
        <v>8.0974454999999992</v>
      </c>
      <c r="AD18" s="99">
        <v>28207.5</v>
      </c>
      <c r="AE18" s="99">
        <v>13.342929</v>
      </c>
      <c r="AF18" s="99">
        <v>4.1036701000000004</v>
      </c>
      <c r="AH18" s="113">
        <v>1911</v>
      </c>
      <c r="AI18" s="99">
        <v>3476</v>
      </c>
      <c r="AJ18" s="100">
        <v>78.024603999999997</v>
      </c>
      <c r="AK18" s="100">
        <v>169.65633</v>
      </c>
      <c r="AL18" s="100" t="s">
        <v>24</v>
      </c>
      <c r="AM18" s="100">
        <v>194.13215</v>
      </c>
      <c r="AN18" s="100">
        <v>124.2347</v>
      </c>
      <c r="AO18" s="100">
        <v>111.28328999999999</v>
      </c>
      <c r="AP18" s="100">
        <v>59.672662000000003</v>
      </c>
      <c r="AQ18" s="100" t="s">
        <v>24</v>
      </c>
      <c r="AR18" s="100">
        <v>100</v>
      </c>
      <c r="AS18" s="100">
        <v>7.2614844999999999</v>
      </c>
      <c r="AT18" s="99">
        <v>56207.5</v>
      </c>
      <c r="AU18" s="99">
        <v>12.786581999999999</v>
      </c>
      <c r="AV18" s="99">
        <v>3.5850107000000002</v>
      </c>
      <c r="AW18" s="100">
        <v>1.0126852</v>
      </c>
      <c r="AY18" s="113">
        <v>1911</v>
      </c>
    </row>
    <row r="19" spans="2:51" s="91" customFormat="1">
      <c r="B19" s="113">
        <v>1912</v>
      </c>
      <c r="C19" s="99">
        <v>1904</v>
      </c>
      <c r="D19" s="100">
        <v>80.714851999999993</v>
      </c>
      <c r="E19" s="100">
        <v>167.934</v>
      </c>
      <c r="F19" s="100" t="s">
        <v>24</v>
      </c>
      <c r="G19" s="100">
        <v>191.82628</v>
      </c>
      <c r="H19" s="100">
        <v>123.16185</v>
      </c>
      <c r="I19" s="100">
        <v>109.82047</v>
      </c>
      <c r="J19" s="100">
        <v>60.47475</v>
      </c>
      <c r="K19" s="100" t="s">
        <v>24</v>
      </c>
      <c r="L19" s="100">
        <v>100</v>
      </c>
      <c r="M19" s="100">
        <v>6.2869406999999997</v>
      </c>
      <c r="N19" s="99">
        <v>29102.5</v>
      </c>
      <c r="O19" s="99">
        <v>12.504348999999999</v>
      </c>
      <c r="P19" s="99">
        <v>2.9041874999999999</v>
      </c>
      <c r="R19" s="113">
        <v>1912</v>
      </c>
      <c r="S19" s="99">
        <v>1772</v>
      </c>
      <c r="T19" s="100">
        <v>80.688749999999999</v>
      </c>
      <c r="U19" s="100">
        <v>172.05571</v>
      </c>
      <c r="V19" s="100" t="s">
        <v>24</v>
      </c>
      <c r="W19" s="100">
        <v>193.65571</v>
      </c>
      <c r="X19" s="100">
        <v>127.27455</v>
      </c>
      <c r="Y19" s="100">
        <v>113.37448000000001</v>
      </c>
      <c r="Z19" s="100">
        <v>58.293337000000001</v>
      </c>
      <c r="AA19" s="100" t="s">
        <v>24</v>
      </c>
      <c r="AB19" s="100">
        <v>100</v>
      </c>
      <c r="AC19" s="100">
        <v>8.0942810000000005</v>
      </c>
      <c r="AD19" s="99">
        <v>30907.5</v>
      </c>
      <c r="AE19" s="99">
        <v>14.260786</v>
      </c>
      <c r="AF19" s="99">
        <v>4.0159560000000001</v>
      </c>
      <c r="AH19" s="113">
        <v>1912</v>
      </c>
      <c r="AI19" s="99">
        <v>3676</v>
      </c>
      <c r="AJ19" s="100">
        <v>80.702268000000004</v>
      </c>
      <c r="AK19" s="100">
        <v>169.81969000000001</v>
      </c>
      <c r="AL19" s="100" t="s">
        <v>24</v>
      </c>
      <c r="AM19" s="100">
        <v>192.66219000000001</v>
      </c>
      <c r="AN19" s="100">
        <v>125.01114</v>
      </c>
      <c r="AO19" s="100">
        <v>111.40313999999999</v>
      </c>
      <c r="AP19" s="100">
        <v>59.422657999999998</v>
      </c>
      <c r="AQ19" s="100" t="s">
        <v>24</v>
      </c>
      <c r="AR19" s="100">
        <v>100</v>
      </c>
      <c r="AS19" s="100">
        <v>7.0452497999999997</v>
      </c>
      <c r="AT19" s="99">
        <v>60010</v>
      </c>
      <c r="AU19" s="99">
        <v>13.351289</v>
      </c>
      <c r="AV19" s="99">
        <v>3.3871327</v>
      </c>
      <c r="AW19" s="100">
        <v>0.97604429999999998</v>
      </c>
      <c r="AY19" s="113">
        <v>1912</v>
      </c>
    </row>
    <row r="20" spans="2:51" s="91" customFormat="1">
      <c r="B20" s="113">
        <v>1913</v>
      </c>
      <c r="C20" s="99">
        <v>1975</v>
      </c>
      <c r="D20" s="100">
        <v>82.127139</v>
      </c>
      <c r="E20" s="100">
        <v>170.28666000000001</v>
      </c>
      <c r="F20" s="100" t="s">
        <v>24</v>
      </c>
      <c r="G20" s="100">
        <v>194.78629000000001</v>
      </c>
      <c r="H20" s="100">
        <v>124.29683</v>
      </c>
      <c r="I20" s="100">
        <v>111.07547</v>
      </c>
      <c r="J20" s="100">
        <v>60.089872999999997</v>
      </c>
      <c r="K20" s="100" t="s">
        <v>24</v>
      </c>
      <c r="L20" s="100">
        <v>100</v>
      </c>
      <c r="M20" s="100">
        <v>6.6144211000000004</v>
      </c>
      <c r="N20" s="99">
        <v>31015</v>
      </c>
      <c r="O20" s="99">
        <v>13.069940000000001</v>
      </c>
      <c r="P20" s="99">
        <v>3.1099435</v>
      </c>
      <c r="R20" s="113">
        <v>1913</v>
      </c>
      <c r="S20" s="99">
        <v>1794</v>
      </c>
      <c r="T20" s="100">
        <v>79.725679999999997</v>
      </c>
      <c r="U20" s="100">
        <v>169.66213999999999</v>
      </c>
      <c r="V20" s="100" t="s">
        <v>24</v>
      </c>
      <c r="W20" s="100">
        <v>191.92931999999999</v>
      </c>
      <c r="X20" s="100">
        <v>124.84247999999999</v>
      </c>
      <c r="Y20" s="100">
        <v>110.93646</v>
      </c>
      <c r="Z20" s="100">
        <v>58.500557000000001</v>
      </c>
      <c r="AA20" s="100" t="s">
        <v>24</v>
      </c>
      <c r="AB20" s="100">
        <v>100</v>
      </c>
      <c r="AC20" s="100">
        <v>8.1805745999999999</v>
      </c>
      <c r="AD20" s="99">
        <v>31090</v>
      </c>
      <c r="AE20" s="99">
        <v>14.000892</v>
      </c>
      <c r="AF20" s="99">
        <v>3.9980196000000001</v>
      </c>
      <c r="AH20" s="113">
        <v>1913</v>
      </c>
      <c r="AI20" s="99">
        <v>3769</v>
      </c>
      <c r="AJ20" s="100">
        <v>80.966284999999999</v>
      </c>
      <c r="AK20" s="100">
        <v>169.85772</v>
      </c>
      <c r="AL20" s="100" t="s">
        <v>24</v>
      </c>
      <c r="AM20" s="100">
        <v>193.29956999999999</v>
      </c>
      <c r="AN20" s="100">
        <v>124.45488</v>
      </c>
      <c r="AO20" s="100">
        <v>110.91724000000001</v>
      </c>
      <c r="AP20" s="100">
        <v>59.333378000000003</v>
      </c>
      <c r="AQ20" s="100" t="s">
        <v>24</v>
      </c>
      <c r="AR20" s="100">
        <v>100</v>
      </c>
      <c r="AS20" s="100">
        <v>7.2776072000000003</v>
      </c>
      <c r="AT20" s="99">
        <v>62105</v>
      </c>
      <c r="AU20" s="99">
        <v>13.519970000000001</v>
      </c>
      <c r="AV20" s="99">
        <v>3.4990309000000002</v>
      </c>
      <c r="AW20" s="100">
        <v>1.0036809</v>
      </c>
      <c r="AY20" s="113">
        <v>1913</v>
      </c>
    </row>
    <row r="21" spans="2:51" s="91" customFormat="1">
      <c r="B21" s="113">
        <v>1914</v>
      </c>
      <c r="C21" s="99">
        <v>1976</v>
      </c>
      <c r="D21" s="100">
        <v>80.630205000000004</v>
      </c>
      <c r="E21" s="100">
        <v>170.74376000000001</v>
      </c>
      <c r="F21" s="100" t="s">
        <v>24</v>
      </c>
      <c r="G21" s="100">
        <v>195.25928999999999</v>
      </c>
      <c r="H21" s="100">
        <v>122.7697</v>
      </c>
      <c r="I21" s="100">
        <v>108.57872999999999</v>
      </c>
      <c r="J21" s="100">
        <v>61.196202999999997</v>
      </c>
      <c r="K21" s="100" t="s">
        <v>24</v>
      </c>
      <c r="L21" s="100">
        <v>100</v>
      </c>
      <c r="M21" s="100">
        <v>6.6230937000000001</v>
      </c>
      <c r="N21" s="99">
        <v>28940</v>
      </c>
      <c r="O21" s="99">
        <v>11.965528000000001</v>
      </c>
      <c r="P21" s="99">
        <v>2.8952521999999998</v>
      </c>
      <c r="R21" s="113">
        <v>1914</v>
      </c>
      <c r="S21" s="99">
        <v>1862</v>
      </c>
      <c r="T21" s="100">
        <v>80.804083000000006</v>
      </c>
      <c r="U21" s="100">
        <v>166.82265000000001</v>
      </c>
      <c r="V21" s="100" t="s">
        <v>24</v>
      </c>
      <c r="W21" s="100">
        <v>188.93532999999999</v>
      </c>
      <c r="X21" s="100">
        <v>123.93943</v>
      </c>
      <c r="Y21" s="100">
        <v>110.96681</v>
      </c>
      <c r="Z21" s="100">
        <v>58.112574000000002</v>
      </c>
      <c r="AA21" s="100" t="s">
        <v>24</v>
      </c>
      <c r="AB21" s="100">
        <v>100</v>
      </c>
      <c r="AC21" s="100">
        <v>8.5081106000000002</v>
      </c>
      <c r="AD21" s="99">
        <v>32865</v>
      </c>
      <c r="AE21" s="99">
        <v>14.453531999999999</v>
      </c>
      <c r="AF21" s="99">
        <v>4.3300822999999999</v>
      </c>
      <c r="AH21" s="113">
        <v>1914</v>
      </c>
      <c r="AI21" s="99">
        <v>3838</v>
      </c>
      <c r="AJ21" s="100">
        <v>80.714467999999997</v>
      </c>
      <c r="AK21" s="100">
        <v>168.66096999999999</v>
      </c>
      <c r="AL21" s="100" t="s">
        <v>24</v>
      </c>
      <c r="AM21" s="100">
        <v>192.01671999999999</v>
      </c>
      <c r="AN21" s="100">
        <v>123.16879</v>
      </c>
      <c r="AO21" s="100">
        <v>109.57483999999999</v>
      </c>
      <c r="AP21" s="100">
        <v>59.700209000000001</v>
      </c>
      <c r="AQ21" s="100" t="s">
        <v>24</v>
      </c>
      <c r="AR21" s="100">
        <v>100</v>
      </c>
      <c r="AS21" s="100">
        <v>7.4207270000000003</v>
      </c>
      <c r="AT21" s="99">
        <v>61805</v>
      </c>
      <c r="AU21" s="99">
        <v>13.171149</v>
      </c>
      <c r="AV21" s="99">
        <v>3.5145232000000002</v>
      </c>
      <c r="AW21" s="100">
        <v>1.0235046999999999</v>
      </c>
      <c r="AY21" s="113">
        <v>1914</v>
      </c>
    </row>
    <row r="22" spans="2:51" s="91" customFormat="1">
      <c r="B22" s="113">
        <v>1915</v>
      </c>
      <c r="C22" s="99">
        <v>1975</v>
      </c>
      <c r="D22" s="100">
        <v>79.108187999999998</v>
      </c>
      <c r="E22" s="100">
        <v>163.79979</v>
      </c>
      <c r="F22" s="100" t="s">
        <v>24</v>
      </c>
      <c r="G22" s="100">
        <v>188.37451999999999</v>
      </c>
      <c r="H22" s="100">
        <v>118.65479999999999</v>
      </c>
      <c r="I22" s="100">
        <v>105.97989</v>
      </c>
      <c r="J22" s="100">
        <v>60.631338999999997</v>
      </c>
      <c r="K22" s="100" t="s">
        <v>24</v>
      </c>
      <c r="L22" s="100">
        <v>100</v>
      </c>
      <c r="M22" s="100">
        <v>6.4428786000000002</v>
      </c>
      <c r="N22" s="99">
        <v>29972.5</v>
      </c>
      <c r="O22" s="99">
        <v>12.163043999999999</v>
      </c>
      <c r="P22" s="99">
        <v>3.0057261</v>
      </c>
      <c r="R22" s="113">
        <v>1915</v>
      </c>
      <c r="S22" s="99">
        <v>1881</v>
      </c>
      <c r="T22" s="100">
        <v>79.755365999999995</v>
      </c>
      <c r="U22" s="100">
        <v>164.73124999999999</v>
      </c>
      <c r="V22" s="100" t="s">
        <v>24</v>
      </c>
      <c r="W22" s="100">
        <v>185.96136000000001</v>
      </c>
      <c r="X22" s="100">
        <v>121.44683999999999</v>
      </c>
      <c r="Y22" s="100">
        <v>108.00432000000001</v>
      </c>
      <c r="Z22" s="100">
        <v>58.601064000000001</v>
      </c>
      <c r="AA22" s="100" t="s">
        <v>24</v>
      </c>
      <c r="AB22" s="100">
        <v>100</v>
      </c>
      <c r="AC22" s="100">
        <v>8.5005422999999993</v>
      </c>
      <c r="AD22" s="99">
        <v>32310</v>
      </c>
      <c r="AE22" s="99">
        <v>13.884206000000001</v>
      </c>
      <c r="AF22" s="99">
        <v>4.2806183000000004</v>
      </c>
      <c r="AH22" s="113">
        <v>1915</v>
      </c>
      <c r="AI22" s="99">
        <v>3856</v>
      </c>
      <c r="AJ22" s="100">
        <v>79.422572000000002</v>
      </c>
      <c r="AK22" s="100">
        <v>163.98607999999999</v>
      </c>
      <c r="AL22" s="100" t="s">
        <v>24</v>
      </c>
      <c r="AM22" s="100">
        <v>186.92608999999999</v>
      </c>
      <c r="AN22" s="100">
        <v>119.83069</v>
      </c>
      <c r="AO22" s="100">
        <v>106.81395999999999</v>
      </c>
      <c r="AP22" s="100">
        <v>59.640447000000002</v>
      </c>
      <c r="AQ22" s="100" t="s">
        <v>24</v>
      </c>
      <c r="AR22" s="100">
        <v>100</v>
      </c>
      <c r="AS22" s="100">
        <v>7.3055208</v>
      </c>
      <c r="AT22" s="99">
        <v>62282.5</v>
      </c>
      <c r="AU22" s="99">
        <v>12.998996</v>
      </c>
      <c r="AV22" s="99">
        <v>3.5549829000000002</v>
      </c>
      <c r="AW22" s="100">
        <v>0.99434549999999999</v>
      </c>
      <c r="AY22" s="113">
        <v>1915</v>
      </c>
    </row>
    <row r="23" spans="2:51" s="91" customFormat="1">
      <c r="B23" s="113">
        <v>1916</v>
      </c>
      <c r="C23" s="99">
        <v>2126</v>
      </c>
      <c r="D23" s="100">
        <v>83.619555000000005</v>
      </c>
      <c r="E23" s="100">
        <v>168.74307999999999</v>
      </c>
      <c r="F23" s="100" t="s">
        <v>24</v>
      </c>
      <c r="G23" s="100">
        <v>193.55271999999999</v>
      </c>
      <c r="H23" s="100">
        <v>122.89663</v>
      </c>
      <c r="I23" s="100">
        <v>109.5095</v>
      </c>
      <c r="J23" s="100">
        <v>60.324858999999996</v>
      </c>
      <c r="K23" s="100" t="s">
        <v>24</v>
      </c>
      <c r="L23" s="100">
        <v>100</v>
      </c>
      <c r="M23" s="100">
        <v>6.8540846999999996</v>
      </c>
      <c r="N23" s="99">
        <v>32832.5</v>
      </c>
      <c r="O23" s="99">
        <v>13.081516000000001</v>
      </c>
      <c r="P23" s="99">
        <v>3.2817485999999998</v>
      </c>
      <c r="R23" s="113">
        <v>1916</v>
      </c>
      <c r="S23" s="99">
        <v>2031</v>
      </c>
      <c r="T23" s="100">
        <v>84.183561999999995</v>
      </c>
      <c r="U23" s="100">
        <v>171.73435000000001</v>
      </c>
      <c r="V23" s="100" t="s">
        <v>24</v>
      </c>
      <c r="W23" s="100">
        <v>193.99077</v>
      </c>
      <c r="X23" s="100">
        <v>127.03529</v>
      </c>
      <c r="Y23" s="100">
        <v>112.67435</v>
      </c>
      <c r="Z23" s="100">
        <v>58.913097</v>
      </c>
      <c r="AA23" s="100" t="s">
        <v>24</v>
      </c>
      <c r="AB23" s="100">
        <v>100</v>
      </c>
      <c r="AC23" s="100">
        <v>8.7622417000000006</v>
      </c>
      <c r="AD23" s="99">
        <v>34255</v>
      </c>
      <c r="AE23" s="99">
        <v>14.390617000000001</v>
      </c>
      <c r="AF23" s="99">
        <v>4.2924316999999999</v>
      </c>
      <c r="AH23" s="113">
        <v>1916</v>
      </c>
      <c r="AI23" s="99">
        <v>4157</v>
      </c>
      <c r="AJ23" s="100">
        <v>83.894166999999996</v>
      </c>
      <c r="AK23" s="100">
        <v>169.94011</v>
      </c>
      <c r="AL23" s="100" t="s">
        <v>24</v>
      </c>
      <c r="AM23" s="100">
        <v>193.50413</v>
      </c>
      <c r="AN23" s="100">
        <v>124.74032</v>
      </c>
      <c r="AO23" s="100">
        <v>110.90895</v>
      </c>
      <c r="AP23" s="100">
        <v>59.634777</v>
      </c>
      <c r="AQ23" s="100" t="s">
        <v>24</v>
      </c>
      <c r="AR23" s="100">
        <v>100</v>
      </c>
      <c r="AS23" s="100">
        <v>7.6701661999999997</v>
      </c>
      <c r="AT23" s="99">
        <v>67087.5</v>
      </c>
      <c r="AU23" s="99">
        <v>13.718737000000001</v>
      </c>
      <c r="AV23" s="99">
        <v>3.7302126000000002</v>
      </c>
      <c r="AW23" s="100">
        <v>0.98258199999999996</v>
      </c>
      <c r="AY23" s="113">
        <v>1916</v>
      </c>
    </row>
    <row r="24" spans="2:51" s="91" customFormat="1">
      <c r="B24" s="113">
        <v>1917</v>
      </c>
      <c r="C24" s="99">
        <v>2138</v>
      </c>
      <c r="D24" s="100">
        <v>82.600757000000002</v>
      </c>
      <c r="E24" s="100">
        <v>172.78565</v>
      </c>
      <c r="F24" s="100" t="s">
        <v>24</v>
      </c>
      <c r="G24" s="100">
        <v>198.79739000000001</v>
      </c>
      <c r="H24" s="100">
        <v>123.45403</v>
      </c>
      <c r="I24" s="100">
        <v>108.94195000000001</v>
      </c>
      <c r="J24" s="100">
        <v>61.507491000000002</v>
      </c>
      <c r="K24" s="100" t="s">
        <v>24</v>
      </c>
      <c r="L24" s="100">
        <v>100</v>
      </c>
      <c r="M24" s="100">
        <v>7.7438516000000002</v>
      </c>
      <c r="N24" s="99">
        <v>30710</v>
      </c>
      <c r="O24" s="99">
        <v>12.017447000000001</v>
      </c>
      <c r="P24" s="99">
        <v>3.6844188999999998</v>
      </c>
      <c r="R24" s="113">
        <v>1917</v>
      </c>
      <c r="S24" s="99">
        <v>2078</v>
      </c>
      <c r="T24" s="100">
        <v>84.241832000000002</v>
      </c>
      <c r="U24" s="100">
        <v>173.87063000000001</v>
      </c>
      <c r="V24" s="100" t="s">
        <v>24</v>
      </c>
      <c r="W24" s="100">
        <v>197.37188</v>
      </c>
      <c r="X24" s="100">
        <v>127.10934</v>
      </c>
      <c r="Y24" s="100">
        <v>113.20262</v>
      </c>
      <c r="Z24" s="100">
        <v>59.170679</v>
      </c>
      <c r="AA24" s="100" t="s">
        <v>24</v>
      </c>
      <c r="AB24" s="100">
        <v>100</v>
      </c>
      <c r="AC24" s="100">
        <v>10.176297999999999</v>
      </c>
      <c r="AD24" s="99">
        <v>34620</v>
      </c>
      <c r="AE24" s="99">
        <v>14.225625000000001</v>
      </c>
      <c r="AF24" s="99">
        <v>5.3875301999999996</v>
      </c>
      <c r="AH24" s="113">
        <v>1917</v>
      </c>
      <c r="AI24" s="99">
        <v>4216</v>
      </c>
      <c r="AJ24" s="100">
        <v>83.401549000000003</v>
      </c>
      <c r="AK24" s="100">
        <v>173.16573</v>
      </c>
      <c r="AL24" s="100" t="s">
        <v>24</v>
      </c>
      <c r="AM24" s="100">
        <v>197.95291</v>
      </c>
      <c r="AN24" s="100">
        <v>125.14201</v>
      </c>
      <c r="AO24" s="100">
        <v>110.94738</v>
      </c>
      <c r="AP24" s="100">
        <v>60.355446999999998</v>
      </c>
      <c r="AQ24" s="100" t="s">
        <v>24</v>
      </c>
      <c r="AR24" s="100">
        <v>100</v>
      </c>
      <c r="AS24" s="100">
        <v>8.7780298999999999</v>
      </c>
      <c r="AT24" s="99">
        <v>65330</v>
      </c>
      <c r="AU24" s="99">
        <v>13.094579</v>
      </c>
      <c r="AV24" s="99">
        <v>4.4258369000000002</v>
      </c>
      <c r="AW24" s="100">
        <v>0.99375990000000003</v>
      </c>
      <c r="AY24" s="113">
        <v>1917</v>
      </c>
    </row>
    <row r="25" spans="2:51" s="91" customFormat="1">
      <c r="B25" s="114">
        <v>1918</v>
      </c>
      <c r="C25" s="99">
        <v>2346</v>
      </c>
      <c r="D25" s="100">
        <v>89.057928000000004</v>
      </c>
      <c r="E25" s="100">
        <v>181.81686999999999</v>
      </c>
      <c r="F25" s="100" t="s">
        <v>24</v>
      </c>
      <c r="G25" s="100">
        <v>208.45733999999999</v>
      </c>
      <c r="H25" s="100">
        <v>130.78290999999999</v>
      </c>
      <c r="I25" s="100">
        <v>115.92115</v>
      </c>
      <c r="J25" s="100">
        <v>61.363539000000003</v>
      </c>
      <c r="K25" s="100" t="s">
        <v>24</v>
      </c>
      <c r="L25" s="100">
        <v>100</v>
      </c>
      <c r="M25" s="100">
        <v>8.2071015999999997</v>
      </c>
      <c r="N25" s="99">
        <v>33867.5</v>
      </c>
      <c r="O25" s="99">
        <v>13.020636</v>
      </c>
      <c r="P25" s="99">
        <v>3.985033</v>
      </c>
      <c r="R25" s="114">
        <v>1918</v>
      </c>
      <c r="S25" s="99">
        <v>2074</v>
      </c>
      <c r="T25" s="100">
        <v>82.274456000000001</v>
      </c>
      <c r="U25" s="100">
        <v>165.01614000000001</v>
      </c>
      <c r="V25" s="100" t="s">
        <v>24</v>
      </c>
      <c r="W25" s="100">
        <v>186.01516000000001</v>
      </c>
      <c r="X25" s="100">
        <v>121.08728000000001</v>
      </c>
      <c r="Y25" s="100">
        <v>106.71622000000001</v>
      </c>
      <c r="Z25" s="100">
        <v>58.416545999999997</v>
      </c>
      <c r="AA25" s="100" t="s">
        <v>24</v>
      </c>
      <c r="AB25" s="100">
        <v>100</v>
      </c>
      <c r="AC25" s="100">
        <v>9.5734860000000008</v>
      </c>
      <c r="AD25" s="99">
        <v>36095</v>
      </c>
      <c r="AE25" s="99">
        <v>14.51404</v>
      </c>
      <c r="AF25" s="99">
        <v>5.3526014000000002</v>
      </c>
      <c r="AH25" s="114">
        <v>1918</v>
      </c>
      <c r="AI25" s="99">
        <v>4420</v>
      </c>
      <c r="AJ25" s="100">
        <v>85.740808999999999</v>
      </c>
      <c r="AK25" s="100">
        <v>173.55643000000001</v>
      </c>
      <c r="AL25" s="100" t="s">
        <v>24</v>
      </c>
      <c r="AM25" s="100">
        <v>197.46481</v>
      </c>
      <c r="AN25" s="100">
        <v>126.07216</v>
      </c>
      <c r="AO25" s="100">
        <v>111.50154999999999</v>
      </c>
      <c r="AP25" s="100">
        <v>59.980761000000001</v>
      </c>
      <c r="AQ25" s="100" t="s">
        <v>24</v>
      </c>
      <c r="AR25" s="100">
        <v>100</v>
      </c>
      <c r="AS25" s="100">
        <v>8.7961948999999997</v>
      </c>
      <c r="AT25" s="99">
        <v>69962.5</v>
      </c>
      <c r="AU25" s="99">
        <v>13.750584</v>
      </c>
      <c r="AV25" s="99">
        <v>4.5900752000000002</v>
      </c>
      <c r="AW25" s="100">
        <v>1.1018125999999999</v>
      </c>
      <c r="AY25" s="114">
        <v>1918</v>
      </c>
    </row>
    <row r="26" spans="2:51" s="91" customFormat="1">
      <c r="B26" s="114">
        <v>1919</v>
      </c>
      <c r="C26" s="99">
        <v>2356</v>
      </c>
      <c r="D26" s="100">
        <v>87.906282000000004</v>
      </c>
      <c r="E26" s="100">
        <v>178.89555999999999</v>
      </c>
      <c r="F26" s="100" t="s">
        <v>24</v>
      </c>
      <c r="G26" s="100">
        <v>205.54640000000001</v>
      </c>
      <c r="H26" s="100">
        <v>128.44293999999999</v>
      </c>
      <c r="I26" s="100">
        <v>113.76929</v>
      </c>
      <c r="J26" s="100">
        <v>61.443900999999997</v>
      </c>
      <c r="K26" s="100" t="s">
        <v>24</v>
      </c>
      <c r="L26" s="100">
        <v>100</v>
      </c>
      <c r="M26" s="100">
        <v>6.2606292999999997</v>
      </c>
      <c r="N26" s="99">
        <v>33845</v>
      </c>
      <c r="O26" s="99">
        <v>12.787739999999999</v>
      </c>
      <c r="P26" s="99">
        <v>2.7976622999999998</v>
      </c>
      <c r="R26" s="114">
        <v>1919</v>
      </c>
      <c r="S26" s="99">
        <v>2241</v>
      </c>
      <c r="T26" s="100">
        <v>87.030681000000001</v>
      </c>
      <c r="U26" s="100">
        <v>173.27035000000001</v>
      </c>
      <c r="V26" s="100" t="s">
        <v>24</v>
      </c>
      <c r="W26" s="100">
        <v>196.64116000000001</v>
      </c>
      <c r="X26" s="100">
        <v>127.38145</v>
      </c>
      <c r="Y26" s="100">
        <v>113.64342000000001</v>
      </c>
      <c r="Z26" s="100">
        <v>59.016978999999999</v>
      </c>
      <c r="AA26" s="100" t="s">
        <v>24</v>
      </c>
      <c r="AB26" s="100">
        <v>100</v>
      </c>
      <c r="AC26" s="100">
        <v>7.9192875999999996</v>
      </c>
      <c r="AD26" s="99">
        <v>37617.5</v>
      </c>
      <c r="AE26" s="99">
        <v>14.809059</v>
      </c>
      <c r="AF26" s="99">
        <v>4.0758336999999996</v>
      </c>
      <c r="AH26" s="114">
        <v>1919</v>
      </c>
      <c r="AI26" s="99">
        <v>4597</v>
      </c>
      <c r="AJ26" s="100">
        <v>87.477243000000001</v>
      </c>
      <c r="AK26" s="100">
        <v>175.94075000000001</v>
      </c>
      <c r="AL26" s="100" t="s">
        <v>24</v>
      </c>
      <c r="AM26" s="100">
        <v>200.98701</v>
      </c>
      <c r="AN26" s="100">
        <v>127.79832</v>
      </c>
      <c r="AO26" s="100">
        <v>113.62524000000001</v>
      </c>
      <c r="AP26" s="100">
        <v>60.260835999999998</v>
      </c>
      <c r="AQ26" s="100" t="s">
        <v>24</v>
      </c>
      <c r="AR26" s="100">
        <v>100</v>
      </c>
      <c r="AS26" s="100">
        <v>6.9725466000000003</v>
      </c>
      <c r="AT26" s="99">
        <v>71462.5</v>
      </c>
      <c r="AU26" s="99">
        <v>13.777646000000001</v>
      </c>
      <c r="AV26" s="99">
        <v>3.3507994999999999</v>
      </c>
      <c r="AW26" s="100">
        <v>1.0324648999999999</v>
      </c>
      <c r="AY26" s="114">
        <v>1919</v>
      </c>
    </row>
    <row r="27" spans="2:51" s="91" customFormat="1">
      <c r="B27" s="114">
        <v>1920</v>
      </c>
      <c r="C27" s="99">
        <v>2444</v>
      </c>
      <c r="D27" s="100">
        <v>89.654728000000006</v>
      </c>
      <c r="E27" s="100">
        <v>181.07310000000001</v>
      </c>
      <c r="F27" s="100" t="s">
        <v>24</v>
      </c>
      <c r="G27" s="100">
        <v>208.40377000000001</v>
      </c>
      <c r="H27" s="100">
        <v>129.87624</v>
      </c>
      <c r="I27" s="100">
        <v>115.40215999999999</v>
      </c>
      <c r="J27" s="100">
        <v>61.262802000000001</v>
      </c>
      <c r="K27" s="100" t="s">
        <v>24</v>
      </c>
      <c r="L27" s="100">
        <v>100</v>
      </c>
      <c r="M27" s="100">
        <v>7.6248712999999997</v>
      </c>
      <c r="N27" s="99">
        <v>35545</v>
      </c>
      <c r="O27" s="99">
        <v>13.202526000000001</v>
      </c>
      <c r="P27" s="99">
        <v>3.4837281</v>
      </c>
      <c r="R27" s="114">
        <v>1920</v>
      </c>
      <c r="S27" s="99">
        <v>2263</v>
      </c>
      <c r="T27" s="100">
        <v>86.075835999999995</v>
      </c>
      <c r="U27" s="100">
        <v>173.97653</v>
      </c>
      <c r="V27" s="100" t="s">
        <v>24</v>
      </c>
      <c r="W27" s="100">
        <v>197.65239</v>
      </c>
      <c r="X27" s="100">
        <v>126.43692</v>
      </c>
      <c r="Y27" s="100">
        <v>111.99333</v>
      </c>
      <c r="Z27" s="100">
        <v>59.248452999999998</v>
      </c>
      <c r="AA27" s="100" t="s">
        <v>24</v>
      </c>
      <c r="AB27" s="100">
        <v>100</v>
      </c>
      <c r="AC27" s="100">
        <v>9.3373494000000008</v>
      </c>
      <c r="AD27" s="99">
        <v>37675</v>
      </c>
      <c r="AE27" s="99">
        <v>14.52707</v>
      </c>
      <c r="AF27" s="99">
        <v>4.7269385000000002</v>
      </c>
      <c r="AH27" s="114">
        <v>1920</v>
      </c>
      <c r="AI27" s="99">
        <v>4707</v>
      </c>
      <c r="AJ27" s="100">
        <v>87.897673999999995</v>
      </c>
      <c r="AK27" s="100">
        <v>177.60042999999999</v>
      </c>
      <c r="AL27" s="100" t="s">
        <v>24</v>
      </c>
      <c r="AM27" s="100">
        <v>203.16560999999999</v>
      </c>
      <c r="AN27" s="100">
        <v>128.23675</v>
      </c>
      <c r="AO27" s="100">
        <v>113.80883</v>
      </c>
      <c r="AP27" s="100">
        <v>60.293961000000003</v>
      </c>
      <c r="AQ27" s="100" t="s">
        <v>24</v>
      </c>
      <c r="AR27" s="100">
        <v>100</v>
      </c>
      <c r="AS27" s="100">
        <v>8.3622022000000005</v>
      </c>
      <c r="AT27" s="99">
        <v>73220</v>
      </c>
      <c r="AU27" s="99">
        <v>13.852411999999999</v>
      </c>
      <c r="AV27" s="99">
        <v>4.0289599000000003</v>
      </c>
      <c r="AW27" s="100">
        <v>1.0407903999999999</v>
      </c>
      <c r="AY27" s="114">
        <v>1920</v>
      </c>
    </row>
    <row r="28" spans="2:51">
      <c r="B28" s="115">
        <v>1921</v>
      </c>
      <c r="C28" s="99">
        <v>2529</v>
      </c>
      <c r="D28" s="100">
        <v>91.237058000000005</v>
      </c>
      <c r="E28" s="100">
        <v>177.94383999999999</v>
      </c>
      <c r="F28" s="100" t="s">
        <v>24</v>
      </c>
      <c r="G28" s="100">
        <v>203.21653000000001</v>
      </c>
      <c r="H28" s="100">
        <v>129.32507000000001</v>
      </c>
      <c r="I28" s="100">
        <v>115.48106</v>
      </c>
      <c r="J28" s="100">
        <v>60.916468999999999</v>
      </c>
      <c r="K28" s="100" t="s">
        <v>24</v>
      </c>
      <c r="L28" s="100">
        <v>100</v>
      </c>
      <c r="M28" s="100">
        <v>8.2506851000000001</v>
      </c>
      <c r="N28" s="99">
        <v>37307.5</v>
      </c>
      <c r="O28" s="99">
        <v>13.626319000000001</v>
      </c>
      <c r="P28" s="99">
        <v>3.8435188</v>
      </c>
      <c r="R28" s="115">
        <v>1921</v>
      </c>
      <c r="S28" s="99">
        <v>2460</v>
      </c>
      <c r="T28" s="100">
        <v>91.681573999999998</v>
      </c>
      <c r="U28" s="100">
        <v>179.86018000000001</v>
      </c>
      <c r="V28" s="100" t="s">
        <v>24</v>
      </c>
      <c r="W28" s="100">
        <v>203.34962999999999</v>
      </c>
      <c r="X28" s="100">
        <v>132.24954</v>
      </c>
      <c r="Y28" s="100">
        <v>117.91015</v>
      </c>
      <c r="Z28" s="100">
        <v>59.087398</v>
      </c>
      <c r="AA28" s="100" t="s">
        <v>24</v>
      </c>
      <c r="AB28" s="100">
        <v>100</v>
      </c>
      <c r="AC28" s="100">
        <v>10.502049</v>
      </c>
      <c r="AD28" s="99">
        <v>41060</v>
      </c>
      <c r="AE28" s="99">
        <v>15.513659000000001</v>
      </c>
      <c r="AF28" s="99">
        <v>5.3932820000000001</v>
      </c>
      <c r="AH28" s="115">
        <v>1921</v>
      </c>
      <c r="AI28" s="99">
        <v>4989</v>
      </c>
      <c r="AJ28" s="100">
        <v>91.455702000000002</v>
      </c>
      <c r="AK28" s="100">
        <v>178.91766999999999</v>
      </c>
      <c r="AL28" s="100" t="s">
        <v>24</v>
      </c>
      <c r="AM28" s="100">
        <v>203.34836999999999</v>
      </c>
      <c r="AN28" s="100">
        <v>130.78503000000001</v>
      </c>
      <c r="AO28" s="100">
        <v>116.7052</v>
      </c>
      <c r="AP28" s="100">
        <v>60.014038999999997</v>
      </c>
      <c r="AQ28" s="100" t="s">
        <v>24</v>
      </c>
      <c r="AR28" s="100">
        <v>100</v>
      </c>
      <c r="AS28" s="100">
        <v>9.2259042999999998</v>
      </c>
      <c r="AT28" s="99">
        <v>78367.5</v>
      </c>
      <c r="AU28" s="99">
        <v>14.554005999999999</v>
      </c>
      <c r="AV28" s="99">
        <v>4.5247412000000002</v>
      </c>
      <c r="AW28" s="100">
        <v>0.98934540000000004</v>
      </c>
      <c r="AY28" s="115">
        <v>1921</v>
      </c>
    </row>
    <row r="29" spans="2:51">
      <c r="B29" s="116">
        <v>1922</v>
      </c>
      <c r="C29" s="99">
        <v>2732</v>
      </c>
      <c r="D29" s="100">
        <v>96.485962000000001</v>
      </c>
      <c r="E29" s="100">
        <v>189.00581</v>
      </c>
      <c r="F29" s="100" t="s">
        <v>24</v>
      </c>
      <c r="G29" s="100">
        <v>216.81432000000001</v>
      </c>
      <c r="H29" s="100">
        <v>136.14618999999999</v>
      </c>
      <c r="I29" s="100">
        <v>120.85583</v>
      </c>
      <c r="J29" s="100">
        <v>61.453446</v>
      </c>
      <c r="K29" s="100" t="s">
        <v>24</v>
      </c>
      <c r="L29" s="100">
        <v>100</v>
      </c>
      <c r="M29" s="100">
        <v>9.3417677999999995</v>
      </c>
      <c r="N29" s="99">
        <v>38997.5</v>
      </c>
      <c r="O29" s="99">
        <v>13.943614</v>
      </c>
      <c r="P29" s="99">
        <v>4.5419869999999998</v>
      </c>
      <c r="R29" s="116">
        <v>1922</v>
      </c>
      <c r="S29" s="99">
        <v>2529</v>
      </c>
      <c r="T29" s="100">
        <v>92.353199000000004</v>
      </c>
      <c r="U29" s="100">
        <v>180.02817999999999</v>
      </c>
      <c r="V29" s="100" t="s">
        <v>24</v>
      </c>
      <c r="W29" s="100">
        <v>203.99879000000001</v>
      </c>
      <c r="X29" s="100">
        <v>131.48396</v>
      </c>
      <c r="Y29" s="100">
        <v>116.99777</v>
      </c>
      <c r="Z29" s="100">
        <v>59.233280999999998</v>
      </c>
      <c r="AA29" s="100" t="s">
        <v>24</v>
      </c>
      <c r="AB29" s="100">
        <v>100</v>
      </c>
      <c r="AC29" s="100">
        <v>11.461071</v>
      </c>
      <c r="AD29" s="99">
        <v>41957.5</v>
      </c>
      <c r="AE29" s="99">
        <v>15.535212</v>
      </c>
      <c r="AF29" s="99">
        <v>6.5045345000000001</v>
      </c>
      <c r="AH29" s="116">
        <v>1922</v>
      </c>
      <c r="AI29" s="99">
        <v>5261</v>
      </c>
      <c r="AJ29" s="100">
        <v>94.454119000000006</v>
      </c>
      <c r="AK29" s="100">
        <v>184.65934999999999</v>
      </c>
      <c r="AL29" s="100" t="s">
        <v>24</v>
      </c>
      <c r="AM29" s="100">
        <v>210.65035</v>
      </c>
      <c r="AN29" s="100">
        <v>133.92914999999999</v>
      </c>
      <c r="AO29" s="100">
        <v>119.08211</v>
      </c>
      <c r="AP29" s="100">
        <v>60.385823000000002</v>
      </c>
      <c r="AQ29" s="100" t="s">
        <v>24</v>
      </c>
      <c r="AR29" s="100">
        <v>100</v>
      </c>
      <c r="AS29" s="100">
        <v>10.253162</v>
      </c>
      <c r="AT29" s="99">
        <v>80955</v>
      </c>
      <c r="AU29" s="99">
        <v>14.725517</v>
      </c>
      <c r="AV29" s="99">
        <v>5.3838992000000001</v>
      </c>
      <c r="AW29" s="100">
        <v>1.0498679</v>
      </c>
      <c r="AY29" s="116">
        <v>1922</v>
      </c>
    </row>
    <row r="30" spans="2:51">
      <c r="B30" s="116">
        <v>1923</v>
      </c>
      <c r="C30" s="99">
        <v>2724</v>
      </c>
      <c r="D30" s="100">
        <v>93.969919000000004</v>
      </c>
      <c r="E30" s="100">
        <v>187.65681000000001</v>
      </c>
      <c r="F30" s="100" t="s">
        <v>24</v>
      </c>
      <c r="G30" s="100">
        <v>216.66083</v>
      </c>
      <c r="H30" s="100">
        <v>132.99788000000001</v>
      </c>
      <c r="I30" s="100">
        <v>117.06126999999999</v>
      </c>
      <c r="J30" s="100">
        <v>62.290132999999997</v>
      </c>
      <c r="K30" s="100" t="s">
        <v>24</v>
      </c>
      <c r="L30" s="100">
        <v>100</v>
      </c>
      <c r="M30" s="100">
        <v>8.6142558999999999</v>
      </c>
      <c r="N30" s="99">
        <v>36855</v>
      </c>
      <c r="O30" s="99">
        <v>12.871511999999999</v>
      </c>
      <c r="P30" s="99">
        <v>4.0209256</v>
      </c>
      <c r="R30" s="116">
        <v>1923</v>
      </c>
      <c r="S30" s="99">
        <v>2572</v>
      </c>
      <c r="T30" s="100">
        <v>92.034638000000001</v>
      </c>
      <c r="U30" s="100">
        <v>177.24014</v>
      </c>
      <c r="V30" s="100" t="s">
        <v>24</v>
      </c>
      <c r="W30" s="100">
        <v>200.81081</v>
      </c>
      <c r="X30" s="100">
        <v>129.14456000000001</v>
      </c>
      <c r="Y30" s="100">
        <v>114.63051</v>
      </c>
      <c r="Z30" s="100">
        <v>59.856948000000003</v>
      </c>
      <c r="AA30" s="100" t="s">
        <v>24</v>
      </c>
      <c r="AB30" s="100">
        <v>100</v>
      </c>
      <c r="AC30" s="100">
        <v>10.449337999999999</v>
      </c>
      <c r="AD30" s="99">
        <v>40997.5</v>
      </c>
      <c r="AE30" s="99">
        <v>14.874646</v>
      </c>
      <c r="AF30" s="99">
        <v>5.6613673999999996</v>
      </c>
      <c r="AH30" s="116">
        <v>1923</v>
      </c>
      <c r="AI30" s="99">
        <v>5296</v>
      </c>
      <c r="AJ30" s="100">
        <v>93.019987999999998</v>
      </c>
      <c r="AK30" s="100">
        <v>182.17482000000001</v>
      </c>
      <c r="AL30" s="100" t="s">
        <v>24</v>
      </c>
      <c r="AM30" s="100">
        <v>208.43091000000001</v>
      </c>
      <c r="AN30" s="100">
        <v>130.94875999999999</v>
      </c>
      <c r="AO30" s="100">
        <v>115.79207</v>
      </c>
      <c r="AP30" s="100">
        <v>61.107379000000002</v>
      </c>
      <c r="AQ30" s="100" t="s">
        <v>24</v>
      </c>
      <c r="AR30" s="100">
        <v>100</v>
      </c>
      <c r="AS30" s="100">
        <v>9.4174550000000004</v>
      </c>
      <c r="AT30" s="99">
        <v>77852.5</v>
      </c>
      <c r="AU30" s="99">
        <v>13.853991000000001</v>
      </c>
      <c r="AV30" s="99">
        <v>4.7449554000000003</v>
      </c>
      <c r="AW30" s="100">
        <v>1.0587715</v>
      </c>
      <c r="AY30" s="116">
        <v>1923</v>
      </c>
    </row>
    <row r="31" spans="2:51">
      <c r="B31" s="116">
        <v>1924</v>
      </c>
      <c r="C31" s="99">
        <v>2940</v>
      </c>
      <c r="D31" s="100">
        <v>99.274017000000001</v>
      </c>
      <c r="E31" s="100">
        <v>194.02658</v>
      </c>
      <c r="F31" s="100" t="s">
        <v>24</v>
      </c>
      <c r="G31" s="100">
        <v>222.93514999999999</v>
      </c>
      <c r="H31" s="100">
        <v>137.84661</v>
      </c>
      <c r="I31" s="100">
        <v>121.55620999999999</v>
      </c>
      <c r="J31" s="100">
        <v>62.159863999999999</v>
      </c>
      <c r="K31" s="100" t="s">
        <v>24</v>
      </c>
      <c r="L31" s="100">
        <v>100</v>
      </c>
      <c r="M31" s="100">
        <v>9.4524644000000002</v>
      </c>
      <c r="N31" s="99">
        <v>40012.5</v>
      </c>
      <c r="O31" s="99">
        <v>13.677617</v>
      </c>
      <c r="P31" s="99">
        <v>4.5222340000000001</v>
      </c>
      <c r="R31" s="116">
        <v>1924</v>
      </c>
      <c r="S31" s="99">
        <v>2708</v>
      </c>
      <c r="T31" s="100">
        <v>95.027546999999998</v>
      </c>
      <c r="U31" s="100">
        <v>185.01748000000001</v>
      </c>
      <c r="V31" s="100" t="s">
        <v>24</v>
      </c>
      <c r="W31" s="100">
        <v>210.52206000000001</v>
      </c>
      <c r="X31" s="100">
        <v>133.1078</v>
      </c>
      <c r="Y31" s="100">
        <v>117.44233</v>
      </c>
      <c r="Z31" s="100">
        <v>60.053545</v>
      </c>
      <c r="AA31" s="100" t="s">
        <v>24</v>
      </c>
      <c r="AB31" s="100">
        <v>100</v>
      </c>
      <c r="AC31" s="100">
        <v>11.341457999999999</v>
      </c>
      <c r="AD31" s="99">
        <v>42892.5</v>
      </c>
      <c r="AE31" s="99">
        <v>15.260433000000001</v>
      </c>
      <c r="AF31" s="99">
        <v>6.1082806999999999</v>
      </c>
      <c r="AH31" s="116">
        <v>1924</v>
      </c>
      <c r="AI31" s="99">
        <v>5648</v>
      </c>
      <c r="AJ31" s="100">
        <v>97.191630000000004</v>
      </c>
      <c r="AK31" s="100">
        <v>189.77871999999999</v>
      </c>
      <c r="AL31" s="100" t="s">
        <v>24</v>
      </c>
      <c r="AM31" s="100">
        <v>217.08785</v>
      </c>
      <c r="AN31" s="100">
        <v>135.65574000000001</v>
      </c>
      <c r="AO31" s="100">
        <v>119.70668000000001</v>
      </c>
      <c r="AP31" s="100">
        <v>61.149965000000002</v>
      </c>
      <c r="AQ31" s="100" t="s">
        <v>24</v>
      </c>
      <c r="AR31" s="100">
        <v>100</v>
      </c>
      <c r="AS31" s="100">
        <v>10.272826</v>
      </c>
      <c r="AT31" s="99">
        <v>82905</v>
      </c>
      <c r="AU31" s="99">
        <v>14.453200000000001</v>
      </c>
      <c r="AV31" s="99">
        <v>5.2240158000000001</v>
      </c>
      <c r="AW31" s="100">
        <v>1.0486932</v>
      </c>
      <c r="AY31" s="116">
        <v>1924</v>
      </c>
    </row>
    <row r="32" spans="2:51">
      <c r="B32" s="116">
        <v>1925</v>
      </c>
      <c r="C32" s="99">
        <v>3068</v>
      </c>
      <c r="D32" s="100">
        <v>101.21738000000001</v>
      </c>
      <c r="E32" s="100">
        <v>200.54390000000001</v>
      </c>
      <c r="F32" s="100" t="s">
        <v>24</v>
      </c>
      <c r="G32" s="100">
        <v>232.01351</v>
      </c>
      <c r="H32" s="100">
        <v>140.94617</v>
      </c>
      <c r="I32" s="100">
        <v>124.13897</v>
      </c>
      <c r="J32" s="100">
        <v>62.384289000000003</v>
      </c>
      <c r="K32" s="100" t="s">
        <v>24</v>
      </c>
      <c r="L32" s="100">
        <v>100</v>
      </c>
      <c r="M32" s="100">
        <v>9.8541787000000003</v>
      </c>
      <c r="N32" s="99">
        <v>41305</v>
      </c>
      <c r="O32" s="99">
        <v>13.796847</v>
      </c>
      <c r="P32" s="99">
        <v>4.7929727</v>
      </c>
      <c r="R32" s="116">
        <v>1925</v>
      </c>
      <c r="S32" s="99">
        <v>2696</v>
      </c>
      <c r="T32" s="100">
        <v>92.706577999999993</v>
      </c>
      <c r="U32" s="100">
        <v>176.81244000000001</v>
      </c>
      <c r="V32" s="100" t="s">
        <v>24</v>
      </c>
      <c r="W32" s="100">
        <v>201.35239999999999</v>
      </c>
      <c r="X32" s="100">
        <v>127.41144</v>
      </c>
      <c r="Y32" s="100">
        <v>112.20784</v>
      </c>
      <c r="Z32" s="100">
        <v>60.096438999999997</v>
      </c>
      <c r="AA32" s="100" t="s">
        <v>24</v>
      </c>
      <c r="AB32" s="100">
        <v>100</v>
      </c>
      <c r="AC32" s="100">
        <v>11.504651000000001</v>
      </c>
      <c r="AD32" s="99">
        <v>42600</v>
      </c>
      <c r="AE32" s="99">
        <v>14.85511</v>
      </c>
      <c r="AF32" s="99">
        <v>6.417789</v>
      </c>
      <c r="AH32" s="116">
        <v>1925</v>
      </c>
      <c r="AI32" s="99">
        <v>5764</v>
      </c>
      <c r="AJ32" s="100">
        <v>97.050107999999994</v>
      </c>
      <c r="AK32" s="100">
        <v>188.4727</v>
      </c>
      <c r="AL32" s="100" t="s">
        <v>24</v>
      </c>
      <c r="AM32" s="100">
        <v>216.39957999999999</v>
      </c>
      <c r="AN32" s="100">
        <v>134.19354000000001</v>
      </c>
      <c r="AO32" s="100">
        <v>118.26403000000001</v>
      </c>
      <c r="AP32" s="100">
        <v>61.314191999999998</v>
      </c>
      <c r="AQ32" s="100" t="s">
        <v>24</v>
      </c>
      <c r="AR32" s="100">
        <v>100</v>
      </c>
      <c r="AS32" s="100">
        <v>10.562967</v>
      </c>
      <c r="AT32" s="99">
        <v>83905</v>
      </c>
      <c r="AU32" s="99">
        <v>14.314595000000001</v>
      </c>
      <c r="AV32" s="99">
        <v>5.4999384999999998</v>
      </c>
      <c r="AW32" s="100">
        <v>1.1342182000000001</v>
      </c>
      <c r="AY32" s="116">
        <v>1925</v>
      </c>
    </row>
    <row r="33" spans="2:51">
      <c r="B33" s="116">
        <v>1926</v>
      </c>
      <c r="C33" s="99">
        <v>3140</v>
      </c>
      <c r="D33" s="100">
        <v>101.56882</v>
      </c>
      <c r="E33" s="100">
        <v>205.76517999999999</v>
      </c>
      <c r="F33" s="100" t="s">
        <v>24</v>
      </c>
      <c r="G33" s="100">
        <v>238.79321999999999</v>
      </c>
      <c r="H33" s="100">
        <v>142.76275999999999</v>
      </c>
      <c r="I33" s="100">
        <v>124.56174</v>
      </c>
      <c r="J33" s="100">
        <v>63.113253</v>
      </c>
      <c r="K33" s="100" t="s">
        <v>24</v>
      </c>
      <c r="L33" s="100">
        <v>100</v>
      </c>
      <c r="M33" s="100">
        <v>9.6952481000000006</v>
      </c>
      <c r="N33" s="99">
        <v>40207.5</v>
      </c>
      <c r="O33" s="99">
        <v>13.16897</v>
      </c>
      <c r="P33" s="99">
        <v>4.5350853999999998</v>
      </c>
      <c r="R33" s="116">
        <v>1926</v>
      </c>
      <c r="S33" s="99">
        <v>2854</v>
      </c>
      <c r="T33" s="100">
        <v>96.262816999999998</v>
      </c>
      <c r="U33" s="100">
        <v>175.75199000000001</v>
      </c>
      <c r="V33" s="100" t="s">
        <v>24</v>
      </c>
      <c r="W33" s="100">
        <v>200.13066000000001</v>
      </c>
      <c r="X33" s="100">
        <v>128.43858</v>
      </c>
      <c r="Y33" s="100">
        <v>114.36569</v>
      </c>
      <c r="Z33" s="100">
        <v>59.609319999999997</v>
      </c>
      <c r="AA33" s="100" t="s">
        <v>24</v>
      </c>
      <c r="AB33" s="100">
        <v>100</v>
      </c>
      <c r="AC33" s="100">
        <v>11.618156000000001</v>
      </c>
      <c r="AD33" s="99">
        <v>46250</v>
      </c>
      <c r="AE33" s="99">
        <v>15.82062</v>
      </c>
      <c r="AF33" s="99">
        <v>6.8383523999999998</v>
      </c>
      <c r="AH33" s="116">
        <v>1926</v>
      </c>
      <c r="AI33" s="99">
        <v>5994</v>
      </c>
      <c r="AJ33" s="100">
        <v>98.971318999999994</v>
      </c>
      <c r="AK33" s="100">
        <v>189.93995000000001</v>
      </c>
      <c r="AL33" s="100" t="s">
        <v>24</v>
      </c>
      <c r="AM33" s="100">
        <v>218.399</v>
      </c>
      <c r="AN33" s="100">
        <v>135.25030000000001</v>
      </c>
      <c r="AO33" s="100">
        <v>119.24081</v>
      </c>
      <c r="AP33" s="100">
        <v>61.444602000000003</v>
      </c>
      <c r="AQ33" s="100" t="s">
        <v>24</v>
      </c>
      <c r="AR33" s="100">
        <v>100</v>
      </c>
      <c r="AS33" s="100">
        <v>10.524652</v>
      </c>
      <c r="AT33" s="99">
        <v>86457.5</v>
      </c>
      <c r="AU33" s="99">
        <v>14.466001</v>
      </c>
      <c r="AV33" s="99">
        <v>5.5317930999999998</v>
      </c>
      <c r="AW33" s="100">
        <v>1.1707700999999999</v>
      </c>
      <c r="AY33" s="116">
        <v>1926</v>
      </c>
    </row>
    <row r="34" spans="2:51">
      <c r="B34" s="116">
        <v>1927</v>
      </c>
      <c r="C34" s="99">
        <v>3099</v>
      </c>
      <c r="D34" s="100">
        <v>98.106876</v>
      </c>
      <c r="E34" s="100">
        <v>191.00743</v>
      </c>
      <c r="F34" s="100" t="s">
        <v>24</v>
      </c>
      <c r="G34" s="100">
        <v>220.08269999999999</v>
      </c>
      <c r="H34" s="100">
        <v>134.27856</v>
      </c>
      <c r="I34" s="100">
        <v>117.30189</v>
      </c>
      <c r="J34" s="100">
        <v>62.530655000000003</v>
      </c>
      <c r="K34" s="100" t="s">
        <v>24</v>
      </c>
      <c r="L34" s="100">
        <v>100</v>
      </c>
      <c r="M34" s="100">
        <v>9.4314931000000009</v>
      </c>
      <c r="N34" s="99">
        <v>41262.5</v>
      </c>
      <c r="O34" s="99">
        <v>13.227703999999999</v>
      </c>
      <c r="P34" s="99">
        <v>4.6213075999999997</v>
      </c>
      <c r="R34" s="116">
        <v>1927</v>
      </c>
      <c r="S34" s="99">
        <v>2983</v>
      </c>
      <c r="T34" s="100">
        <v>98.653966999999994</v>
      </c>
      <c r="U34" s="100">
        <v>182.35928999999999</v>
      </c>
      <c r="V34" s="100" t="s">
        <v>24</v>
      </c>
      <c r="W34" s="100">
        <v>208.10115999999999</v>
      </c>
      <c r="X34" s="100">
        <v>131.52551</v>
      </c>
      <c r="Y34" s="100">
        <v>116.18013000000001</v>
      </c>
      <c r="Z34" s="100">
        <v>60.226357999999998</v>
      </c>
      <c r="AA34" s="100" t="s">
        <v>24</v>
      </c>
      <c r="AB34" s="100">
        <v>100</v>
      </c>
      <c r="AC34" s="100">
        <v>11.733008</v>
      </c>
      <c r="AD34" s="99">
        <v>46740</v>
      </c>
      <c r="AE34" s="99">
        <v>15.679302</v>
      </c>
      <c r="AF34" s="99">
        <v>6.6978584000000003</v>
      </c>
      <c r="AH34" s="116">
        <v>1927</v>
      </c>
      <c r="AI34" s="99">
        <v>6082</v>
      </c>
      <c r="AJ34" s="100">
        <v>98.374443999999997</v>
      </c>
      <c r="AK34" s="100">
        <v>186.66829999999999</v>
      </c>
      <c r="AL34" s="100" t="s">
        <v>24</v>
      </c>
      <c r="AM34" s="100">
        <v>214.10181</v>
      </c>
      <c r="AN34" s="100">
        <v>132.89072999999999</v>
      </c>
      <c r="AO34" s="100">
        <v>116.76314000000001</v>
      </c>
      <c r="AP34" s="100">
        <v>61.400674000000002</v>
      </c>
      <c r="AQ34" s="100" t="s">
        <v>24</v>
      </c>
      <c r="AR34" s="100">
        <v>100</v>
      </c>
      <c r="AS34" s="100">
        <v>10.435468999999999</v>
      </c>
      <c r="AT34" s="99">
        <v>88002.5</v>
      </c>
      <c r="AU34" s="99">
        <v>14.425693000000001</v>
      </c>
      <c r="AV34" s="99">
        <v>5.5322779999999998</v>
      </c>
      <c r="AW34" s="100">
        <v>1.0474235999999999</v>
      </c>
      <c r="AY34" s="116">
        <v>1927</v>
      </c>
    </row>
    <row r="35" spans="2:51">
      <c r="B35" s="116">
        <v>1928</v>
      </c>
      <c r="C35" s="99">
        <v>3359</v>
      </c>
      <c r="D35" s="100">
        <v>104.27143</v>
      </c>
      <c r="E35" s="100">
        <v>199.43081000000001</v>
      </c>
      <c r="F35" s="100" t="s">
        <v>24</v>
      </c>
      <c r="G35" s="100">
        <v>230.06894</v>
      </c>
      <c r="H35" s="100">
        <v>140.59290999999999</v>
      </c>
      <c r="I35" s="100">
        <v>123.68083</v>
      </c>
      <c r="J35" s="100">
        <v>62.528308000000003</v>
      </c>
      <c r="K35" s="100" t="s">
        <v>24</v>
      </c>
      <c r="L35" s="100">
        <v>100</v>
      </c>
      <c r="M35" s="100">
        <v>10.134259</v>
      </c>
      <c r="N35" s="99">
        <v>44567.5</v>
      </c>
      <c r="O35" s="99">
        <v>14.012293</v>
      </c>
      <c r="P35" s="99">
        <v>4.9945228000000004</v>
      </c>
      <c r="R35" s="116">
        <v>1928</v>
      </c>
      <c r="S35" s="99">
        <v>3151</v>
      </c>
      <c r="T35" s="100">
        <v>102.27863000000001</v>
      </c>
      <c r="U35" s="100">
        <v>184.68355</v>
      </c>
      <c r="V35" s="100" t="s">
        <v>24</v>
      </c>
      <c r="W35" s="100">
        <v>209.57105999999999</v>
      </c>
      <c r="X35" s="100">
        <v>133.81523999999999</v>
      </c>
      <c r="Y35" s="100">
        <v>118.35755</v>
      </c>
      <c r="Z35" s="100">
        <v>59.867502000000002</v>
      </c>
      <c r="AA35" s="100" t="s">
        <v>24</v>
      </c>
      <c r="AB35" s="100">
        <v>100</v>
      </c>
      <c r="AC35" s="100">
        <v>12.011588</v>
      </c>
      <c r="AD35" s="99">
        <v>50312.5</v>
      </c>
      <c r="AE35" s="99">
        <v>16.568149999999999</v>
      </c>
      <c r="AF35" s="99">
        <v>7.0354095000000001</v>
      </c>
      <c r="AH35" s="116">
        <v>1928</v>
      </c>
      <c r="AI35" s="99">
        <v>6510</v>
      </c>
      <c r="AJ35" s="100">
        <v>103.29725999999999</v>
      </c>
      <c r="AK35" s="100">
        <v>191.74055000000001</v>
      </c>
      <c r="AL35" s="100" t="s">
        <v>24</v>
      </c>
      <c r="AM35" s="100">
        <v>219.41625999999999</v>
      </c>
      <c r="AN35" s="100">
        <v>137.08330000000001</v>
      </c>
      <c r="AO35" s="100">
        <v>120.98222</v>
      </c>
      <c r="AP35" s="100">
        <v>61.239818999999997</v>
      </c>
      <c r="AQ35" s="100" t="s">
        <v>24</v>
      </c>
      <c r="AR35" s="100">
        <v>100</v>
      </c>
      <c r="AS35" s="100">
        <v>10.963657</v>
      </c>
      <c r="AT35" s="99">
        <v>94880</v>
      </c>
      <c r="AU35" s="99">
        <v>15.260643999999999</v>
      </c>
      <c r="AV35" s="99">
        <v>5.9024796999999998</v>
      </c>
      <c r="AW35" s="100">
        <v>1.0798515</v>
      </c>
      <c r="AY35" s="116">
        <v>1928</v>
      </c>
    </row>
    <row r="36" spans="2:51">
      <c r="B36" s="116">
        <v>1929</v>
      </c>
      <c r="C36" s="99">
        <v>3570</v>
      </c>
      <c r="D36" s="100">
        <v>109.33145</v>
      </c>
      <c r="E36" s="100">
        <v>207.49879999999999</v>
      </c>
      <c r="F36" s="100" t="s">
        <v>24</v>
      </c>
      <c r="G36" s="100">
        <v>239.48086000000001</v>
      </c>
      <c r="H36" s="100">
        <v>146.05692999999999</v>
      </c>
      <c r="I36" s="100">
        <v>127.67525999999999</v>
      </c>
      <c r="J36" s="100">
        <v>62.369565000000001</v>
      </c>
      <c r="K36" s="100" t="s">
        <v>24</v>
      </c>
      <c r="L36" s="100">
        <v>100</v>
      </c>
      <c r="M36" s="100">
        <v>10.28285</v>
      </c>
      <c r="N36" s="99">
        <v>48107.5</v>
      </c>
      <c r="O36" s="99">
        <v>14.928627000000001</v>
      </c>
      <c r="P36" s="99">
        <v>5.3641417000000002</v>
      </c>
      <c r="R36" s="116">
        <v>1929</v>
      </c>
      <c r="S36" s="99">
        <v>3213</v>
      </c>
      <c r="T36" s="100">
        <v>102.69768999999999</v>
      </c>
      <c r="U36" s="100">
        <v>184.57462000000001</v>
      </c>
      <c r="V36" s="100" t="s">
        <v>24</v>
      </c>
      <c r="W36" s="100">
        <v>209.95391000000001</v>
      </c>
      <c r="X36" s="100">
        <v>132.90022999999999</v>
      </c>
      <c r="Y36" s="100">
        <v>117.21929</v>
      </c>
      <c r="Z36" s="100">
        <v>59.767350999999998</v>
      </c>
      <c r="AA36" s="100" t="s">
        <v>24</v>
      </c>
      <c r="AB36" s="100">
        <v>100</v>
      </c>
      <c r="AC36" s="100">
        <v>12.291978</v>
      </c>
      <c r="AD36" s="99">
        <v>51857.5</v>
      </c>
      <c r="AE36" s="99">
        <v>16.822104</v>
      </c>
      <c r="AF36" s="99">
        <v>7.7063109000000001</v>
      </c>
      <c r="AH36" s="116">
        <v>1929</v>
      </c>
      <c r="AI36" s="99">
        <v>6783</v>
      </c>
      <c r="AJ36" s="100">
        <v>106.08548999999999</v>
      </c>
      <c r="AK36" s="100">
        <v>195.93582000000001</v>
      </c>
      <c r="AL36" s="100" t="s">
        <v>24</v>
      </c>
      <c r="AM36" s="100">
        <v>224.59889000000001</v>
      </c>
      <c r="AN36" s="100">
        <v>139.48381000000001</v>
      </c>
      <c r="AO36" s="100">
        <v>122.52379999999999</v>
      </c>
      <c r="AP36" s="100">
        <v>61.136028000000003</v>
      </c>
      <c r="AQ36" s="100" t="s">
        <v>24</v>
      </c>
      <c r="AR36" s="100">
        <v>100</v>
      </c>
      <c r="AS36" s="100">
        <v>11.145801000000001</v>
      </c>
      <c r="AT36" s="99">
        <v>99965</v>
      </c>
      <c r="AU36" s="99">
        <v>15.854374</v>
      </c>
      <c r="AV36" s="99">
        <v>6.3681811000000001</v>
      </c>
      <c r="AW36" s="100">
        <v>1.1242000999999999</v>
      </c>
      <c r="AY36" s="116">
        <v>1929</v>
      </c>
    </row>
    <row r="37" spans="2:51">
      <c r="B37" s="116">
        <v>1930</v>
      </c>
      <c r="C37" s="99">
        <v>3445</v>
      </c>
      <c r="D37" s="100">
        <v>104.54283</v>
      </c>
      <c r="E37" s="100">
        <v>196.03262000000001</v>
      </c>
      <c r="F37" s="100" t="s">
        <v>24</v>
      </c>
      <c r="G37" s="100">
        <v>226.59117000000001</v>
      </c>
      <c r="H37" s="100">
        <v>137.73138</v>
      </c>
      <c r="I37" s="100">
        <v>120.89288999999999</v>
      </c>
      <c r="J37" s="100">
        <v>62.655298000000002</v>
      </c>
      <c r="K37" s="100" t="s">
        <v>24</v>
      </c>
      <c r="L37" s="100">
        <v>100</v>
      </c>
      <c r="M37" s="100">
        <v>11.0601</v>
      </c>
      <c r="N37" s="99">
        <v>45625</v>
      </c>
      <c r="O37" s="99">
        <v>14.038894000000001</v>
      </c>
      <c r="P37" s="99">
        <v>5.7213798000000002</v>
      </c>
      <c r="R37" s="116">
        <v>1930</v>
      </c>
      <c r="S37" s="99">
        <v>3220</v>
      </c>
      <c r="T37" s="100">
        <v>101.66067</v>
      </c>
      <c r="U37" s="100">
        <v>177.78068999999999</v>
      </c>
      <c r="V37" s="100" t="s">
        <v>24</v>
      </c>
      <c r="W37" s="100">
        <v>201.57798</v>
      </c>
      <c r="X37" s="100">
        <v>128.43429</v>
      </c>
      <c r="Y37" s="100">
        <v>113.39521000000001</v>
      </c>
      <c r="Z37" s="100">
        <v>59.858696000000002</v>
      </c>
      <c r="AA37" s="100" t="s">
        <v>24</v>
      </c>
      <c r="AB37" s="100">
        <v>100</v>
      </c>
      <c r="AC37" s="100">
        <v>13.315139</v>
      </c>
      <c r="AD37" s="99">
        <v>51602.5</v>
      </c>
      <c r="AE37" s="99">
        <v>16.544566</v>
      </c>
      <c r="AF37" s="99">
        <v>8.3156741000000007</v>
      </c>
      <c r="AH37" s="116">
        <v>1930</v>
      </c>
      <c r="AI37" s="99">
        <v>6665</v>
      </c>
      <c r="AJ37" s="100">
        <v>103.13027</v>
      </c>
      <c r="AK37" s="100">
        <v>186.54671999999999</v>
      </c>
      <c r="AL37" s="100" t="s">
        <v>24</v>
      </c>
      <c r="AM37" s="100">
        <v>213.63361</v>
      </c>
      <c r="AN37" s="100">
        <v>132.93388999999999</v>
      </c>
      <c r="AO37" s="100">
        <v>117.07602</v>
      </c>
      <c r="AP37" s="100">
        <v>61.304200999999999</v>
      </c>
      <c r="AQ37" s="100" t="s">
        <v>24</v>
      </c>
      <c r="AR37" s="100">
        <v>100</v>
      </c>
      <c r="AS37" s="100">
        <v>12.045688999999999</v>
      </c>
      <c r="AT37" s="99">
        <v>97227.5</v>
      </c>
      <c r="AU37" s="99">
        <v>15.265980000000001</v>
      </c>
      <c r="AV37" s="99">
        <v>6.8567005999999999</v>
      </c>
      <c r="AW37" s="100">
        <v>1.1026654</v>
      </c>
      <c r="AY37" s="116">
        <v>1930</v>
      </c>
    </row>
    <row r="38" spans="2:51">
      <c r="B38" s="117">
        <v>1931</v>
      </c>
      <c r="C38" s="99">
        <v>3772</v>
      </c>
      <c r="D38" s="100">
        <v>113.57341</v>
      </c>
      <c r="E38" s="100">
        <v>207.72913</v>
      </c>
      <c r="F38" s="100" t="s">
        <v>24</v>
      </c>
      <c r="G38" s="100">
        <v>239.45940999999999</v>
      </c>
      <c r="H38" s="100">
        <v>146.07774000000001</v>
      </c>
      <c r="I38" s="100">
        <v>127.82308999999999</v>
      </c>
      <c r="J38" s="100">
        <v>62.747878999999998</v>
      </c>
      <c r="K38" s="100" t="s">
        <v>24</v>
      </c>
      <c r="L38" s="100">
        <v>100</v>
      </c>
      <c r="M38" s="100">
        <v>11.863127</v>
      </c>
      <c r="N38" s="99">
        <v>49767.5</v>
      </c>
      <c r="O38" s="99">
        <v>15.208722</v>
      </c>
      <c r="P38" s="99">
        <v>6.6733041000000002</v>
      </c>
      <c r="R38" s="117">
        <v>1931</v>
      </c>
      <c r="S38" s="99">
        <v>3367</v>
      </c>
      <c r="T38" s="100">
        <v>105.04477</v>
      </c>
      <c r="U38" s="100">
        <v>178.62540999999999</v>
      </c>
      <c r="V38" s="100" t="s">
        <v>24</v>
      </c>
      <c r="W38" s="100">
        <v>203.0943</v>
      </c>
      <c r="X38" s="100">
        <v>129.35742999999999</v>
      </c>
      <c r="Y38" s="100">
        <v>114.38462</v>
      </c>
      <c r="Z38" s="100">
        <v>60.318533000000002</v>
      </c>
      <c r="AA38" s="100" t="s">
        <v>24</v>
      </c>
      <c r="AB38" s="100">
        <v>100</v>
      </c>
      <c r="AC38" s="100">
        <v>13.596349999999999</v>
      </c>
      <c r="AD38" s="99">
        <v>52527.5</v>
      </c>
      <c r="AE38" s="99">
        <v>16.659002000000001</v>
      </c>
      <c r="AF38" s="99">
        <v>9.1522086999999992</v>
      </c>
      <c r="AH38" s="117">
        <v>1931</v>
      </c>
      <c r="AI38" s="99">
        <v>7139</v>
      </c>
      <c r="AJ38" s="100">
        <v>109.38482</v>
      </c>
      <c r="AK38" s="100">
        <v>192.82245</v>
      </c>
      <c r="AL38" s="100" t="s">
        <v>24</v>
      </c>
      <c r="AM38" s="100">
        <v>220.81560999999999</v>
      </c>
      <c r="AN38" s="100">
        <v>137.58074999999999</v>
      </c>
      <c r="AO38" s="100">
        <v>121.04603</v>
      </c>
      <c r="AP38" s="100">
        <v>61.602114999999998</v>
      </c>
      <c r="AQ38" s="100" t="s">
        <v>24</v>
      </c>
      <c r="AR38" s="100">
        <v>100</v>
      </c>
      <c r="AS38" s="100">
        <v>12.621994000000001</v>
      </c>
      <c r="AT38" s="99">
        <v>102295</v>
      </c>
      <c r="AU38" s="99">
        <v>15.92041</v>
      </c>
      <c r="AV38" s="99">
        <v>7.7513681999999999</v>
      </c>
      <c r="AW38" s="100">
        <v>1.1629315</v>
      </c>
      <c r="AY38" s="117">
        <v>1931</v>
      </c>
    </row>
    <row r="39" spans="2:51">
      <c r="B39" s="117">
        <v>1932</v>
      </c>
      <c r="C39" s="99">
        <v>3953</v>
      </c>
      <c r="D39" s="100">
        <v>118.24355</v>
      </c>
      <c r="E39" s="100">
        <v>211.04784000000001</v>
      </c>
      <c r="F39" s="100" t="s">
        <v>24</v>
      </c>
      <c r="G39" s="100">
        <v>243.31138000000001</v>
      </c>
      <c r="H39" s="100">
        <v>148.83963</v>
      </c>
      <c r="I39" s="100">
        <v>130.72391999999999</v>
      </c>
      <c r="J39" s="100">
        <v>63.083249000000002</v>
      </c>
      <c r="K39" s="100" t="s">
        <v>24</v>
      </c>
      <c r="L39" s="100">
        <v>100</v>
      </c>
      <c r="M39" s="100">
        <v>12.407406999999999</v>
      </c>
      <c r="N39" s="99">
        <v>50762.5</v>
      </c>
      <c r="O39" s="99">
        <v>15.423705999999999</v>
      </c>
      <c r="P39" s="99">
        <v>7.0306468000000004</v>
      </c>
      <c r="R39" s="117">
        <v>1932</v>
      </c>
      <c r="S39" s="99">
        <v>3472</v>
      </c>
      <c r="T39" s="100">
        <v>107.36927</v>
      </c>
      <c r="U39" s="100">
        <v>176.7406</v>
      </c>
      <c r="V39" s="100" t="s">
        <v>24</v>
      </c>
      <c r="W39" s="100">
        <v>200.87407999999999</v>
      </c>
      <c r="X39" s="100">
        <v>128.85681</v>
      </c>
      <c r="Y39" s="100">
        <v>114.01</v>
      </c>
      <c r="Z39" s="100">
        <v>60.254896000000002</v>
      </c>
      <c r="AA39" s="100" t="s">
        <v>24</v>
      </c>
      <c r="AB39" s="100">
        <v>100</v>
      </c>
      <c r="AC39" s="100">
        <v>13.945455000000001</v>
      </c>
      <c r="AD39" s="99">
        <v>54412.5</v>
      </c>
      <c r="AE39" s="99">
        <v>17.124312</v>
      </c>
      <c r="AF39" s="99">
        <v>9.7193381999999993</v>
      </c>
      <c r="AH39" s="117">
        <v>1932</v>
      </c>
      <c r="AI39" s="99">
        <v>7425</v>
      </c>
      <c r="AJ39" s="100">
        <v>112.89685</v>
      </c>
      <c r="AK39" s="100">
        <v>193.34875</v>
      </c>
      <c r="AL39" s="100" t="s">
        <v>24</v>
      </c>
      <c r="AM39" s="100">
        <v>221.39114000000001</v>
      </c>
      <c r="AN39" s="100">
        <v>138.61684</v>
      </c>
      <c r="AO39" s="100">
        <v>122.21234</v>
      </c>
      <c r="AP39" s="100">
        <v>61.760505999999999</v>
      </c>
      <c r="AQ39" s="100" t="s">
        <v>24</v>
      </c>
      <c r="AR39" s="100">
        <v>100</v>
      </c>
      <c r="AS39" s="100">
        <v>13.082087</v>
      </c>
      <c r="AT39" s="99">
        <v>105175</v>
      </c>
      <c r="AU39" s="99">
        <v>16.259063000000001</v>
      </c>
      <c r="AV39" s="99">
        <v>8.2049061999999999</v>
      </c>
      <c r="AW39" s="100">
        <v>1.1941107</v>
      </c>
      <c r="AY39" s="117">
        <v>1932</v>
      </c>
    </row>
    <row r="40" spans="2:51">
      <c r="B40" s="117">
        <v>1933</v>
      </c>
      <c r="C40" s="99">
        <v>3930</v>
      </c>
      <c r="D40" s="100">
        <v>116.71765000000001</v>
      </c>
      <c r="E40" s="100">
        <v>202.25672</v>
      </c>
      <c r="F40" s="100" t="s">
        <v>24</v>
      </c>
      <c r="G40" s="100">
        <v>232.31423000000001</v>
      </c>
      <c r="H40" s="100">
        <v>143.19273999999999</v>
      </c>
      <c r="I40" s="100">
        <v>125.64797</v>
      </c>
      <c r="J40" s="100">
        <v>63.466920999999999</v>
      </c>
      <c r="K40" s="100" t="s">
        <v>24</v>
      </c>
      <c r="L40" s="100">
        <v>100</v>
      </c>
      <c r="M40" s="100">
        <v>11.819549</v>
      </c>
      <c r="N40" s="99">
        <v>48910</v>
      </c>
      <c r="O40" s="99">
        <v>14.767066</v>
      </c>
      <c r="P40" s="99">
        <v>6.8410377999999996</v>
      </c>
      <c r="R40" s="117">
        <v>1933</v>
      </c>
      <c r="S40" s="99">
        <v>3587</v>
      </c>
      <c r="T40" s="100">
        <v>109.93962000000001</v>
      </c>
      <c r="U40" s="100">
        <v>177.49578</v>
      </c>
      <c r="V40" s="100" t="s">
        <v>24</v>
      </c>
      <c r="W40" s="100">
        <v>201.38861</v>
      </c>
      <c r="X40" s="100">
        <v>129.00912</v>
      </c>
      <c r="Y40" s="100">
        <v>114.15194</v>
      </c>
      <c r="Z40" s="100">
        <v>60.549902000000003</v>
      </c>
      <c r="AA40" s="100" t="s">
        <v>24</v>
      </c>
      <c r="AB40" s="100">
        <v>100</v>
      </c>
      <c r="AC40" s="100">
        <v>13.867089</v>
      </c>
      <c r="AD40" s="99">
        <v>55247.5</v>
      </c>
      <c r="AE40" s="99">
        <v>17.251905000000001</v>
      </c>
      <c r="AF40" s="99">
        <v>9.9049352000000006</v>
      </c>
      <c r="AH40" s="117">
        <v>1933</v>
      </c>
      <c r="AI40" s="99">
        <v>7517</v>
      </c>
      <c r="AJ40" s="100">
        <v>113.38200000000001</v>
      </c>
      <c r="AK40" s="100">
        <v>189.71235999999999</v>
      </c>
      <c r="AL40" s="100" t="s">
        <v>24</v>
      </c>
      <c r="AM40" s="100">
        <v>216.66994</v>
      </c>
      <c r="AN40" s="100">
        <v>136.01213999999999</v>
      </c>
      <c r="AO40" s="100">
        <v>119.87088</v>
      </c>
      <c r="AP40" s="100">
        <v>62.074962999999997</v>
      </c>
      <c r="AQ40" s="100" t="s">
        <v>24</v>
      </c>
      <c r="AR40" s="100">
        <v>100</v>
      </c>
      <c r="AS40" s="100">
        <v>12.715463</v>
      </c>
      <c r="AT40" s="99">
        <v>104157.5</v>
      </c>
      <c r="AU40" s="99">
        <v>15.988564</v>
      </c>
      <c r="AV40" s="99">
        <v>8.1838020999999994</v>
      </c>
      <c r="AW40" s="100">
        <v>1.1395016</v>
      </c>
      <c r="AY40" s="117">
        <v>1933</v>
      </c>
    </row>
    <row r="41" spans="2:51">
      <c r="B41" s="117">
        <v>1934</v>
      </c>
      <c r="C41" s="99">
        <v>3968</v>
      </c>
      <c r="D41" s="100">
        <v>117.10542</v>
      </c>
      <c r="E41" s="100">
        <v>203.90664000000001</v>
      </c>
      <c r="F41" s="100" t="s">
        <v>24</v>
      </c>
      <c r="G41" s="100">
        <v>235.19682</v>
      </c>
      <c r="H41" s="100">
        <v>143.17356000000001</v>
      </c>
      <c r="I41" s="100">
        <v>125.02160000000001</v>
      </c>
      <c r="J41" s="100">
        <v>63.637853</v>
      </c>
      <c r="K41" s="100" t="s">
        <v>24</v>
      </c>
      <c r="L41" s="100">
        <v>100</v>
      </c>
      <c r="M41" s="100">
        <v>11.480817</v>
      </c>
      <c r="N41" s="99">
        <v>49130</v>
      </c>
      <c r="O41" s="99">
        <v>14.751096</v>
      </c>
      <c r="P41" s="99">
        <v>6.5212991000000002</v>
      </c>
      <c r="R41" s="117">
        <v>1934</v>
      </c>
      <c r="S41" s="99">
        <v>3710</v>
      </c>
      <c r="T41" s="100">
        <v>112.80024</v>
      </c>
      <c r="U41" s="100">
        <v>179.37033</v>
      </c>
      <c r="V41" s="100" t="s">
        <v>24</v>
      </c>
      <c r="W41" s="100">
        <v>204.07909000000001</v>
      </c>
      <c r="X41" s="100">
        <v>130.20751999999999</v>
      </c>
      <c r="Y41" s="100">
        <v>114.93071</v>
      </c>
      <c r="Z41" s="100">
        <v>60.614046999999999</v>
      </c>
      <c r="AA41" s="100" t="s">
        <v>24</v>
      </c>
      <c r="AB41" s="100">
        <v>100</v>
      </c>
      <c r="AC41" s="100">
        <v>13.41384</v>
      </c>
      <c r="AD41" s="99">
        <v>57100</v>
      </c>
      <c r="AE41" s="99">
        <v>17.703779000000001</v>
      </c>
      <c r="AF41" s="99">
        <v>9.6074570999999995</v>
      </c>
      <c r="AH41" s="117">
        <v>1934</v>
      </c>
      <c r="AI41" s="99">
        <v>7678</v>
      </c>
      <c r="AJ41" s="100">
        <v>114.98487</v>
      </c>
      <c r="AK41" s="100">
        <v>191.14785000000001</v>
      </c>
      <c r="AL41" s="100" t="s">
        <v>24</v>
      </c>
      <c r="AM41" s="100">
        <v>219.04212999999999</v>
      </c>
      <c r="AN41" s="100">
        <v>136.42327</v>
      </c>
      <c r="AO41" s="100">
        <v>119.79384</v>
      </c>
      <c r="AP41" s="100">
        <v>62.176957000000002</v>
      </c>
      <c r="AQ41" s="100" t="s">
        <v>24</v>
      </c>
      <c r="AR41" s="100">
        <v>100</v>
      </c>
      <c r="AS41" s="100">
        <v>12.340083999999999</v>
      </c>
      <c r="AT41" s="99">
        <v>106230</v>
      </c>
      <c r="AU41" s="99">
        <v>16.203724999999999</v>
      </c>
      <c r="AV41" s="99">
        <v>7.8822742000000003</v>
      </c>
      <c r="AW41" s="100">
        <v>1.1367913000000001</v>
      </c>
      <c r="AY41" s="117">
        <v>1934</v>
      </c>
    </row>
    <row r="42" spans="2:51">
      <c r="B42" s="117">
        <v>1935</v>
      </c>
      <c r="C42" s="99">
        <v>4036</v>
      </c>
      <c r="D42" s="100">
        <v>118.34735999999999</v>
      </c>
      <c r="E42" s="100">
        <v>202.62711999999999</v>
      </c>
      <c r="F42" s="100" t="s">
        <v>24</v>
      </c>
      <c r="G42" s="100">
        <v>233.91587999999999</v>
      </c>
      <c r="H42" s="100">
        <v>142.18799999999999</v>
      </c>
      <c r="I42" s="100">
        <v>123.98614000000001</v>
      </c>
      <c r="J42" s="100">
        <v>64.054756999999995</v>
      </c>
      <c r="K42" s="100" t="s">
        <v>24</v>
      </c>
      <c r="L42" s="100">
        <v>100</v>
      </c>
      <c r="M42" s="100">
        <v>11.308173</v>
      </c>
      <c r="N42" s="99">
        <v>48390</v>
      </c>
      <c r="O42" s="99">
        <v>14.448226</v>
      </c>
      <c r="P42" s="99">
        <v>6.5059123000000003</v>
      </c>
      <c r="R42" s="117">
        <v>1935</v>
      </c>
      <c r="S42" s="99">
        <v>3929</v>
      </c>
      <c r="T42" s="100">
        <v>118.4897</v>
      </c>
      <c r="U42" s="100">
        <v>185.50801999999999</v>
      </c>
      <c r="V42" s="100" t="s">
        <v>24</v>
      </c>
      <c r="W42" s="100">
        <v>211.20698999999999</v>
      </c>
      <c r="X42" s="100">
        <v>134.21466000000001</v>
      </c>
      <c r="Y42" s="100">
        <v>118.50494</v>
      </c>
      <c r="Z42" s="100">
        <v>61.106515999999999</v>
      </c>
      <c r="AA42" s="100" t="s">
        <v>24</v>
      </c>
      <c r="AB42" s="100">
        <v>100</v>
      </c>
      <c r="AC42" s="100">
        <v>14.0784</v>
      </c>
      <c r="AD42" s="99">
        <v>58670</v>
      </c>
      <c r="AE42" s="99">
        <v>18.062868000000002</v>
      </c>
      <c r="AF42" s="99">
        <v>10.277746</v>
      </c>
      <c r="AH42" s="117">
        <v>1935</v>
      </c>
      <c r="AI42" s="99">
        <v>7965</v>
      </c>
      <c r="AJ42" s="100">
        <v>118.41753</v>
      </c>
      <c r="AK42" s="100">
        <v>193.64938000000001</v>
      </c>
      <c r="AL42" s="100" t="s">
        <v>24</v>
      </c>
      <c r="AM42" s="100">
        <v>222.07244</v>
      </c>
      <c r="AN42" s="100">
        <v>137.9485</v>
      </c>
      <c r="AO42" s="100">
        <v>121.07152000000001</v>
      </c>
      <c r="AP42" s="100">
        <v>62.600439000000001</v>
      </c>
      <c r="AQ42" s="100" t="s">
        <v>24</v>
      </c>
      <c r="AR42" s="100">
        <v>100</v>
      </c>
      <c r="AS42" s="100">
        <v>12.523782000000001</v>
      </c>
      <c r="AT42" s="99">
        <v>107060</v>
      </c>
      <c r="AU42" s="99">
        <v>16.227851000000001</v>
      </c>
      <c r="AV42" s="99">
        <v>8.1437363000000005</v>
      </c>
      <c r="AW42" s="100">
        <v>1.0922822999999999</v>
      </c>
      <c r="AY42" s="117">
        <v>1935</v>
      </c>
    </row>
    <row r="43" spans="2:51">
      <c r="B43" s="117">
        <v>1936</v>
      </c>
      <c r="C43" s="99">
        <v>4224</v>
      </c>
      <c r="D43" s="100">
        <v>123.01241</v>
      </c>
      <c r="E43" s="100">
        <v>205.51129</v>
      </c>
      <c r="F43" s="100" t="s">
        <v>24</v>
      </c>
      <c r="G43" s="100">
        <v>236.45150000000001</v>
      </c>
      <c r="H43" s="100">
        <v>144.75738999999999</v>
      </c>
      <c r="I43" s="100">
        <v>126.64676</v>
      </c>
      <c r="J43" s="100">
        <v>63.567708000000003</v>
      </c>
      <c r="K43" s="100" t="s">
        <v>24</v>
      </c>
      <c r="L43" s="100">
        <v>100</v>
      </c>
      <c r="M43" s="100">
        <v>11.848195</v>
      </c>
      <c r="N43" s="99">
        <v>52715</v>
      </c>
      <c r="O43" s="99">
        <v>15.646611999999999</v>
      </c>
      <c r="P43" s="99">
        <v>7.0039426999999996</v>
      </c>
      <c r="R43" s="117">
        <v>1936</v>
      </c>
      <c r="S43" s="99">
        <v>4050</v>
      </c>
      <c r="T43" s="100">
        <v>121.09071</v>
      </c>
      <c r="U43" s="100">
        <v>185.60160999999999</v>
      </c>
      <c r="V43" s="100" t="s">
        <v>24</v>
      </c>
      <c r="W43" s="100">
        <v>211.51945000000001</v>
      </c>
      <c r="X43" s="100">
        <v>134.46072000000001</v>
      </c>
      <c r="Y43" s="100">
        <v>118.81885</v>
      </c>
      <c r="Z43" s="100">
        <v>61.249383000000002</v>
      </c>
      <c r="AA43" s="100" t="s">
        <v>24</v>
      </c>
      <c r="AB43" s="100">
        <v>100</v>
      </c>
      <c r="AC43" s="100">
        <v>14.320569000000001</v>
      </c>
      <c r="AD43" s="99">
        <v>59972.5</v>
      </c>
      <c r="AE43" s="99">
        <v>18.322844</v>
      </c>
      <c r="AF43" s="99">
        <v>10.172546000000001</v>
      </c>
      <c r="AH43" s="117">
        <v>1936</v>
      </c>
      <c r="AI43" s="99">
        <v>8274</v>
      </c>
      <c r="AJ43" s="100">
        <v>122.0642</v>
      </c>
      <c r="AK43" s="100">
        <v>195.04798</v>
      </c>
      <c r="AL43" s="100" t="s">
        <v>24</v>
      </c>
      <c r="AM43" s="100">
        <v>223.36902000000001</v>
      </c>
      <c r="AN43" s="100">
        <v>139.32568000000001</v>
      </c>
      <c r="AO43" s="100">
        <v>122.52200000000001</v>
      </c>
      <c r="AP43" s="100">
        <v>62.432921999999998</v>
      </c>
      <c r="AQ43" s="100" t="s">
        <v>24</v>
      </c>
      <c r="AR43" s="100">
        <v>100</v>
      </c>
      <c r="AS43" s="100">
        <v>12.941876000000001</v>
      </c>
      <c r="AT43" s="99">
        <v>112687.5</v>
      </c>
      <c r="AU43" s="99">
        <v>16.965388000000001</v>
      </c>
      <c r="AV43" s="99">
        <v>8.3957309000000002</v>
      </c>
      <c r="AW43" s="100">
        <v>1.1072711</v>
      </c>
      <c r="AY43" s="117">
        <v>1936</v>
      </c>
    </row>
    <row r="44" spans="2:51">
      <c r="B44" s="117">
        <v>1937</v>
      </c>
      <c r="C44" s="99">
        <v>4348</v>
      </c>
      <c r="D44" s="100">
        <v>125.66837</v>
      </c>
      <c r="E44" s="100">
        <v>211.70170999999999</v>
      </c>
      <c r="F44" s="100" t="s">
        <v>24</v>
      </c>
      <c r="G44" s="100">
        <v>244.05796000000001</v>
      </c>
      <c r="H44" s="100">
        <v>147.28908999999999</v>
      </c>
      <c r="I44" s="100">
        <v>127.60415</v>
      </c>
      <c r="J44" s="100">
        <v>64.418122999999994</v>
      </c>
      <c r="K44" s="100" t="s">
        <v>24</v>
      </c>
      <c r="L44" s="100">
        <v>100</v>
      </c>
      <c r="M44" s="100">
        <v>11.995806</v>
      </c>
      <c r="N44" s="99">
        <v>51067.5</v>
      </c>
      <c r="O44" s="99">
        <v>15.053502</v>
      </c>
      <c r="P44" s="99">
        <v>6.9200670999999998</v>
      </c>
      <c r="R44" s="117">
        <v>1937</v>
      </c>
      <c r="S44" s="99">
        <v>4066</v>
      </c>
      <c r="T44" s="100">
        <v>120.44909</v>
      </c>
      <c r="U44" s="100">
        <v>179.92886999999999</v>
      </c>
      <c r="V44" s="100" t="s">
        <v>24</v>
      </c>
      <c r="W44" s="100">
        <v>203.79682</v>
      </c>
      <c r="X44" s="100">
        <v>130.50794999999999</v>
      </c>
      <c r="Y44" s="100">
        <v>115.26139999999999</v>
      </c>
      <c r="Z44" s="100">
        <v>61.323168000000003</v>
      </c>
      <c r="AA44" s="100" t="s">
        <v>24</v>
      </c>
      <c r="AB44" s="100">
        <v>100</v>
      </c>
      <c r="AC44" s="100">
        <v>14.39292</v>
      </c>
      <c r="AD44" s="99">
        <v>59832.5</v>
      </c>
      <c r="AE44" s="99">
        <v>18.128862999999999</v>
      </c>
      <c r="AF44" s="99">
        <v>10.757903000000001</v>
      </c>
      <c r="AH44" s="117">
        <v>1937</v>
      </c>
      <c r="AI44" s="99">
        <v>8414</v>
      </c>
      <c r="AJ44" s="100">
        <v>123.09088</v>
      </c>
      <c r="AK44" s="100">
        <v>194.67074</v>
      </c>
      <c r="AL44" s="100" t="s">
        <v>24</v>
      </c>
      <c r="AM44" s="100">
        <v>222.50478000000001</v>
      </c>
      <c r="AN44" s="100">
        <v>138.27341000000001</v>
      </c>
      <c r="AO44" s="100">
        <v>120.96827</v>
      </c>
      <c r="AP44" s="100">
        <v>62.922510000000003</v>
      </c>
      <c r="AQ44" s="100" t="s">
        <v>24</v>
      </c>
      <c r="AR44" s="100">
        <v>100</v>
      </c>
      <c r="AS44" s="100">
        <v>13.045769999999999</v>
      </c>
      <c r="AT44" s="99">
        <v>110900</v>
      </c>
      <c r="AU44" s="99">
        <v>16.570045</v>
      </c>
      <c r="AV44" s="99">
        <v>8.5694304999999993</v>
      </c>
      <c r="AW44" s="100">
        <v>1.1765855999999999</v>
      </c>
      <c r="AY44" s="117">
        <v>1937</v>
      </c>
    </row>
    <row r="45" spans="2:51">
      <c r="B45" s="117">
        <v>1938</v>
      </c>
      <c r="C45" s="99">
        <v>4437</v>
      </c>
      <c r="D45" s="100">
        <v>127.12739000000001</v>
      </c>
      <c r="E45" s="100">
        <v>207.33873</v>
      </c>
      <c r="F45" s="100" t="s">
        <v>24</v>
      </c>
      <c r="G45" s="100">
        <v>238.61201</v>
      </c>
      <c r="H45" s="100">
        <v>145.65672000000001</v>
      </c>
      <c r="I45" s="100">
        <v>126.48504</v>
      </c>
      <c r="J45" s="100">
        <v>64.050946999999994</v>
      </c>
      <c r="K45" s="100" t="s">
        <v>24</v>
      </c>
      <c r="L45" s="100">
        <v>100</v>
      </c>
      <c r="M45" s="100">
        <v>11.977002000000001</v>
      </c>
      <c r="N45" s="99">
        <v>53655</v>
      </c>
      <c r="O45" s="99">
        <v>15.69089</v>
      </c>
      <c r="P45" s="99">
        <v>7.1929137000000001</v>
      </c>
      <c r="R45" s="117">
        <v>1938</v>
      </c>
      <c r="S45" s="99">
        <v>4184</v>
      </c>
      <c r="T45" s="100">
        <v>122.75555</v>
      </c>
      <c r="U45" s="100">
        <v>183.79624000000001</v>
      </c>
      <c r="V45" s="100" t="s">
        <v>24</v>
      </c>
      <c r="W45" s="100">
        <v>209.36707000000001</v>
      </c>
      <c r="X45" s="100">
        <v>131.78554</v>
      </c>
      <c r="Y45" s="100">
        <v>115.81832</v>
      </c>
      <c r="Z45" s="100">
        <v>62.075764999999997</v>
      </c>
      <c r="AA45" s="100" t="s">
        <v>24</v>
      </c>
      <c r="AB45" s="100">
        <v>100</v>
      </c>
      <c r="AC45" s="100">
        <v>14.228873</v>
      </c>
      <c r="AD45" s="99">
        <v>58995</v>
      </c>
      <c r="AE45" s="99">
        <v>17.719940999999999</v>
      </c>
      <c r="AF45" s="99">
        <v>10.534445</v>
      </c>
      <c r="AH45" s="117">
        <v>1938</v>
      </c>
      <c r="AI45" s="99">
        <v>8621</v>
      </c>
      <c r="AJ45" s="100">
        <v>124.96738000000001</v>
      </c>
      <c r="AK45" s="100">
        <v>195.01123999999999</v>
      </c>
      <c r="AL45" s="100" t="s">
        <v>24</v>
      </c>
      <c r="AM45" s="100">
        <v>223.34191999999999</v>
      </c>
      <c r="AN45" s="100">
        <v>138.37465</v>
      </c>
      <c r="AO45" s="100">
        <v>120.90974</v>
      </c>
      <c r="AP45" s="100">
        <v>63.092227000000001</v>
      </c>
      <c r="AQ45" s="100" t="s">
        <v>24</v>
      </c>
      <c r="AR45" s="100">
        <v>100</v>
      </c>
      <c r="AS45" s="100">
        <v>12.973469</v>
      </c>
      <c r="AT45" s="99">
        <v>112650</v>
      </c>
      <c r="AU45" s="99">
        <v>16.691856000000001</v>
      </c>
      <c r="AV45" s="99">
        <v>8.6258219999999994</v>
      </c>
      <c r="AW45" s="100">
        <v>1.1280901999999999</v>
      </c>
      <c r="AY45" s="117">
        <v>1938</v>
      </c>
    </row>
    <row r="46" spans="2:51">
      <c r="B46" s="117">
        <v>1939</v>
      </c>
      <c r="C46" s="99">
        <v>4477</v>
      </c>
      <c r="D46" s="100">
        <v>127.10805999999999</v>
      </c>
      <c r="E46" s="100">
        <v>210.34734</v>
      </c>
      <c r="F46" s="100" t="s">
        <v>24</v>
      </c>
      <c r="G46" s="100">
        <v>242.66920999999999</v>
      </c>
      <c r="H46" s="100">
        <v>145.87653</v>
      </c>
      <c r="I46" s="100">
        <v>126.22902000000001</v>
      </c>
      <c r="J46" s="100">
        <v>64.308938999999995</v>
      </c>
      <c r="K46" s="100" t="s">
        <v>24</v>
      </c>
      <c r="L46" s="100">
        <v>100</v>
      </c>
      <c r="M46" s="100">
        <v>11.527666999999999</v>
      </c>
      <c r="N46" s="99">
        <v>53417.5</v>
      </c>
      <c r="O46" s="99">
        <v>15.487374000000001</v>
      </c>
      <c r="P46" s="99">
        <v>7.0784235000000004</v>
      </c>
      <c r="R46" s="117">
        <v>1939</v>
      </c>
      <c r="S46" s="99">
        <v>4325</v>
      </c>
      <c r="T46" s="100">
        <v>125.52240999999999</v>
      </c>
      <c r="U46" s="100">
        <v>184.88939999999999</v>
      </c>
      <c r="V46" s="100" t="s">
        <v>24</v>
      </c>
      <c r="W46" s="100">
        <v>211.06738000000001</v>
      </c>
      <c r="X46" s="100">
        <v>132.92583999999999</v>
      </c>
      <c r="Y46" s="100">
        <v>117.18116000000001</v>
      </c>
      <c r="Z46" s="100">
        <v>62.163584</v>
      </c>
      <c r="AA46" s="100" t="s">
        <v>24</v>
      </c>
      <c r="AB46" s="100">
        <v>100</v>
      </c>
      <c r="AC46" s="100">
        <v>14.269218</v>
      </c>
      <c r="AD46" s="99">
        <v>60675</v>
      </c>
      <c r="AE46" s="99">
        <v>18.042463000000001</v>
      </c>
      <c r="AF46" s="99">
        <v>10.947521999999999</v>
      </c>
      <c r="AH46" s="117">
        <v>1939</v>
      </c>
      <c r="AI46" s="99">
        <v>8802</v>
      </c>
      <c r="AJ46" s="100">
        <v>126.32395</v>
      </c>
      <c r="AK46" s="100">
        <v>196.54763</v>
      </c>
      <c r="AL46" s="100" t="s">
        <v>24</v>
      </c>
      <c r="AM46" s="100">
        <v>225.57481999999999</v>
      </c>
      <c r="AN46" s="100">
        <v>138.79861</v>
      </c>
      <c r="AO46" s="100">
        <v>121.26168</v>
      </c>
      <c r="AP46" s="100">
        <v>63.254545</v>
      </c>
      <c r="AQ46" s="100" t="s">
        <v>24</v>
      </c>
      <c r="AR46" s="100">
        <v>100</v>
      </c>
      <c r="AS46" s="100">
        <v>12.729403</v>
      </c>
      <c r="AT46" s="99">
        <v>114092.5</v>
      </c>
      <c r="AU46" s="99">
        <v>16.748752</v>
      </c>
      <c r="AV46" s="99">
        <v>8.7167536999999999</v>
      </c>
      <c r="AW46" s="100">
        <v>1.1376927999999999</v>
      </c>
      <c r="AY46" s="117">
        <v>1939</v>
      </c>
    </row>
    <row r="47" spans="2:51">
      <c r="B47" s="118">
        <v>1940</v>
      </c>
      <c r="C47" s="99">
        <v>4563</v>
      </c>
      <c r="D47" s="100">
        <v>128.36886999999999</v>
      </c>
      <c r="E47" s="100">
        <v>207.95087000000001</v>
      </c>
      <c r="F47" s="100" t="s">
        <v>24</v>
      </c>
      <c r="G47" s="100">
        <v>239.12235999999999</v>
      </c>
      <c r="H47" s="100">
        <v>144.85499999999999</v>
      </c>
      <c r="I47" s="100">
        <v>125.59569</v>
      </c>
      <c r="J47" s="100">
        <v>63.915734999999998</v>
      </c>
      <c r="K47" s="100" t="s">
        <v>24</v>
      </c>
      <c r="L47" s="100">
        <v>100</v>
      </c>
      <c r="M47" s="100">
        <v>11.818794</v>
      </c>
      <c r="N47" s="99">
        <v>56260</v>
      </c>
      <c r="O47" s="99">
        <v>16.171778</v>
      </c>
      <c r="P47" s="99">
        <v>7.4650283999999996</v>
      </c>
      <c r="R47" s="118">
        <v>1940</v>
      </c>
      <c r="S47" s="99">
        <v>4416</v>
      </c>
      <c r="T47" s="100">
        <v>126.71813</v>
      </c>
      <c r="U47" s="100">
        <v>181.22564</v>
      </c>
      <c r="V47" s="100" t="s">
        <v>24</v>
      </c>
      <c r="W47" s="100">
        <v>206.12300999999999</v>
      </c>
      <c r="X47" s="100">
        <v>131.04999000000001</v>
      </c>
      <c r="Y47" s="100">
        <v>115.84961</v>
      </c>
      <c r="Z47" s="100">
        <v>62.051630000000003</v>
      </c>
      <c r="AA47" s="100" t="s">
        <v>24</v>
      </c>
      <c r="AB47" s="100">
        <v>100</v>
      </c>
      <c r="AC47" s="100">
        <v>14.830736</v>
      </c>
      <c r="AD47" s="99">
        <v>62260</v>
      </c>
      <c r="AE47" s="99">
        <v>18.319307999999999</v>
      </c>
      <c r="AF47" s="99">
        <v>11.426474000000001</v>
      </c>
      <c r="AH47" s="118">
        <v>1940</v>
      </c>
      <c r="AI47" s="99">
        <v>8979</v>
      </c>
      <c r="AJ47" s="100">
        <v>127.55167</v>
      </c>
      <c r="AK47" s="100">
        <v>193.36491000000001</v>
      </c>
      <c r="AL47" s="100" t="s">
        <v>24</v>
      </c>
      <c r="AM47" s="100">
        <v>221.14189999999999</v>
      </c>
      <c r="AN47" s="100">
        <v>137.26714999999999</v>
      </c>
      <c r="AO47" s="100">
        <v>120.21556</v>
      </c>
      <c r="AP47" s="100">
        <v>62.998942</v>
      </c>
      <c r="AQ47" s="100" t="s">
        <v>24</v>
      </c>
      <c r="AR47" s="100">
        <v>100</v>
      </c>
      <c r="AS47" s="100">
        <v>13.130264</v>
      </c>
      <c r="AT47" s="99">
        <v>118520</v>
      </c>
      <c r="AU47" s="99">
        <v>17.233006</v>
      </c>
      <c r="AV47" s="99">
        <v>9.1272965999999993</v>
      </c>
      <c r="AW47" s="100">
        <v>1.1474693</v>
      </c>
      <c r="AY47" s="118">
        <v>1940</v>
      </c>
    </row>
    <row r="48" spans="2:51">
      <c r="B48" s="118">
        <v>1941</v>
      </c>
      <c r="C48" s="99">
        <v>4598</v>
      </c>
      <c r="D48" s="100">
        <v>128.27452</v>
      </c>
      <c r="E48" s="100">
        <v>206.33633</v>
      </c>
      <c r="F48" s="100" t="s">
        <v>24</v>
      </c>
      <c r="G48" s="100">
        <v>237.92000999999999</v>
      </c>
      <c r="H48" s="100">
        <v>143.21549999999999</v>
      </c>
      <c r="I48" s="100">
        <v>124.34071</v>
      </c>
      <c r="J48" s="100">
        <v>64.706394000000003</v>
      </c>
      <c r="K48" s="100" t="s">
        <v>24</v>
      </c>
      <c r="L48" s="100">
        <v>100</v>
      </c>
      <c r="M48" s="100">
        <v>11.667386</v>
      </c>
      <c r="N48" s="99">
        <v>53245</v>
      </c>
      <c r="O48" s="99">
        <v>15.186389</v>
      </c>
      <c r="P48" s="99">
        <v>7.0222293000000002</v>
      </c>
      <c r="R48" s="118">
        <v>1941</v>
      </c>
      <c r="S48" s="99">
        <v>4599</v>
      </c>
      <c r="T48" s="100">
        <v>130.45328000000001</v>
      </c>
      <c r="U48" s="100">
        <v>188.21719999999999</v>
      </c>
      <c r="V48" s="100" t="s">
        <v>24</v>
      </c>
      <c r="W48" s="100">
        <v>214.95971</v>
      </c>
      <c r="X48" s="100">
        <v>134.28671</v>
      </c>
      <c r="Y48" s="100">
        <v>117.9936</v>
      </c>
      <c r="Z48" s="100">
        <v>62.511958999999997</v>
      </c>
      <c r="AA48" s="100" t="s">
        <v>24</v>
      </c>
      <c r="AB48" s="100">
        <v>100</v>
      </c>
      <c r="AC48" s="100">
        <v>14.477288</v>
      </c>
      <c r="AD48" s="99">
        <v>63527.5</v>
      </c>
      <c r="AE48" s="99">
        <v>18.493100999999999</v>
      </c>
      <c r="AF48" s="99">
        <v>11.160399</v>
      </c>
      <c r="AH48" s="118">
        <v>1941</v>
      </c>
      <c r="AI48" s="99">
        <v>9197</v>
      </c>
      <c r="AJ48" s="100">
        <v>129.35484</v>
      </c>
      <c r="AK48" s="100">
        <v>196.46991</v>
      </c>
      <c r="AL48" s="100" t="s">
        <v>24</v>
      </c>
      <c r="AM48" s="100">
        <v>225.52137999999999</v>
      </c>
      <c r="AN48" s="100">
        <v>138.24535</v>
      </c>
      <c r="AO48" s="100">
        <v>120.77988000000001</v>
      </c>
      <c r="AP48" s="100">
        <v>63.609057</v>
      </c>
      <c r="AQ48" s="100" t="s">
        <v>24</v>
      </c>
      <c r="AR48" s="100">
        <v>100</v>
      </c>
      <c r="AS48" s="100">
        <v>12.92149</v>
      </c>
      <c r="AT48" s="99">
        <v>116772.5</v>
      </c>
      <c r="AU48" s="99">
        <v>16.822856999999999</v>
      </c>
      <c r="AV48" s="99">
        <v>8.7967034999999996</v>
      </c>
      <c r="AW48" s="100">
        <v>1.0962670999999999</v>
      </c>
      <c r="AY48" s="118">
        <v>1941</v>
      </c>
    </row>
    <row r="49" spans="2:51">
      <c r="B49" s="118">
        <v>1942</v>
      </c>
      <c r="C49" s="99">
        <v>4647</v>
      </c>
      <c r="D49" s="100">
        <v>128.59396000000001</v>
      </c>
      <c r="E49" s="100">
        <v>209.73981000000001</v>
      </c>
      <c r="F49" s="100" t="s">
        <v>24</v>
      </c>
      <c r="G49" s="100">
        <v>242.73408000000001</v>
      </c>
      <c r="H49" s="100">
        <v>144.00649999999999</v>
      </c>
      <c r="I49" s="100">
        <v>124.30118</v>
      </c>
      <c r="J49" s="100">
        <v>65.164084000000003</v>
      </c>
      <c r="K49" s="100" t="s">
        <v>24</v>
      </c>
      <c r="L49" s="100">
        <v>100</v>
      </c>
      <c r="M49" s="100">
        <v>11.174165</v>
      </c>
      <c r="N49" s="99">
        <v>52200</v>
      </c>
      <c r="O49" s="99">
        <v>14.769962</v>
      </c>
      <c r="P49" s="99">
        <v>6.8170909999999996</v>
      </c>
      <c r="R49" s="118">
        <v>1942</v>
      </c>
      <c r="S49" s="99">
        <v>4536</v>
      </c>
      <c r="T49" s="100">
        <v>127.16569</v>
      </c>
      <c r="U49" s="100">
        <v>178.24227999999999</v>
      </c>
      <c r="V49" s="100" t="s">
        <v>24</v>
      </c>
      <c r="W49" s="100">
        <v>203.61631</v>
      </c>
      <c r="X49" s="100">
        <v>128.60765000000001</v>
      </c>
      <c r="Y49" s="100">
        <v>113.8044</v>
      </c>
      <c r="Z49" s="100">
        <v>62.406305000000003</v>
      </c>
      <c r="AA49" s="100" t="s">
        <v>24</v>
      </c>
      <c r="AB49" s="100">
        <v>100</v>
      </c>
      <c r="AC49" s="100">
        <v>13.498393</v>
      </c>
      <c r="AD49" s="99">
        <v>62830</v>
      </c>
      <c r="AE49" s="99">
        <v>18.087342</v>
      </c>
      <c r="AF49" s="99">
        <v>10.621833000000001</v>
      </c>
      <c r="AH49" s="118">
        <v>1942</v>
      </c>
      <c r="AI49" s="99">
        <v>9183</v>
      </c>
      <c r="AJ49" s="100">
        <v>127.88446999999999</v>
      </c>
      <c r="AK49" s="100">
        <v>192.22949</v>
      </c>
      <c r="AL49" s="100" t="s">
        <v>24</v>
      </c>
      <c r="AM49" s="100">
        <v>221.04384999999999</v>
      </c>
      <c r="AN49" s="100">
        <v>135.32758000000001</v>
      </c>
      <c r="AO49" s="100">
        <v>118.31793999999999</v>
      </c>
      <c r="AP49" s="100">
        <v>63.801862</v>
      </c>
      <c r="AQ49" s="100" t="s">
        <v>24</v>
      </c>
      <c r="AR49" s="100">
        <v>100</v>
      </c>
      <c r="AS49" s="100">
        <v>12.212897999999999</v>
      </c>
      <c r="AT49" s="99">
        <v>115030</v>
      </c>
      <c r="AU49" s="99">
        <v>16.414332000000002</v>
      </c>
      <c r="AV49" s="99">
        <v>8.4752881000000002</v>
      </c>
      <c r="AW49" s="100">
        <v>1.1767118999999999</v>
      </c>
      <c r="AY49" s="118">
        <v>1942</v>
      </c>
    </row>
    <row r="50" spans="2:51">
      <c r="B50" s="118">
        <v>1943</v>
      </c>
      <c r="C50" s="99">
        <v>4711</v>
      </c>
      <c r="D50" s="100">
        <v>129.6225</v>
      </c>
      <c r="E50" s="100">
        <v>206.40494000000001</v>
      </c>
      <c r="F50" s="100" t="s">
        <v>24</v>
      </c>
      <c r="G50" s="100">
        <v>238.25611000000001</v>
      </c>
      <c r="H50" s="100">
        <v>143.18042</v>
      </c>
      <c r="I50" s="100">
        <v>124.66392999999999</v>
      </c>
      <c r="J50" s="100">
        <v>64.287306000000001</v>
      </c>
      <c r="K50" s="100" t="s">
        <v>24</v>
      </c>
      <c r="L50" s="100">
        <v>100</v>
      </c>
      <c r="M50" s="100">
        <v>11.552797999999999</v>
      </c>
      <c r="N50" s="99">
        <v>56712.5</v>
      </c>
      <c r="O50" s="99">
        <v>15.957371999999999</v>
      </c>
      <c r="P50" s="99">
        <v>7.6440181999999997</v>
      </c>
      <c r="R50" s="118">
        <v>1943</v>
      </c>
      <c r="S50" s="99">
        <v>4934</v>
      </c>
      <c r="T50" s="100">
        <v>137.03652</v>
      </c>
      <c r="U50" s="100">
        <v>189.75828000000001</v>
      </c>
      <c r="V50" s="100" t="s">
        <v>24</v>
      </c>
      <c r="W50" s="100">
        <v>215.95121</v>
      </c>
      <c r="X50" s="100">
        <v>136.71496999999999</v>
      </c>
      <c r="Y50" s="100">
        <v>120.54901</v>
      </c>
      <c r="Z50" s="100">
        <v>62.590190999999997</v>
      </c>
      <c r="AA50" s="100" t="s">
        <v>24</v>
      </c>
      <c r="AB50" s="100">
        <v>100</v>
      </c>
      <c r="AC50" s="100">
        <v>14.637475</v>
      </c>
      <c r="AD50" s="99">
        <v>67472.5</v>
      </c>
      <c r="AE50" s="99">
        <v>19.257498999999999</v>
      </c>
      <c r="AF50" s="99">
        <v>11.430156999999999</v>
      </c>
      <c r="AH50" s="118">
        <v>1943</v>
      </c>
      <c r="AI50" s="99">
        <v>9645</v>
      </c>
      <c r="AJ50" s="100">
        <v>133.31214</v>
      </c>
      <c r="AK50" s="100">
        <v>196.65414999999999</v>
      </c>
      <c r="AL50" s="100" t="s">
        <v>24</v>
      </c>
      <c r="AM50" s="100">
        <v>225.37539000000001</v>
      </c>
      <c r="AN50" s="100">
        <v>139.15474</v>
      </c>
      <c r="AO50" s="100">
        <v>122.01075</v>
      </c>
      <c r="AP50" s="100">
        <v>63.419128999999998</v>
      </c>
      <c r="AQ50" s="100" t="s">
        <v>24</v>
      </c>
      <c r="AR50" s="100">
        <v>100</v>
      </c>
      <c r="AS50" s="100">
        <v>12.948741999999999</v>
      </c>
      <c r="AT50" s="99">
        <v>124185</v>
      </c>
      <c r="AU50" s="99">
        <v>17.595676000000001</v>
      </c>
      <c r="AV50" s="99">
        <v>9.3216411000000008</v>
      </c>
      <c r="AW50" s="100">
        <v>1.0877256</v>
      </c>
      <c r="AY50" s="118">
        <v>1943</v>
      </c>
    </row>
    <row r="51" spans="2:51">
      <c r="B51" s="118">
        <v>1944</v>
      </c>
      <c r="C51" s="99">
        <v>4558</v>
      </c>
      <c r="D51" s="100">
        <v>124.32152000000001</v>
      </c>
      <c r="E51" s="100">
        <v>196.86971</v>
      </c>
      <c r="F51" s="100" t="s">
        <v>24</v>
      </c>
      <c r="G51" s="100">
        <v>227.89167</v>
      </c>
      <c r="H51" s="100">
        <v>136.24234000000001</v>
      </c>
      <c r="I51" s="100">
        <v>118.65349999999999</v>
      </c>
      <c r="J51" s="100">
        <v>64.911145000000005</v>
      </c>
      <c r="K51" s="100" t="s">
        <v>24</v>
      </c>
      <c r="L51" s="100">
        <v>100</v>
      </c>
      <c r="M51" s="100">
        <v>12.051824</v>
      </c>
      <c r="N51" s="99">
        <v>52087.5</v>
      </c>
      <c r="O51" s="99">
        <v>14.531314999999999</v>
      </c>
      <c r="P51" s="99">
        <v>7.7923098</v>
      </c>
      <c r="R51" s="118">
        <v>1944</v>
      </c>
      <c r="S51" s="99">
        <v>4794</v>
      </c>
      <c r="T51" s="100">
        <v>131.58038999999999</v>
      </c>
      <c r="U51" s="100">
        <v>177.65011000000001</v>
      </c>
      <c r="V51" s="100" t="s">
        <v>24</v>
      </c>
      <c r="W51" s="100">
        <v>202.00297</v>
      </c>
      <c r="X51" s="100">
        <v>129.05963</v>
      </c>
      <c r="Y51" s="100">
        <v>114.25667</v>
      </c>
      <c r="Z51" s="100">
        <v>62.470796999999997</v>
      </c>
      <c r="AA51" s="100" t="s">
        <v>24</v>
      </c>
      <c r="AB51" s="100">
        <v>100</v>
      </c>
      <c r="AC51" s="100">
        <v>15.086857999999999</v>
      </c>
      <c r="AD51" s="99">
        <v>65967.5</v>
      </c>
      <c r="AE51" s="99">
        <v>18.620685000000002</v>
      </c>
      <c r="AF51" s="99">
        <v>12.434673999999999</v>
      </c>
      <c r="AH51" s="118">
        <v>1944</v>
      </c>
      <c r="AI51" s="99">
        <v>9352</v>
      </c>
      <c r="AJ51" s="100">
        <v>127.93959</v>
      </c>
      <c r="AK51" s="100">
        <v>185.36973</v>
      </c>
      <c r="AL51" s="100" t="s">
        <v>24</v>
      </c>
      <c r="AM51" s="100">
        <v>212.64261999999999</v>
      </c>
      <c r="AN51" s="100">
        <v>131.61596</v>
      </c>
      <c r="AO51" s="100">
        <v>115.65665</v>
      </c>
      <c r="AP51" s="100">
        <v>63.660179999999997</v>
      </c>
      <c r="AQ51" s="100" t="s">
        <v>24</v>
      </c>
      <c r="AR51" s="100">
        <v>100</v>
      </c>
      <c r="AS51" s="100">
        <v>13.437554</v>
      </c>
      <c r="AT51" s="99">
        <v>118055</v>
      </c>
      <c r="AU51" s="99">
        <v>16.564008000000001</v>
      </c>
      <c r="AV51" s="99">
        <v>9.8464503000000008</v>
      </c>
      <c r="AW51" s="100">
        <v>1.1081878999999999</v>
      </c>
      <c r="AY51" s="118">
        <v>1944</v>
      </c>
    </row>
    <row r="52" spans="2:51">
      <c r="B52" s="118">
        <v>1945</v>
      </c>
      <c r="C52" s="99">
        <v>4778</v>
      </c>
      <c r="D52" s="100">
        <v>129.02355</v>
      </c>
      <c r="E52" s="100">
        <v>200.54250999999999</v>
      </c>
      <c r="F52" s="100" t="s">
        <v>24</v>
      </c>
      <c r="G52" s="100">
        <v>232.07406</v>
      </c>
      <c r="H52" s="100">
        <v>138.95161999999999</v>
      </c>
      <c r="I52" s="100">
        <v>120.26143</v>
      </c>
      <c r="J52" s="100">
        <v>64.810027000000005</v>
      </c>
      <c r="K52" s="100" t="s">
        <v>24</v>
      </c>
      <c r="L52" s="100">
        <v>100</v>
      </c>
      <c r="M52" s="100">
        <v>12.504253</v>
      </c>
      <c r="N52" s="99">
        <v>55595</v>
      </c>
      <c r="O52" s="99">
        <v>15.3658</v>
      </c>
      <c r="P52" s="99">
        <v>8.4765274000000002</v>
      </c>
      <c r="R52" s="118">
        <v>1945</v>
      </c>
      <c r="S52" s="99">
        <v>4904</v>
      </c>
      <c r="T52" s="100">
        <v>132.95377999999999</v>
      </c>
      <c r="U52" s="100">
        <v>178.64569</v>
      </c>
      <c r="V52" s="100" t="s">
        <v>24</v>
      </c>
      <c r="W52" s="100">
        <v>203.71127999999999</v>
      </c>
      <c r="X52" s="100">
        <v>129.14794000000001</v>
      </c>
      <c r="Y52" s="100">
        <v>114.20372999999999</v>
      </c>
      <c r="Z52" s="100">
        <v>62.818108000000002</v>
      </c>
      <c r="AA52" s="100" t="s">
        <v>24</v>
      </c>
      <c r="AB52" s="100">
        <v>100</v>
      </c>
      <c r="AC52" s="100">
        <v>15.315428000000001</v>
      </c>
      <c r="AD52" s="99">
        <v>66362.5</v>
      </c>
      <c r="AE52" s="99">
        <v>18.519423</v>
      </c>
      <c r="AF52" s="99">
        <v>12.949159</v>
      </c>
      <c r="AH52" s="118">
        <v>1945</v>
      </c>
      <c r="AI52" s="99">
        <v>9682</v>
      </c>
      <c r="AJ52" s="100">
        <v>130.98474999999999</v>
      </c>
      <c r="AK52" s="100">
        <v>187.87503000000001</v>
      </c>
      <c r="AL52" s="100" t="s">
        <v>24</v>
      </c>
      <c r="AM52" s="100">
        <v>215.82631000000001</v>
      </c>
      <c r="AN52" s="100">
        <v>133.09370999999999</v>
      </c>
      <c r="AO52" s="100">
        <v>116.52504</v>
      </c>
      <c r="AP52" s="100">
        <v>63.801001999999997</v>
      </c>
      <c r="AQ52" s="100" t="s">
        <v>24</v>
      </c>
      <c r="AR52" s="100">
        <v>100</v>
      </c>
      <c r="AS52" s="100">
        <v>13.785935</v>
      </c>
      <c r="AT52" s="99">
        <v>121957.5</v>
      </c>
      <c r="AU52" s="99">
        <v>16.935013999999999</v>
      </c>
      <c r="AV52" s="99">
        <v>10.438394000000001</v>
      </c>
      <c r="AW52" s="100">
        <v>1.1225712000000001</v>
      </c>
      <c r="AY52" s="118">
        <v>1945</v>
      </c>
    </row>
    <row r="53" spans="2:51">
      <c r="B53" s="118">
        <v>1946</v>
      </c>
      <c r="C53" s="99">
        <v>4980</v>
      </c>
      <c r="D53" s="100">
        <v>133.17287999999999</v>
      </c>
      <c r="E53" s="100">
        <v>204.48589000000001</v>
      </c>
      <c r="F53" s="100" t="s">
        <v>24</v>
      </c>
      <c r="G53" s="100">
        <v>236.03998999999999</v>
      </c>
      <c r="H53" s="100">
        <v>141.95747</v>
      </c>
      <c r="I53" s="100">
        <v>123.33672</v>
      </c>
      <c r="J53" s="100">
        <v>64.770079999999993</v>
      </c>
      <c r="K53" s="100" t="s">
        <v>24</v>
      </c>
      <c r="L53" s="100">
        <v>100</v>
      </c>
      <c r="M53" s="100">
        <v>12.063077</v>
      </c>
      <c r="N53" s="99">
        <v>57982.5</v>
      </c>
      <c r="O53" s="99">
        <v>15.875613</v>
      </c>
      <c r="P53" s="99">
        <v>8.1716422000000009</v>
      </c>
      <c r="R53" s="118">
        <v>1946</v>
      </c>
      <c r="S53" s="99">
        <v>4944</v>
      </c>
      <c r="T53" s="100">
        <v>132.70346000000001</v>
      </c>
      <c r="U53" s="100">
        <v>176.43307999999999</v>
      </c>
      <c r="V53" s="100" t="s">
        <v>24</v>
      </c>
      <c r="W53" s="100">
        <v>200.83815999999999</v>
      </c>
      <c r="X53" s="100">
        <v>127.1832</v>
      </c>
      <c r="Y53" s="100">
        <v>112.13766</v>
      </c>
      <c r="Z53" s="100">
        <v>62.970267</v>
      </c>
      <c r="AA53" s="100" t="s">
        <v>24</v>
      </c>
      <c r="AB53" s="100">
        <v>100</v>
      </c>
      <c r="AC53" s="100">
        <v>14.812151999999999</v>
      </c>
      <c r="AD53" s="99">
        <v>66330</v>
      </c>
      <c r="AE53" s="99">
        <v>18.339416</v>
      </c>
      <c r="AF53" s="99">
        <v>12.547825</v>
      </c>
      <c r="AH53" s="118">
        <v>1946</v>
      </c>
      <c r="AI53" s="99">
        <v>9924</v>
      </c>
      <c r="AJ53" s="100">
        <v>132.93861000000001</v>
      </c>
      <c r="AK53" s="100">
        <v>188.55196000000001</v>
      </c>
      <c r="AL53" s="100" t="s">
        <v>24</v>
      </c>
      <c r="AM53" s="100">
        <v>216.15355</v>
      </c>
      <c r="AN53" s="100">
        <v>133.48245</v>
      </c>
      <c r="AO53" s="100">
        <v>116.90145</v>
      </c>
      <c r="AP53" s="100">
        <v>63.873438</v>
      </c>
      <c r="AQ53" s="100" t="s">
        <v>24</v>
      </c>
      <c r="AR53" s="100">
        <v>100</v>
      </c>
      <c r="AS53" s="100">
        <v>13.29208</v>
      </c>
      <c r="AT53" s="99">
        <v>124312.5</v>
      </c>
      <c r="AU53" s="99">
        <v>17.101497999999999</v>
      </c>
      <c r="AV53" s="99">
        <v>10.039978</v>
      </c>
      <c r="AW53" s="100">
        <v>1.1589997000000001</v>
      </c>
      <c r="AY53" s="118">
        <v>1946</v>
      </c>
    </row>
    <row r="54" spans="2:51">
      <c r="B54" s="118">
        <v>1947</v>
      </c>
      <c r="C54" s="99">
        <v>5222</v>
      </c>
      <c r="D54" s="100">
        <v>137.51514</v>
      </c>
      <c r="E54" s="100">
        <v>208.62703999999999</v>
      </c>
      <c r="F54" s="100" t="s">
        <v>24</v>
      </c>
      <c r="G54" s="100">
        <v>240.44918000000001</v>
      </c>
      <c r="H54" s="100">
        <v>145.72829999999999</v>
      </c>
      <c r="I54" s="100">
        <v>126.69614</v>
      </c>
      <c r="J54" s="100">
        <v>64.061960999999997</v>
      </c>
      <c r="K54" s="100" t="s">
        <v>24</v>
      </c>
      <c r="L54" s="100">
        <v>100</v>
      </c>
      <c r="M54" s="100">
        <v>12.808752</v>
      </c>
      <c r="N54" s="99">
        <v>64607.5</v>
      </c>
      <c r="O54" s="99">
        <v>17.420994</v>
      </c>
      <c r="P54" s="99">
        <v>9.0186074000000005</v>
      </c>
      <c r="R54" s="118">
        <v>1947</v>
      </c>
      <c r="S54" s="99">
        <v>5080</v>
      </c>
      <c r="T54" s="100">
        <v>134.32047</v>
      </c>
      <c r="U54" s="100">
        <v>178.08623</v>
      </c>
      <c r="V54" s="100" t="s">
        <v>24</v>
      </c>
      <c r="W54" s="100">
        <v>202.84808000000001</v>
      </c>
      <c r="X54" s="100">
        <v>127.94750000000001</v>
      </c>
      <c r="Y54" s="100">
        <v>112.2685</v>
      </c>
      <c r="Z54" s="100">
        <v>63.163516000000001</v>
      </c>
      <c r="AA54" s="100" t="s">
        <v>24</v>
      </c>
      <c r="AB54" s="100">
        <v>100</v>
      </c>
      <c r="AC54" s="100">
        <v>15.535643</v>
      </c>
      <c r="AD54" s="99">
        <v>67590</v>
      </c>
      <c r="AE54" s="99">
        <v>18.414887</v>
      </c>
      <c r="AF54" s="99">
        <v>13.272264</v>
      </c>
      <c r="AH54" s="118">
        <v>1947</v>
      </c>
      <c r="AI54" s="99">
        <v>10302</v>
      </c>
      <c r="AJ54" s="100">
        <v>135.92105000000001</v>
      </c>
      <c r="AK54" s="100">
        <v>191.46494999999999</v>
      </c>
      <c r="AL54" s="100" t="s">
        <v>24</v>
      </c>
      <c r="AM54" s="100">
        <v>219.39582999999999</v>
      </c>
      <c r="AN54" s="100">
        <v>135.74074999999999</v>
      </c>
      <c r="AO54" s="100">
        <v>118.63766</v>
      </c>
      <c r="AP54" s="100">
        <v>63.618932000000001</v>
      </c>
      <c r="AQ54" s="100" t="s">
        <v>24</v>
      </c>
      <c r="AR54" s="100">
        <v>100</v>
      </c>
      <c r="AS54" s="100">
        <v>14.022432</v>
      </c>
      <c r="AT54" s="99">
        <v>132197.5</v>
      </c>
      <c r="AU54" s="99">
        <v>17.915368000000001</v>
      </c>
      <c r="AV54" s="99">
        <v>10.786020000000001</v>
      </c>
      <c r="AW54" s="100">
        <v>1.1714945000000001</v>
      </c>
      <c r="AY54" s="118">
        <v>1947</v>
      </c>
    </row>
    <row r="55" spans="2:51">
      <c r="B55" s="118">
        <v>1948</v>
      </c>
      <c r="C55" s="99">
        <v>5350</v>
      </c>
      <c r="D55" s="100">
        <v>138.41457</v>
      </c>
      <c r="E55" s="100">
        <v>212.10759999999999</v>
      </c>
      <c r="F55" s="100" t="s">
        <v>24</v>
      </c>
      <c r="G55" s="100">
        <v>244.94354999999999</v>
      </c>
      <c r="H55" s="100">
        <v>147.30153000000001</v>
      </c>
      <c r="I55" s="100">
        <v>127.70474</v>
      </c>
      <c r="J55" s="100">
        <v>64.590654000000001</v>
      </c>
      <c r="K55" s="100" t="s">
        <v>24</v>
      </c>
      <c r="L55" s="100">
        <v>100</v>
      </c>
      <c r="M55" s="100">
        <v>12.542491999999999</v>
      </c>
      <c r="N55" s="99">
        <v>63592.5</v>
      </c>
      <c r="O55" s="99">
        <v>16.84168</v>
      </c>
      <c r="P55" s="99">
        <v>8.8002684999999996</v>
      </c>
      <c r="R55" s="118">
        <v>1948</v>
      </c>
      <c r="S55" s="99">
        <v>5174</v>
      </c>
      <c r="T55" s="100">
        <v>134.61689000000001</v>
      </c>
      <c r="U55" s="100">
        <v>177.30071000000001</v>
      </c>
      <c r="V55" s="100" t="s">
        <v>24</v>
      </c>
      <c r="W55" s="100">
        <v>201.92129</v>
      </c>
      <c r="X55" s="100">
        <v>127.33327</v>
      </c>
      <c r="Y55" s="100">
        <v>112.04801</v>
      </c>
      <c r="Z55" s="100">
        <v>63.309818</v>
      </c>
      <c r="AA55" s="100" t="s">
        <v>24</v>
      </c>
      <c r="AB55" s="100">
        <v>100</v>
      </c>
      <c r="AC55" s="100">
        <v>15.135736</v>
      </c>
      <c r="AD55" s="99">
        <v>68100</v>
      </c>
      <c r="AE55" s="99">
        <v>18.26031</v>
      </c>
      <c r="AF55" s="99">
        <v>13.695187000000001</v>
      </c>
      <c r="AH55" s="118">
        <v>1948</v>
      </c>
      <c r="AI55" s="99">
        <v>10524</v>
      </c>
      <c r="AJ55" s="100">
        <v>136.52107000000001</v>
      </c>
      <c r="AK55" s="100">
        <v>192.41737000000001</v>
      </c>
      <c r="AL55" s="100" t="s">
        <v>24</v>
      </c>
      <c r="AM55" s="100">
        <v>220.69654</v>
      </c>
      <c r="AN55" s="100">
        <v>136.00148999999999</v>
      </c>
      <c r="AO55" s="100">
        <v>118.89075</v>
      </c>
      <c r="AP55" s="100">
        <v>63.960946</v>
      </c>
      <c r="AQ55" s="100" t="s">
        <v>24</v>
      </c>
      <c r="AR55" s="100">
        <v>100</v>
      </c>
      <c r="AS55" s="100">
        <v>13.69617</v>
      </c>
      <c r="AT55" s="99">
        <v>131692.5</v>
      </c>
      <c r="AU55" s="99">
        <v>17.546600000000002</v>
      </c>
      <c r="AV55" s="99">
        <v>10.795572999999999</v>
      </c>
      <c r="AW55" s="100">
        <v>1.1963155999999999</v>
      </c>
      <c r="AY55" s="118">
        <v>1948</v>
      </c>
    </row>
    <row r="56" spans="2:51">
      <c r="B56" s="118">
        <v>1949</v>
      </c>
      <c r="C56" s="99">
        <v>5460</v>
      </c>
      <c r="D56" s="100">
        <v>137.44147000000001</v>
      </c>
      <c r="E56" s="100">
        <v>212.7705</v>
      </c>
      <c r="F56" s="100" t="s">
        <v>24</v>
      </c>
      <c r="G56" s="100">
        <v>246.20008999999999</v>
      </c>
      <c r="H56" s="100">
        <v>147.34214</v>
      </c>
      <c r="I56" s="100">
        <v>127.35138999999999</v>
      </c>
      <c r="J56" s="100">
        <v>64.661963999999998</v>
      </c>
      <c r="K56" s="100" t="s">
        <v>24</v>
      </c>
      <c r="L56" s="100">
        <v>100</v>
      </c>
      <c r="M56" s="100">
        <v>12.939921999999999</v>
      </c>
      <c r="N56" s="99">
        <v>64642.5</v>
      </c>
      <c r="O56" s="99">
        <v>16.650138999999999</v>
      </c>
      <c r="P56" s="99">
        <v>9.2069562000000005</v>
      </c>
      <c r="R56" s="118">
        <v>1949</v>
      </c>
      <c r="S56" s="99">
        <v>5295</v>
      </c>
      <c r="T56" s="100">
        <v>134.54453000000001</v>
      </c>
      <c r="U56" s="100">
        <v>176.56737000000001</v>
      </c>
      <c r="V56" s="100" t="s">
        <v>24</v>
      </c>
      <c r="W56" s="100">
        <v>201.07845</v>
      </c>
      <c r="X56" s="100">
        <v>126.88517</v>
      </c>
      <c r="Y56" s="100">
        <v>111.36717</v>
      </c>
      <c r="Z56" s="100">
        <v>63.373631000000003</v>
      </c>
      <c r="AA56" s="100" t="s">
        <v>24</v>
      </c>
      <c r="AB56" s="100">
        <v>100</v>
      </c>
      <c r="AC56" s="100">
        <v>16.013912000000001</v>
      </c>
      <c r="AD56" s="99">
        <v>69445</v>
      </c>
      <c r="AE56" s="99">
        <v>18.186461000000001</v>
      </c>
      <c r="AF56" s="99">
        <v>14.629625000000001</v>
      </c>
      <c r="AH56" s="118">
        <v>1949</v>
      </c>
      <c r="AI56" s="99">
        <v>10755</v>
      </c>
      <c r="AJ56" s="100">
        <v>135.99979999999999</v>
      </c>
      <c r="AK56" s="100">
        <v>192.06970000000001</v>
      </c>
      <c r="AL56" s="100" t="s">
        <v>24</v>
      </c>
      <c r="AM56" s="100">
        <v>220.49883</v>
      </c>
      <c r="AN56" s="100">
        <v>135.63493</v>
      </c>
      <c r="AO56" s="100">
        <v>118.23172</v>
      </c>
      <c r="AP56" s="100">
        <v>64.027623000000006</v>
      </c>
      <c r="AQ56" s="100" t="s">
        <v>24</v>
      </c>
      <c r="AR56" s="100">
        <v>100</v>
      </c>
      <c r="AS56" s="100">
        <v>14.290459999999999</v>
      </c>
      <c r="AT56" s="99">
        <v>134087.5</v>
      </c>
      <c r="AU56" s="99">
        <v>17.411926000000001</v>
      </c>
      <c r="AV56" s="99">
        <v>11.39432</v>
      </c>
      <c r="AW56" s="100">
        <v>1.2050387</v>
      </c>
      <c r="AY56" s="118">
        <v>1949</v>
      </c>
    </row>
    <row r="57" spans="2:51">
      <c r="B57" s="119">
        <v>1950</v>
      </c>
      <c r="C57" s="99">
        <v>5518</v>
      </c>
      <c r="D57" s="100">
        <v>133.83783</v>
      </c>
      <c r="E57" s="100">
        <v>209.34618</v>
      </c>
      <c r="F57" s="100" t="s">
        <v>24</v>
      </c>
      <c r="G57" s="100">
        <v>242.03393</v>
      </c>
      <c r="H57" s="100">
        <v>145.20683</v>
      </c>
      <c r="I57" s="100">
        <v>125.58660999999999</v>
      </c>
      <c r="J57" s="100">
        <v>64.652438000000004</v>
      </c>
      <c r="K57" s="100" t="s">
        <v>24</v>
      </c>
      <c r="L57" s="100">
        <v>100</v>
      </c>
      <c r="M57" s="100">
        <v>12.621226</v>
      </c>
      <c r="N57" s="99">
        <v>65325</v>
      </c>
      <c r="O57" s="99">
        <v>16.204851999999999</v>
      </c>
      <c r="P57" s="99">
        <v>9.0046005000000005</v>
      </c>
      <c r="R57" s="119">
        <v>1950</v>
      </c>
      <c r="S57" s="99">
        <v>5309</v>
      </c>
      <c r="T57" s="100">
        <v>130.89895999999999</v>
      </c>
      <c r="U57" s="100">
        <v>173.48705000000001</v>
      </c>
      <c r="V57" s="100" t="s">
        <v>24</v>
      </c>
      <c r="W57" s="100">
        <v>198.33271999999999</v>
      </c>
      <c r="X57" s="100">
        <v>124.2346</v>
      </c>
      <c r="Y57" s="100">
        <v>109.27619</v>
      </c>
      <c r="Z57" s="100">
        <v>63.576473999999997</v>
      </c>
      <c r="AA57" s="100" t="s">
        <v>24</v>
      </c>
      <c r="AB57" s="100">
        <v>100</v>
      </c>
      <c r="AC57" s="100">
        <v>15.403138999999999</v>
      </c>
      <c r="AD57" s="99">
        <v>69035</v>
      </c>
      <c r="AE57" s="99">
        <v>17.541163000000001</v>
      </c>
      <c r="AF57" s="99">
        <v>14.208826</v>
      </c>
      <c r="AH57" s="119">
        <v>1950</v>
      </c>
      <c r="AI57" s="99">
        <v>10827</v>
      </c>
      <c r="AJ57" s="100">
        <v>132.38045</v>
      </c>
      <c r="AK57" s="100">
        <v>188.90280000000001</v>
      </c>
      <c r="AL57" s="100" t="s">
        <v>24</v>
      </c>
      <c r="AM57" s="100">
        <v>217.24381</v>
      </c>
      <c r="AN57" s="100">
        <v>133.22602000000001</v>
      </c>
      <c r="AO57" s="100">
        <v>116.30878</v>
      </c>
      <c r="AP57" s="100">
        <v>64.124791999999999</v>
      </c>
      <c r="AQ57" s="100" t="s">
        <v>24</v>
      </c>
      <c r="AR57" s="100">
        <v>100</v>
      </c>
      <c r="AS57" s="100">
        <v>13.847571</v>
      </c>
      <c r="AT57" s="99">
        <v>134360</v>
      </c>
      <c r="AU57" s="99">
        <v>16.864989999999999</v>
      </c>
      <c r="AV57" s="99">
        <v>11.092008999999999</v>
      </c>
      <c r="AW57" s="100">
        <v>1.2066962999999999</v>
      </c>
      <c r="AY57" s="119">
        <v>1950</v>
      </c>
    </row>
    <row r="58" spans="2:51">
      <c r="B58" s="119">
        <v>1951</v>
      </c>
      <c r="C58" s="99">
        <v>5704</v>
      </c>
      <c r="D58" s="100">
        <v>134.09502000000001</v>
      </c>
      <c r="E58" s="100">
        <v>209.73355000000001</v>
      </c>
      <c r="F58" s="100" t="s">
        <v>24</v>
      </c>
      <c r="G58" s="100">
        <v>242.34958</v>
      </c>
      <c r="H58" s="100">
        <v>146.24590000000001</v>
      </c>
      <c r="I58" s="100">
        <v>127.09192</v>
      </c>
      <c r="J58" s="100">
        <v>64.367986999999999</v>
      </c>
      <c r="K58" s="100" t="s">
        <v>24</v>
      </c>
      <c r="L58" s="100">
        <v>100</v>
      </c>
      <c r="M58" s="100">
        <v>12.412682999999999</v>
      </c>
      <c r="N58" s="99">
        <v>68795</v>
      </c>
      <c r="O58" s="99">
        <v>16.533284999999999</v>
      </c>
      <c r="P58" s="99">
        <v>8.9391464000000003</v>
      </c>
      <c r="R58" s="119">
        <v>1951</v>
      </c>
      <c r="S58" s="99">
        <v>5289</v>
      </c>
      <c r="T58" s="100">
        <v>126.89539000000001</v>
      </c>
      <c r="U58" s="100">
        <v>168.04626999999999</v>
      </c>
      <c r="V58" s="100" t="s">
        <v>24</v>
      </c>
      <c r="W58" s="100">
        <v>191.49305000000001</v>
      </c>
      <c r="X58" s="100">
        <v>120.32378</v>
      </c>
      <c r="Y58" s="100">
        <v>105.63634999999999</v>
      </c>
      <c r="Z58" s="100">
        <v>63.537058000000002</v>
      </c>
      <c r="AA58" s="100" t="s">
        <v>24</v>
      </c>
      <c r="AB58" s="100">
        <v>100</v>
      </c>
      <c r="AC58" s="100">
        <v>14.759314</v>
      </c>
      <c r="AD58" s="99">
        <v>68765</v>
      </c>
      <c r="AE58" s="99">
        <v>17.002521999999999</v>
      </c>
      <c r="AF58" s="99">
        <v>13.572151</v>
      </c>
      <c r="AH58" s="119">
        <v>1951</v>
      </c>
      <c r="AI58" s="99">
        <v>10993</v>
      </c>
      <c r="AJ58" s="100">
        <v>130.53183999999999</v>
      </c>
      <c r="AK58" s="100">
        <v>186.14512999999999</v>
      </c>
      <c r="AL58" s="100" t="s">
        <v>24</v>
      </c>
      <c r="AM58" s="100">
        <v>213.66842</v>
      </c>
      <c r="AN58" s="100">
        <v>131.6593</v>
      </c>
      <c r="AO58" s="100">
        <v>115.11347000000001</v>
      </c>
      <c r="AP58" s="100">
        <v>63.968207</v>
      </c>
      <c r="AQ58" s="100" t="s">
        <v>24</v>
      </c>
      <c r="AR58" s="100">
        <v>100</v>
      </c>
      <c r="AS58" s="100">
        <v>13.440847</v>
      </c>
      <c r="AT58" s="99">
        <v>137560</v>
      </c>
      <c r="AU58" s="99">
        <v>16.764569999999999</v>
      </c>
      <c r="AV58" s="99">
        <v>10.778409999999999</v>
      </c>
      <c r="AW58" s="100">
        <v>1.2480701999999999</v>
      </c>
      <c r="AY58" s="119">
        <v>1951</v>
      </c>
    </row>
    <row r="59" spans="2:51">
      <c r="B59" s="119">
        <v>1952</v>
      </c>
      <c r="C59" s="99">
        <v>5994</v>
      </c>
      <c r="D59" s="100">
        <v>137.08090999999999</v>
      </c>
      <c r="E59" s="100">
        <v>215.90774999999999</v>
      </c>
      <c r="F59" s="100" t="s">
        <v>24</v>
      </c>
      <c r="G59" s="100">
        <v>248.91909000000001</v>
      </c>
      <c r="H59" s="100">
        <v>150.69529</v>
      </c>
      <c r="I59" s="100">
        <v>131.0907</v>
      </c>
      <c r="J59" s="100">
        <v>63.947763999999999</v>
      </c>
      <c r="K59" s="100" t="s">
        <v>24</v>
      </c>
      <c r="L59" s="100">
        <v>100</v>
      </c>
      <c r="M59" s="100">
        <v>13.072779000000001</v>
      </c>
      <c r="N59" s="99">
        <v>74557.5</v>
      </c>
      <c r="O59" s="99">
        <v>17.423233</v>
      </c>
      <c r="P59" s="99">
        <v>9.7757251000000007</v>
      </c>
      <c r="R59" s="119">
        <v>1952</v>
      </c>
      <c r="S59" s="99">
        <v>5511</v>
      </c>
      <c r="T59" s="100">
        <v>129.24787000000001</v>
      </c>
      <c r="U59" s="100">
        <v>172.67553000000001</v>
      </c>
      <c r="V59" s="100" t="s">
        <v>24</v>
      </c>
      <c r="W59" s="100">
        <v>197.14546999999999</v>
      </c>
      <c r="X59" s="100">
        <v>123.13008000000001</v>
      </c>
      <c r="Y59" s="100">
        <v>107.86742</v>
      </c>
      <c r="Z59" s="100">
        <v>63.339382999999998</v>
      </c>
      <c r="AA59" s="100" t="s">
        <v>24</v>
      </c>
      <c r="AB59" s="100">
        <v>100</v>
      </c>
      <c r="AC59" s="100">
        <v>15.417109999999999</v>
      </c>
      <c r="AD59" s="99">
        <v>73345</v>
      </c>
      <c r="AE59" s="99">
        <v>17.726459999999999</v>
      </c>
      <c r="AF59" s="99">
        <v>14.817769999999999</v>
      </c>
      <c r="AH59" s="119">
        <v>1952</v>
      </c>
      <c r="AI59" s="99">
        <v>11505</v>
      </c>
      <c r="AJ59" s="100">
        <v>133.21369000000001</v>
      </c>
      <c r="AK59" s="100">
        <v>191.51765</v>
      </c>
      <c r="AL59" s="100" t="s">
        <v>24</v>
      </c>
      <c r="AM59" s="100">
        <v>219.79504</v>
      </c>
      <c r="AN59" s="100">
        <v>135.22370000000001</v>
      </c>
      <c r="AO59" s="100">
        <v>118.14461</v>
      </c>
      <c r="AP59" s="100">
        <v>63.656320999999998</v>
      </c>
      <c r="AQ59" s="100" t="s">
        <v>24</v>
      </c>
      <c r="AR59" s="100">
        <v>100</v>
      </c>
      <c r="AS59" s="100">
        <v>14.099783</v>
      </c>
      <c r="AT59" s="99">
        <v>147902.5</v>
      </c>
      <c r="AU59" s="99">
        <v>17.572296000000001</v>
      </c>
      <c r="AV59" s="99">
        <v>11.760134000000001</v>
      </c>
      <c r="AW59" s="100">
        <v>1.2503667999999999</v>
      </c>
      <c r="AY59" s="119">
        <v>1952</v>
      </c>
    </row>
    <row r="60" spans="2:51">
      <c r="B60" s="119">
        <v>1953</v>
      </c>
      <c r="C60" s="99">
        <v>6144</v>
      </c>
      <c r="D60" s="100">
        <v>137.67759000000001</v>
      </c>
      <c r="E60" s="100">
        <v>221.07732999999999</v>
      </c>
      <c r="F60" s="100" t="s">
        <v>24</v>
      </c>
      <c r="G60" s="100">
        <v>255.94820999999999</v>
      </c>
      <c r="H60" s="100">
        <v>152.96763999999999</v>
      </c>
      <c r="I60" s="100">
        <v>132.68494000000001</v>
      </c>
      <c r="J60" s="100">
        <v>64.185383999999999</v>
      </c>
      <c r="K60" s="100" t="s">
        <v>24</v>
      </c>
      <c r="L60" s="100">
        <v>100</v>
      </c>
      <c r="M60" s="100">
        <v>13.707554</v>
      </c>
      <c r="N60" s="99">
        <v>75677.5</v>
      </c>
      <c r="O60" s="99">
        <v>17.327418000000002</v>
      </c>
      <c r="P60" s="99">
        <v>10.225687000000001</v>
      </c>
      <c r="R60" s="119">
        <v>1953</v>
      </c>
      <c r="S60" s="99">
        <v>5738</v>
      </c>
      <c r="T60" s="100">
        <v>131.82622000000001</v>
      </c>
      <c r="U60" s="100">
        <v>174.70192</v>
      </c>
      <c r="V60" s="100" t="s">
        <v>24</v>
      </c>
      <c r="W60" s="100">
        <v>199.59565000000001</v>
      </c>
      <c r="X60" s="100">
        <v>124.48633</v>
      </c>
      <c r="Y60" s="100">
        <v>109.05811</v>
      </c>
      <c r="Z60" s="100">
        <v>63.789648</v>
      </c>
      <c r="AA60" s="100" t="s">
        <v>24</v>
      </c>
      <c r="AB60" s="100">
        <v>100</v>
      </c>
      <c r="AC60" s="100">
        <v>16.224623000000001</v>
      </c>
      <c r="AD60" s="99">
        <v>73700</v>
      </c>
      <c r="AE60" s="99">
        <v>17.456595</v>
      </c>
      <c r="AF60" s="99">
        <v>15.247277</v>
      </c>
      <c r="AH60" s="119">
        <v>1953</v>
      </c>
      <c r="AI60" s="99">
        <v>11882</v>
      </c>
      <c r="AJ60" s="100">
        <v>134.78837999999999</v>
      </c>
      <c r="AK60" s="100">
        <v>194.46045000000001</v>
      </c>
      <c r="AL60" s="100" t="s">
        <v>24</v>
      </c>
      <c r="AM60" s="100">
        <v>223.63846000000001</v>
      </c>
      <c r="AN60" s="100">
        <v>136.76076</v>
      </c>
      <c r="AO60" s="100">
        <v>119.34469</v>
      </c>
      <c r="AP60" s="100">
        <v>63.994276999999997</v>
      </c>
      <c r="AQ60" s="100" t="s">
        <v>24</v>
      </c>
      <c r="AR60" s="100">
        <v>100</v>
      </c>
      <c r="AS60" s="100">
        <v>14.817678000000001</v>
      </c>
      <c r="AT60" s="99">
        <v>149377.5</v>
      </c>
      <c r="AU60" s="99">
        <v>17.390912</v>
      </c>
      <c r="AV60" s="99">
        <v>12.209655</v>
      </c>
      <c r="AW60" s="100">
        <v>1.2654544999999999</v>
      </c>
      <c r="AY60" s="119">
        <v>1953</v>
      </c>
    </row>
    <row r="61" spans="2:51">
      <c r="B61" s="119">
        <v>1954</v>
      </c>
      <c r="C61" s="99">
        <v>6214</v>
      </c>
      <c r="D61" s="100">
        <v>136.68859</v>
      </c>
      <c r="E61" s="100">
        <v>219.59318999999999</v>
      </c>
      <c r="F61" s="100" t="s">
        <v>24</v>
      </c>
      <c r="G61" s="100">
        <v>254.15821</v>
      </c>
      <c r="H61" s="100">
        <v>151.70774</v>
      </c>
      <c r="I61" s="100">
        <v>131.16801000000001</v>
      </c>
      <c r="J61" s="100">
        <v>64.635039000000006</v>
      </c>
      <c r="K61" s="100" t="s">
        <v>24</v>
      </c>
      <c r="L61" s="100">
        <v>100</v>
      </c>
      <c r="M61" s="100">
        <v>13.571538</v>
      </c>
      <c r="N61" s="99">
        <v>73707.5</v>
      </c>
      <c r="O61" s="99">
        <v>16.566461</v>
      </c>
      <c r="P61" s="99">
        <v>10.02656</v>
      </c>
      <c r="R61" s="119">
        <v>1954</v>
      </c>
      <c r="S61" s="99">
        <v>5762</v>
      </c>
      <c r="T61" s="100">
        <v>129.76308</v>
      </c>
      <c r="U61" s="100">
        <v>170.52937</v>
      </c>
      <c r="V61" s="100" t="s">
        <v>24</v>
      </c>
      <c r="W61" s="100">
        <v>194.24642</v>
      </c>
      <c r="X61" s="100">
        <v>122.02485</v>
      </c>
      <c r="Y61" s="100">
        <v>107.04155</v>
      </c>
      <c r="Z61" s="100">
        <v>63.598576999999999</v>
      </c>
      <c r="AA61" s="100" t="s">
        <v>24</v>
      </c>
      <c r="AB61" s="100">
        <v>100</v>
      </c>
      <c r="AC61" s="100">
        <v>15.997557</v>
      </c>
      <c r="AD61" s="99">
        <v>74897.5</v>
      </c>
      <c r="AE61" s="99">
        <v>17.399006</v>
      </c>
      <c r="AF61" s="99">
        <v>15.852161000000001</v>
      </c>
      <c r="AH61" s="119">
        <v>1954</v>
      </c>
      <c r="AI61" s="99">
        <v>11976</v>
      </c>
      <c r="AJ61" s="100">
        <v>133.26657</v>
      </c>
      <c r="AK61" s="100">
        <v>191.23947999999999</v>
      </c>
      <c r="AL61" s="100" t="s">
        <v>24</v>
      </c>
      <c r="AM61" s="100">
        <v>219.61607000000001</v>
      </c>
      <c r="AN61" s="100">
        <v>134.64797999999999</v>
      </c>
      <c r="AO61" s="100">
        <v>117.39563</v>
      </c>
      <c r="AP61" s="100">
        <v>64.136325999999997</v>
      </c>
      <c r="AQ61" s="100" t="s">
        <v>24</v>
      </c>
      <c r="AR61" s="100">
        <v>100</v>
      </c>
      <c r="AS61" s="100">
        <v>14.639692</v>
      </c>
      <c r="AT61" s="99">
        <v>148605</v>
      </c>
      <c r="AU61" s="99">
        <v>16.975861999999999</v>
      </c>
      <c r="AV61" s="99">
        <v>12.305839000000001</v>
      </c>
      <c r="AW61" s="100">
        <v>1.2877148</v>
      </c>
      <c r="AY61" s="119">
        <v>1954</v>
      </c>
    </row>
    <row r="62" spans="2:51">
      <c r="B62" s="119">
        <v>1955</v>
      </c>
      <c r="C62" s="99">
        <v>6405</v>
      </c>
      <c r="D62" s="100">
        <v>137.55556999999999</v>
      </c>
      <c r="E62" s="100">
        <v>222.36578</v>
      </c>
      <c r="F62" s="100" t="s">
        <v>24</v>
      </c>
      <c r="G62" s="100">
        <v>257.76978000000003</v>
      </c>
      <c r="H62" s="100">
        <v>153.49351999999999</v>
      </c>
      <c r="I62" s="100">
        <v>132.48039</v>
      </c>
      <c r="J62" s="100">
        <v>64.526542000000006</v>
      </c>
      <c r="K62" s="100" t="s">
        <v>24</v>
      </c>
      <c r="L62" s="100">
        <v>100</v>
      </c>
      <c r="M62" s="100">
        <v>13.867238</v>
      </c>
      <c r="N62" s="99">
        <v>76950</v>
      </c>
      <c r="O62" s="99">
        <v>16.886479999999999</v>
      </c>
      <c r="P62" s="99">
        <v>10.446540000000001</v>
      </c>
      <c r="R62" s="119">
        <v>1955</v>
      </c>
      <c r="S62" s="99">
        <v>5777</v>
      </c>
      <c r="T62" s="100">
        <v>127.15147</v>
      </c>
      <c r="U62" s="100">
        <v>166.79214999999999</v>
      </c>
      <c r="V62" s="100" t="s">
        <v>24</v>
      </c>
      <c r="W62" s="100">
        <v>190.31361000000001</v>
      </c>
      <c r="X62" s="100">
        <v>119.27669</v>
      </c>
      <c r="Y62" s="100">
        <v>104.68007</v>
      </c>
      <c r="Z62" s="100">
        <v>63.703912000000003</v>
      </c>
      <c r="AA62" s="100" t="s">
        <v>24</v>
      </c>
      <c r="AB62" s="100">
        <v>100</v>
      </c>
      <c r="AC62" s="100">
        <v>16.115264</v>
      </c>
      <c r="AD62" s="99">
        <v>74767.5</v>
      </c>
      <c r="AE62" s="99">
        <v>16.984507000000001</v>
      </c>
      <c r="AF62" s="99">
        <v>16.198343000000001</v>
      </c>
      <c r="AH62" s="119">
        <v>1955</v>
      </c>
      <c r="AI62" s="99">
        <v>12182</v>
      </c>
      <c r="AJ62" s="100">
        <v>132.41736</v>
      </c>
      <c r="AK62" s="100">
        <v>190.30014</v>
      </c>
      <c r="AL62" s="100" t="s">
        <v>24</v>
      </c>
      <c r="AM62" s="100">
        <v>218.88346000000001</v>
      </c>
      <c r="AN62" s="100">
        <v>133.91891000000001</v>
      </c>
      <c r="AO62" s="100">
        <v>116.71961</v>
      </c>
      <c r="AP62" s="100">
        <v>64.136431000000002</v>
      </c>
      <c r="AQ62" s="100" t="s">
        <v>24</v>
      </c>
      <c r="AR62" s="100">
        <v>100</v>
      </c>
      <c r="AS62" s="100">
        <v>14.849577999999999</v>
      </c>
      <c r="AT62" s="99">
        <v>151717.5</v>
      </c>
      <c r="AU62" s="99">
        <v>16.934646999999998</v>
      </c>
      <c r="AV62" s="99">
        <v>12.662303</v>
      </c>
      <c r="AW62" s="100">
        <v>1.333191</v>
      </c>
      <c r="AY62" s="119">
        <v>1955</v>
      </c>
    </row>
    <row r="63" spans="2:51">
      <c r="B63" s="119">
        <v>1956</v>
      </c>
      <c r="C63" s="99">
        <v>6563</v>
      </c>
      <c r="D63" s="100">
        <v>137.41624999999999</v>
      </c>
      <c r="E63" s="100">
        <v>223.59906000000001</v>
      </c>
      <c r="F63" s="100" t="s">
        <v>24</v>
      </c>
      <c r="G63" s="100">
        <v>259.45449000000002</v>
      </c>
      <c r="H63" s="100">
        <v>154.02472</v>
      </c>
      <c r="I63" s="100">
        <v>132.71093999999999</v>
      </c>
      <c r="J63" s="100">
        <v>64.832368000000002</v>
      </c>
      <c r="K63" s="100" t="s">
        <v>24</v>
      </c>
      <c r="L63" s="100">
        <v>100</v>
      </c>
      <c r="M63" s="100">
        <v>13.618442999999999</v>
      </c>
      <c r="N63" s="99">
        <v>76897.5</v>
      </c>
      <c r="O63" s="99">
        <v>16.453237999999999</v>
      </c>
      <c r="P63" s="99">
        <v>10.421339</v>
      </c>
      <c r="R63" s="119">
        <v>1956</v>
      </c>
      <c r="S63" s="99">
        <v>6004</v>
      </c>
      <c r="T63" s="100">
        <v>129.13216</v>
      </c>
      <c r="U63" s="100">
        <v>170.24441999999999</v>
      </c>
      <c r="V63" s="100" t="s">
        <v>24</v>
      </c>
      <c r="W63" s="100">
        <v>195.1815</v>
      </c>
      <c r="X63" s="100">
        <v>120.91363</v>
      </c>
      <c r="Y63" s="100">
        <v>105.64514</v>
      </c>
      <c r="Z63" s="100">
        <v>64.418721000000005</v>
      </c>
      <c r="AA63" s="100" t="s">
        <v>24</v>
      </c>
      <c r="AB63" s="100">
        <v>100</v>
      </c>
      <c r="AC63" s="100">
        <v>15.843361</v>
      </c>
      <c r="AD63" s="99">
        <v>74022.5</v>
      </c>
      <c r="AE63" s="99">
        <v>16.440311000000001</v>
      </c>
      <c r="AF63" s="99">
        <v>15.794078000000001</v>
      </c>
      <c r="AH63" s="119">
        <v>1956</v>
      </c>
      <c r="AI63" s="99">
        <v>12567</v>
      </c>
      <c r="AJ63" s="100">
        <v>133.32980000000001</v>
      </c>
      <c r="AK63" s="100">
        <v>192.8151</v>
      </c>
      <c r="AL63" s="100" t="s">
        <v>24</v>
      </c>
      <c r="AM63" s="100">
        <v>222.38836000000001</v>
      </c>
      <c r="AN63" s="100">
        <v>135.07847000000001</v>
      </c>
      <c r="AO63" s="100">
        <v>117.38326000000001</v>
      </c>
      <c r="AP63" s="100">
        <v>64.634728999999993</v>
      </c>
      <c r="AQ63" s="100" t="s">
        <v>24</v>
      </c>
      <c r="AR63" s="100">
        <v>100</v>
      </c>
      <c r="AS63" s="100">
        <v>14.597853000000001</v>
      </c>
      <c r="AT63" s="99">
        <v>150920</v>
      </c>
      <c r="AU63" s="99">
        <v>16.446895000000001</v>
      </c>
      <c r="AV63" s="99">
        <v>12.508314</v>
      </c>
      <c r="AW63" s="100">
        <v>1.3134002</v>
      </c>
      <c r="AY63" s="119">
        <v>1956</v>
      </c>
    </row>
    <row r="64" spans="2:51">
      <c r="B64" s="119">
        <v>1957</v>
      </c>
      <c r="C64" s="99">
        <v>6929</v>
      </c>
      <c r="D64" s="100">
        <v>141.92081999999999</v>
      </c>
      <c r="E64" s="100">
        <v>226.4923</v>
      </c>
      <c r="F64" s="100" t="s">
        <v>24</v>
      </c>
      <c r="G64" s="100">
        <v>261.89690000000002</v>
      </c>
      <c r="H64" s="100">
        <v>157.96545</v>
      </c>
      <c r="I64" s="100">
        <v>137.77898999999999</v>
      </c>
      <c r="J64" s="100">
        <v>64.283806999999996</v>
      </c>
      <c r="K64" s="100" t="s">
        <v>24</v>
      </c>
      <c r="L64" s="100">
        <v>100</v>
      </c>
      <c r="M64" s="100">
        <v>14.538702000000001</v>
      </c>
      <c r="N64" s="99">
        <v>83817.5</v>
      </c>
      <c r="O64" s="99">
        <v>17.543116000000001</v>
      </c>
      <c r="P64" s="99">
        <v>11.028401000000001</v>
      </c>
      <c r="R64" s="119">
        <v>1957</v>
      </c>
      <c r="S64" s="99">
        <v>6020</v>
      </c>
      <c r="T64" s="100">
        <v>126.52641</v>
      </c>
      <c r="U64" s="100">
        <v>166.57122000000001</v>
      </c>
      <c r="V64" s="100" t="s">
        <v>24</v>
      </c>
      <c r="W64" s="100">
        <v>191.32965999999999</v>
      </c>
      <c r="X64" s="100">
        <v>118.46558</v>
      </c>
      <c r="Y64" s="100">
        <v>103.72891</v>
      </c>
      <c r="Z64" s="100">
        <v>64.37988</v>
      </c>
      <c r="AA64" s="100" t="s">
        <v>24</v>
      </c>
      <c r="AB64" s="100">
        <v>100</v>
      </c>
      <c r="AC64" s="100">
        <v>16.142007</v>
      </c>
      <c r="AD64" s="99">
        <v>74567.5</v>
      </c>
      <c r="AE64" s="99">
        <v>16.187453000000001</v>
      </c>
      <c r="AF64" s="99">
        <v>15.842420000000001</v>
      </c>
      <c r="AH64" s="119">
        <v>1957</v>
      </c>
      <c r="AI64" s="99">
        <v>12949</v>
      </c>
      <c r="AJ64" s="100">
        <v>134.32293999999999</v>
      </c>
      <c r="AK64" s="100">
        <v>192.4239</v>
      </c>
      <c r="AL64" s="100" t="s">
        <v>24</v>
      </c>
      <c r="AM64" s="100">
        <v>221.75749999999999</v>
      </c>
      <c r="AN64" s="100">
        <v>135.76787999999999</v>
      </c>
      <c r="AO64" s="100">
        <v>118.82431</v>
      </c>
      <c r="AP64" s="100">
        <v>64.328468000000001</v>
      </c>
      <c r="AQ64" s="100" t="s">
        <v>24</v>
      </c>
      <c r="AR64" s="100">
        <v>100</v>
      </c>
      <c r="AS64" s="100">
        <v>15.242546000000001</v>
      </c>
      <c r="AT64" s="99">
        <v>158385</v>
      </c>
      <c r="AU64" s="99">
        <v>16.877656999999999</v>
      </c>
      <c r="AV64" s="99">
        <v>12.869531</v>
      </c>
      <c r="AW64" s="100">
        <v>1.3597325</v>
      </c>
      <c r="AY64" s="119">
        <v>1957</v>
      </c>
    </row>
    <row r="65" spans="2:51">
      <c r="B65" s="120">
        <v>1958</v>
      </c>
      <c r="C65" s="99">
        <v>6956</v>
      </c>
      <c r="D65" s="100">
        <v>139.77413999999999</v>
      </c>
      <c r="E65" s="100">
        <v>222.7079</v>
      </c>
      <c r="F65" s="100" t="s">
        <v>24</v>
      </c>
      <c r="G65" s="100">
        <v>257.71532999999999</v>
      </c>
      <c r="H65" s="100">
        <v>155.50734</v>
      </c>
      <c r="I65" s="100">
        <v>135.32959</v>
      </c>
      <c r="J65" s="100">
        <v>64.423077000000006</v>
      </c>
      <c r="K65" s="100" t="s">
        <v>24</v>
      </c>
      <c r="L65" s="100">
        <v>100</v>
      </c>
      <c r="M65" s="100">
        <v>14.784272</v>
      </c>
      <c r="N65" s="99">
        <v>83185</v>
      </c>
      <c r="O65" s="99">
        <v>17.081810000000001</v>
      </c>
      <c r="P65" s="99">
        <v>11.245243</v>
      </c>
      <c r="R65" s="120">
        <v>1958</v>
      </c>
      <c r="S65" s="99">
        <v>5951</v>
      </c>
      <c r="T65" s="100">
        <v>122.3026</v>
      </c>
      <c r="U65" s="100">
        <v>158.60303999999999</v>
      </c>
      <c r="V65" s="100" t="s">
        <v>24</v>
      </c>
      <c r="W65" s="100">
        <v>180.58653000000001</v>
      </c>
      <c r="X65" s="100">
        <v>113.9235</v>
      </c>
      <c r="Y65" s="100">
        <v>100.31999</v>
      </c>
      <c r="Z65" s="100">
        <v>63.731726000000002</v>
      </c>
      <c r="AA65" s="100" t="s">
        <v>24</v>
      </c>
      <c r="AB65" s="100">
        <v>100</v>
      </c>
      <c r="AC65" s="100">
        <v>16.227197</v>
      </c>
      <c r="AD65" s="99">
        <v>76655</v>
      </c>
      <c r="AE65" s="99">
        <v>16.278403000000001</v>
      </c>
      <c r="AF65" s="99">
        <v>16.783255</v>
      </c>
      <c r="AH65" s="120">
        <v>1958</v>
      </c>
      <c r="AI65" s="99">
        <v>12907</v>
      </c>
      <c r="AJ65" s="100">
        <v>131.13670999999999</v>
      </c>
      <c r="AK65" s="100">
        <v>185.71737999999999</v>
      </c>
      <c r="AL65" s="100" t="s">
        <v>24</v>
      </c>
      <c r="AM65" s="100">
        <v>213.226</v>
      </c>
      <c r="AN65" s="100">
        <v>131.80046999999999</v>
      </c>
      <c r="AO65" s="100">
        <v>115.56086000000001</v>
      </c>
      <c r="AP65" s="100">
        <v>64.104292999999998</v>
      </c>
      <c r="AQ65" s="100" t="s">
        <v>24</v>
      </c>
      <c r="AR65" s="100">
        <v>100</v>
      </c>
      <c r="AS65" s="100">
        <v>15.416313000000001</v>
      </c>
      <c r="AT65" s="99">
        <v>159840</v>
      </c>
      <c r="AU65" s="99">
        <v>16.68685</v>
      </c>
      <c r="AV65" s="99">
        <v>13.359299</v>
      </c>
      <c r="AW65" s="100">
        <v>1.4041844000000001</v>
      </c>
      <c r="AY65" s="120">
        <v>1958</v>
      </c>
    </row>
    <row r="66" spans="2:51">
      <c r="B66" s="120">
        <v>1959</v>
      </c>
      <c r="C66" s="99">
        <v>7228</v>
      </c>
      <c r="D66" s="100">
        <v>142.27786</v>
      </c>
      <c r="E66" s="100">
        <v>230.77046000000001</v>
      </c>
      <c r="F66" s="100" t="s">
        <v>24</v>
      </c>
      <c r="G66" s="100">
        <v>267.46111000000002</v>
      </c>
      <c r="H66" s="100">
        <v>159.70941999999999</v>
      </c>
      <c r="I66" s="100">
        <v>138.31109000000001</v>
      </c>
      <c r="J66" s="100">
        <v>64.540958000000003</v>
      </c>
      <c r="K66" s="100" t="s">
        <v>24</v>
      </c>
      <c r="L66" s="100">
        <v>100</v>
      </c>
      <c r="M66" s="100">
        <v>14.371781</v>
      </c>
      <c r="N66" s="99">
        <v>86270</v>
      </c>
      <c r="O66" s="99">
        <v>17.356054</v>
      </c>
      <c r="P66" s="99">
        <v>11.075165</v>
      </c>
      <c r="R66" s="120">
        <v>1959</v>
      </c>
      <c r="S66" s="99">
        <v>6240</v>
      </c>
      <c r="T66" s="100">
        <v>125.39689</v>
      </c>
      <c r="U66" s="100">
        <v>163.73553000000001</v>
      </c>
      <c r="V66" s="100" t="s">
        <v>24</v>
      </c>
      <c r="W66" s="100">
        <v>187.16614999999999</v>
      </c>
      <c r="X66" s="100">
        <v>116.78027</v>
      </c>
      <c r="Y66" s="100">
        <v>102.41428000000001</v>
      </c>
      <c r="Z66" s="100">
        <v>64.130609000000007</v>
      </c>
      <c r="AA66" s="100" t="s">
        <v>24</v>
      </c>
      <c r="AB66" s="100">
        <v>100</v>
      </c>
      <c r="AC66" s="100">
        <v>16.033300000000001</v>
      </c>
      <c r="AD66" s="99">
        <v>78677.5</v>
      </c>
      <c r="AE66" s="99">
        <v>16.343138</v>
      </c>
      <c r="AF66" s="99">
        <v>16.537832999999999</v>
      </c>
      <c r="AH66" s="120">
        <v>1959</v>
      </c>
      <c r="AI66" s="99">
        <v>13468</v>
      </c>
      <c r="AJ66" s="100">
        <v>133.92465999999999</v>
      </c>
      <c r="AK66" s="100">
        <v>191.87866</v>
      </c>
      <c r="AL66" s="100" t="s">
        <v>24</v>
      </c>
      <c r="AM66" s="100">
        <v>220.84351000000001</v>
      </c>
      <c r="AN66" s="100">
        <v>135.11476999999999</v>
      </c>
      <c r="AO66" s="100">
        <v>117.94759999999999</v>
      </c>
      <c r="AP66" s="100">
        <v>64.350820999999996</v>
      </c>
      <c r="AQ66" s="100" t="s">
        <v>24</v>
      </c>
      <c r="AR66" s="100">
        <v>100</v>
      </c>
      <c r="AS66" s="100">
        <v>15.096624</v>
      </c>
      <c r="AT66" s="99">
        <v>164947.5</v>
      </c>
      <c r="AU66" s="99">
        <v>16.857696000000001</v>
      </c>
      <c r="AV66" s="99">
        <v>13.146447999999999</v>
      </c>
      <c r="AW66" s="100">
        <v>1.4094097999999999</v>
      </c>
      <c r="AY66" s="120">
        <v>1959</v>
      </c>
    </row>
    <row r="67" spans="2:51">
      <c r="B67" s="120">
        <v>1960</v>
      </c>
      <c r="C67" s="99">
        <v>7299</v>
      </c>
      <c r="D67" s="100">
        <v>140.57354000000001</v>
      </c>
      <c r="E67" s="100">
        <v>226.505</v>
      </c>
      <c r="F67" s="100" t="s">
        <v>24</v>
      </c>
      <c r="G67" s="100">
        <v>263.06929000000002</v>
      </c>
      <c r="H67" s="100">
        <v>157.57508999999999</v>
      </c>
      <c r="I67" s="100">
        <v>137.30717999999999</v>
      </c>
      <c r="J67" s="100">
        <v>64.492873000000003</v>
      </c>
      <c r="K67" s="100" t="s">
        <v>24</v>
      </c>
      <c r="L67" s="100">
        <v>100</v>
      </c>
      <c r="M67" s="100">
        <v>14.707127</v>
      </c>
      <c r="N67" s="99">
        <v>87412.5</v>
      </c>
      <c r="O67" s="99">
        <v>17.211590000000001</v>
      </c>
      <c r="P67" s="99">
        <v>11.530433</v>
      </c>
      <c r="R67" s="120">
        <v>1960</v>
      </c>
      <c r="S67" s="99">
        <v>6235</v>
      </c>
      <c r="T67" s="100">
        <v>122.67102</v>
      </c>
      <c r="U67" s="100">
        <v>159.50855999999999</v>
      </c>
      <c r="V67" s="100" t="s">
        <v>24</v>
      </c>
      <c r="W67" s="100">
        <v>182.51164</v>
      </c>
      <c r="X67" s="100">
        <v>113.93662</v>
      </c>
      <c r="Y67" s="100">
        <v>99.911921000000007</v>
      </c>
      <c r="Z67" s="100">
        <v>64.037289000000001</v>
      </c>
      <c r="AA67" s="100" t="s">
        <v>24</v>
      </c>
      <c r="AB67" s="100">
        <v>100</v>
      </c>
      <c r="AC67" s="100">
        <v>16.055105000000001</v>
      </c>
      <c r="AD67" s="99">
        <v>79670</v>
      </c>
      <c r="AE67" s="99">
        <v>16.215831000000001</v>
      </c>
      <c r="AF67" s="99">
        <v>16.801282</v>
      </c>
      <c r="AH67" s="120">
        <v>1960</v>
      </c>
      <c r="AI67" s="99">
        <v>13534</v>
      </c>
      <c r="AJ67" s="100">
        <v>131.71776</v>
      </c>
      <c r="AK67" s="100">
        <v>187.77438000000001</v>
      </c>
      <c r="AL67" s="100" t="s">
        <v>24</v>
      </c>
      <c r="AM67" s="100">
        <v>216.46919</v>
      </c>
      <c r="AN67" s="100">
        <v>132.67301</v>
      </c>
      <c r="AO67" s="100">
        <v>116.18906</v>
      </c>
      <c r="AP67" s="100">
        <v>64.282943000000003</v>
      </c>
      <c r="AQ67" s="100" t="s">
        <v>24</v>
      </c>
      <c r="AR67" s="100">
        <v>100</v>
      </c>
      <c r="AS67" s="100">
        <v>15.298878999999999</v>
      </c>
      <c r="AT67" s="99">
        <v>167082.5</v>
      </c>
      <c r="AU67" s="99">
        <v>16.721962000000001</v>
      </c>
      <c r="AV67" s="99">
        <v>13.558672</v>
      </c>
      <c r="AW67" s="100">
        <v>1.4200178999999999</v>
      </c>
      <c r="AY67" s="120">
        <v>1960</v>
      </c>
    </row>
    <row r="68" spans="2:51">
      <c r="B68" s="120">
        <v>1961</v>
      </c>
      <c r="C68" s="99">
        <v>7480</v>
      </c>
      <c r="D68" s="100">
        <v>140.80529999999999</v>
      </c>
      <c r="E68" s="100">
        <v>227.43386000000001</v>
      </c>
      <c r="F68" s="100" t="s">
        <v>24</v>
      </c>
      <c r="G68" s="100">
        <v>263.87392</v>
      </c>
      <c r="H68" s="100">
        <v>157.86937</v>
      </c>
      <c r="I68" s="100">
        <v>137.23044999999999</v>
      </c>
      <c r="J68" s="100">
        <v>64.856283000000005</v>
      </c>
      <c r="K68" s="100" t="s">
        <v>24</v>
      </c>
      <c r="L68" s="100">
        <v>100</v>
      </c>
      <c r="M68" s="100">
        <v>14.886165</v>
      </c>
      <c r="N68" s="99">
        <v>86995</v>
      </c>
      <c r="O68" s="99">
        <v>16.748488999999999</v>
      </c>
      <c r="P68" s="99">
        <v>11.303813999999999</v>
      </c>
      <c r="R68" s="120">
        <v>1961</v>
      </c>
      <c r="S68" s="99">
        <v>6434</v>
      </c>
      <c r="T68" s="100">
        <v>123.8284</v>
      </c>
      <c r="U68" s="100">
        <v>160.79358999999999</v>
      </c>
      <c r="V68" s="100" t="s">
        <v>24</v>
      </c>
      <c r="W68" s="100">
        <v>184.33042</v>
      </c>
      <c r="X68" s="100">
        <v>114.45514</v>
      </c>
      <c r="Y68" s="100">
        <v>100.37578000000001</v>
      </c>
      <c r="Z68" s="100">
        <v>64.535597999999993</v>
      </c>
      <c r="AA68" s="100" t="s">
        <v>24</v>
      </c>
      <c r="AB68" s="100">
        <v>100</v>
      </c>
      <c r="AC68" s="100">
        <v>16.61974</v>
      </c>
      <c r="AD68" s="99">
        <v>79357.5</v>
      </c>
      <c r="AE68" s="99">
        <v>15.812047</v>
      </c>
      <c r="AF68" s="99">
        <v>17.262606999999999</v>
      </c>
      <c r="AH68" s="120">
        <v>1961</v>
      </c>
      <c r="AI68" s="99">
        <v>13914</v>
      </c>
      <c r="AJ68" s="100">
        <v>132.41087999999999</v>
      </c>
      <c r="AK68" s="100">
        <v>188.92350999999999</v>
      </c>
      <c r="AL68" s="100" t="s">
        <v>24</v>
      </c>
      <c r="AM68" s="100">
        <v>217.87678</v>
      </c>
      <c r="AN68" s="100">
        <v>133.08726999999999</v>
      </c>
      <c r="AO68" s="100">
        <v>116.40467</v>
      </c>
      <c r="AP68" s="100">
        <v>64.708006999999995</v>
      </c>
      <c r="AQ68" s="100" t="s">
        <v>24</v>
      </c>
      <c r="AR68" s="100">
        <v>100</v>
      </c>
      <c r="AS68" s="100">
        <v>15.640561999999999</v>
      </c>
      <c r="AT68" s="99">
        <v>166352.5</v>
      </c>
      <c r="AU68" s="99">
        <v>16.288309000000002</v>
      </c>
      <c r="AV68" s="99">
        <v>13.53213</v>
      </c>
      <c r="AW68" s="100">
        <v>1.4144460000000001</v>
      </c>
      <c r="AY68" s="120">
        <v>1961</v>
      </c>
    </row>
    <row r="69" spans="2:51">
      <c r="B69" s="120">
        <v>1962</v>
      </c>
      <c r="C69" s="99">
        <v>7763</v>
      </c>
      <c r="D69" s="100">
        <v>143.78056000000001</v>
      </c>
      <c r="E69" s="100">
        <v>230.56979999999999</v>
      </c>
      <c r="F69" s="100" t="s">
        <v>24</v>
      </c>
      <c r="G69" s="100">
        <v>267.22849000000002</v>
      </c>
      <c r="H69" s="100">
        <v>160.39233999999999</v>
      </c>
      <c r="I69" s="100">
        <v>139.81702999999999</v>
      </c>
      <c r="J69" s="100">
        <v>64.644053999999997</v>
      </c>
      <c r="K69" s="100" t="s">
        <v>24</v>
      </c>
      <c r="L69" s="100">
        <v>100</v>
      </c>
      <c r="M69" s="100">
        <v>14.821108000000001</v>
      </c>
      <c r="N69" s="99">
        <v>91845</v>
      </c>
      <c r="O69" s="99">
        <v>17.403455999999998</v>
      </c>
      <c r="P69" s="99">
        <v>11.602781</v>
      </c>
      <c r="R69" s="120">
        <v>1962</v>
      </c>
      <c r="S69" s="99">
        <v>6523</v>
      </c>
      <c r="T69" s="100">
        <v>123.04528999999999</v>
      </c>
      <c r="U69" s="100">
        <v>157.31012999999999</v>
      </c>
      <c r="V69" s="100" t="s">
        <v>24</v>
      </c>
      <c r="W69" s="100">
        <v>179.80346</v>
      </c>
      <c r="X69" s="100">
        <v>112.74178999999999</v>
      </c>
      <c r="Y69" s="100">
        <v>99.130753999999996</v>
      </c>
      <c r="Z69" s="100">
        <v>64.464586999999995</v>
      </c>
      <c r="AA69" s="100" t="s">
        <v>24</v>
      </c>
      <c r="AB69" s="100">
        <v>100</v>
      </c>
      <c r="AC69" s="100">
        <v>15.993625</v>
      </c>
      <c r="AD69" s="99">
        <v>80430</v>
      </c>
      <c r="AE69" s="99">
        <v>15.720345</v>
      </c>
      <c r="AF69" s="99">
        <v>17.011151000000002</v>
      </c>
      <c r="AH69" s="120">
        <v>1962</v>
      </c>
      <c r="AI69" s="99">
        <v>14286</v>
      </c>
      <c r="AJ69" s="100">
        <v>133.50778</v>
      </c>
      <c r="AK69" s="100">
        <v>188.04616999999999</v>
      </c>
      <c r="AL69" s="100" t="s">
        <v>24</v>
      </c>
      <c r="AM69" s="100">
        <v>216.41176999999999</v>
      </c>
      <c r="AN69" s="100">
        <v>133.15867</v>
      </c>
      <c r="AO69" s="100">
        <v>116.81242</v>
      </c>
      <c r="AP69" s="100">
        <v>64.562096999999994</v>
      </c>
      <c r="AQ69" s="100" t="s">
        <v>24</v>
      </c>
      <c r="AR69" s="100">
        <v>100</v>
      </c>
      <c r="AS69" s="100">
        <v>15.334414000000001</v>
      </c>
      <c r="AT69" s="99">
        <v>172275</v>
      </c>
      <c r="AU69" s="99">
        <v>16.574943999999999</v>
      </c>
      <c r="AV69" s="99">
        <v>13.625201000000001</v>
      </c>
      <c r="AW69" s="100">
        <v>1.4657022</v>
      </c>
      <c r="AY69" s="120">
        <v>1962</v>
      </c>
    </row>
    <row r="70" spans="2:51">
      <c r="B70" s="120">
        <v>1963</v>
      </c>
      <c r="C70" s="99">
        <v>8075</v>
      </c>
      <c r="D70" s="100">
        <v>146.82085000000001</v>
      </c>
      <c r="E70" s="100">
        <v>234.58184</v>
      </c>
      <c r="F70" s="100" t="s">
        <v>24</v>
      </c>
      <c r="G70" s="100">
        <v>271.71095000000003</v>
      </c>
      <c r="H70" s="100">
        <v>163.65876</v>
      </c>
      <c r="I70" s="100">
        <v>142.58586</v>
      </c>
      <c r="J70" s="100">
        <v>64.661878000000002</v>
      </c>
      <c r="K70" s="100" t="s">
        <v>24</v>
      </c>
      <c r="L70" s="100">
        <v>100</v>
      </c>
      <c r="M70" s="100">
        <v>15.175148</v>
      </c>
      <c r="N70" s="99">
        <v>95310</v>
      </c>
      <c r="O70" s="99">
        <v>17.733412999999999</v>
      </c>
      <c r="P70" s="99">
        <v>12.070209999999999</v>
      </c>
      <c r="R70" s="120">
        <v>1963</v>
      </c>
      <c r="S70" s="99">
        <v>6924</v>
      </c>
      <c r="T70" s="100">
        <v>128.05622</v>
      </c>
      <c r="U70" s="100">
        <v>163.49975000000001</v>
      </c>
      <c r="V70" s="100" t="s">
        <v>24</v>
      </c>
      <c r="W70" s="100">
        <v>186.58260999999999</v>
      </c>
      <c r="X70" s="100">
        <v>117.56449000000001</v>
      </c>
      <c r="Y70" s="100">
        <v>103.36247</v>
      </c>
      <c r="Z70" s="100">
        <v>64.212883000000005</v>
      </c>
      <c r="AA70" s="100" t="s">
        <v>24</v>
      </c>
      <c r="AB70" s="100">
        <v>100</v>
      </c>
      <c r="AC70" s="100">
        <v>16.611487</v>
      </c>
      <c r="AD70" s="99">
        <v>87320</v>
      </c>
      <c r="AE70" s="99">
        <v>16.749468</v>
      </c>
      <c r="AF70" s="99">
        <v>18.231072000000001</v>
      </c>
      <c r="AH70" s="120">
        <v>1963</v>
      </c>
      <c r="AI70" s="99">
        <v>14999</v>
      </c>
      <c r="AJ70" s="100">
        <v>137.51845</v>
      </c>
      <c r="AK70" s="100">
        <v>192.94468000000001</v>
      </c>
      <c r="AL70" s="100" t="s">
        <v>24</v>
      </c>
      <c r="AM70" s="100">
        <v>221.85477</v>
      </c>
      <c r="AN70" s="100">
        <v>137.01159999999999</v>
      </c>
      <c r="AO70" s="100">
        <v>120.18038</v>
      </c>
      <c r="AP70" s="100">
        <v>64.454594</v>
      </c>
      <c r="AQ70" s="100" t="s">
        <v>24</v>
      </c>
      <c r="AR70" s="100">
        <v>100</v>
      </c>
      <c r="AS70" s="100">
        <v>15.806056999999999</v>
      </c>
      <c r="AT70" s="99">
        <v>182630</v>
      </c>
      <c r="AU70" s="99">
        <v>17.248934999999999</v>
      </c>
      <c r="AV70" s="99">
        <v>14.396269999999999</v>
      </c>
      <c r="AW70" s="100">
        <v>1.4347536000000001</v>
      </c>
      <c r="AY70" s="120">
        <v>1963</v>
      </c>
    </row>
    <row r="71" spans="2:51">
      <c r="B71" s="120">
        <v>1964</v>
      </c>
      <c r="C71" s="99">
        <v>8399</v>
      </c>
      <c r="D71" s="100">
        <v>149.84299999999999</v>
      </c>
      <c r="E71" s="100">
        <v>239.39382000000001</v>
      </c>
      <c r="F71" s="100" t="s">
        <v>24</v>
      </c>
      <c r="G71" s="100">
        <v>277.31405000000001</v>
      </c>
      <c r="H71" s="100">
        <v>167.07042000000001</v>
      </c>
      <c r="I71" s="100">
        <v>145.24207000000001</v>
      </c>
      <c r="J71" s="100">
        <v>64.436397999999997</v>
      </c>
      <c r="K71" s="100">
        <v>67</v>
      </c>
      <c r="L71" s="100">
        <v>100</v>
      </c>
      <c r="M71" s="100">
        <v>14.932617</v>
      </c>
      <c r="N71" s="99">
        <v>99900</v>
      </c>
      <c r="O71" s="99">
        <v>18.243576000000001</v>
      </c>
      <c r="P71" s="99">
        <v>11.978001000000001</v>
      </c>
      <c r="R71" s="120">
        <v>1964</v>
      </c>
      <c r="S71" s="99">
        <v>6979</v>
      </c>
      <c r="T71" s="100">
        <v>126.51367</v>
      </c>
      <c r="U71" s="100">
        <v>161.29926</v>
      </c>
      <c r="V71" s="100" t="s">
        <v>24</v>
      </c>
      <c r="W71" s="100">
        <v>184.41717</v>
      </c>
      <c r="X71" s="100">
        <v>115.15455</v>
      </c>
      <c r="Y71" s="100">
        <v>100.80365999999999</v>
      </c>
      <c r="Z71" s="100">
        <v>64.420321000000001</v>
      </c>
      <c r="AA71" s="100">
        <v>67</v>
      </c>
      <c r="AB71" s="100">
        <v>100</v>
      </c>
      <c r="AC71" s="100">
        <v>15.736898999999999</v>
      </c>
      <c r="AD71" s="99">
        <v>86635</v>
      </c>
      <c r="AE71" s="99">
        <v>16.300401000000001</v>
      </c>
      <c r="AF71" s="99">
        <v>17.343893000000001</v>
      </c>
      <c r="AH71" s="120">
        <v>1964</v>
      </c>
      <c r="AI71" s="99">
        <v>15378</v>
      </c>
      <c r="AJ71" s="100">
        <v>138.27146999999999</v>
      </c>
      <c r="AK71" s="100">
        <v>194.00315000000001</v>
      </c>
      <c r="AL71" s="100" t="s">
        <v>24</v>
      </c>
      <c r="AM71" s="100">
        <v>223.30351999999999</v>
      </c>
      <c r="AN71" s="100">
        <v>137.37313</v>
      </c>
      <c r="AO71" s="100">
        <v>120.11497</v>
      </c>
      <c r="AP71" s="100">
        <v>64.429101000000003</v>
      </c>
      <c r="AQ71" s="100">
        <v>67</v>
      </c>
      <c r="AR71" s="100">
        <v>100</v>
      </c>
      <c r="AS71" s="100">
        <v>15.287194</v>
      </c>
      <c r="AT71" s="99">
        <v>186535</v>
      </c>
      <c r="AU71" s="99">
        <v>17.286484999999999</v>
      </c>
      <c r="AV71" s="99">
        <v>13.987935999999999</v>
      </c>
      <c r="AW71" s="100">
        <v>1.4841595000000001</v>
      </c>
      <c r="AY71" s="120">
        <v>1964</v>
      </c>
    </row>
    <row r="72" spans="2:51">
      <c r="B72" s="120">
        <v>1965</v>
      </c>
      <c r="C72" s="99">
        <v>8449</v>
      </c>
      <c r="D72" s="100">
        <v>147.85195999999999</v>
      </c>
      <c r="E72" s="100">
        <v>237.75434999999999</v>
      </c>
      <c r="F72" s="100" t="s">
        <v>24</v>
      </c>
      <c r="G72" s="100">
        <v>274.97071</v>
      </c>
      <c r="H72" s="100">
        <v>165.44334000000001</v>
      </c>
      <c r="I72" s="100">
        <v>143.76664</v>
      </c>
      <c r="J72" s="100">
        <v>64.333175999999995</v>
      </c>
      <c r="K72" s="100">
        <v>67</v>
      </c>
      <c r="L72" s="100">
        <v>100</v>
      </c>
      <c r="M72" s="100">
        <v>15.149722000000001</v>
      </c>
      <c r="N72" s="99">
        <v>101555</v>
      </c>
      <c r="O72" s="99">
        <v>18.193625999999998</v>
      </c>
      <c r="P72" s="99">
        <v>12.277566999999999</v>
      </c>
      <c r="R72" s="120">
        <v>1965</v>
      </c>
      <c r="S72" s="99">
        <v>6900</v>
      </c>
      <c r="T72" s="100">
        <v>122.63614</v>
      </c>
      <c r="U72" s="100">
        <v>155.69501</v>
      </c>
      <c r="V72" s="100" t="s">
        <v>24</v>
      </c>
      <c r="W72" s="100">
        <v>178.08924999999999</v>
      </c>
      <c r="X72" s="100">
        <v>111.23045999999999</v>
      </c>
      <c r="Y72" s="100">
        <v>97.686589999999995</v>
      </c>
      <c r="Z72" s="100">
        <v>64.507970999999998</v>
      </c>
      <c r="AA72" s="100">
        <v>68</v>
      </c>
      <c r="AB72" s="100">
        <v>100</v>
      </c>
      <c r="AC72" s="100">
        <v>15.701445</v>
      </c>
      <c r="AD72" s="99">
        <v>85048</v>
      </c>
      <c r="AE72" s="99">
        <v>15.699334</v>
      </c>
      <c r="AF72" s="99">
        <v>17.328408</v>
      </c>
      <c r="AH72" s="120">
        <v>1965</v>
      </c>
      <c r="AI72" s="99">
        <v>15349</v>
      </c>
      <c r="AJ72" s="100">
        <v>135.34199000000001</v>
      </c>
      <c r="AK72" s="100">
        <v>189.82604000000001</v>
      </c>
      <c r="AL72" s="100" t="s">
        <v>24</v>
      </c>
      <c r="AM72" s="100">
        <v>218.30596</v>
      </c>
      <c r="AN72" s="100">
        <v>134.32613000000001</v>
      </c>
      <c r="AO72" s="100">
        <v>117.63364</v>
      </c>
      <c r="AP72" s="100">
        <v>64.411753000000004</v>
      </c>
      <c r="AQ72" s="100">
        <v>67</v>
      </c>
      <c r="AR72" s="100">
        <v>100</v>
      </c>
      <c r="AS72" s="100">
        <v>15.39287</v>
      </c>
      <c r="AT72" s="99">
        <v>186603</v>
      </c>
      <c r="AU72" s="99">
        <v>16.965143000000001</v>
      </c>
      <c r="AV72" s="99">
        <v>14.158472</v>
      </c>
      <c r="AW72" s="100">
        <v>1.5270518</v>
      </c>
      <c r="AY72" s="120">
        <v>1965</v>
      </c>
    </row>
    <row r="73" spans="2:51">
      <c r="B73" s="120">
        <v>1966</v>
      </c>
      <c r="C73" s="99">
        <v>8779</v>
      </c>
      <c r="D73" s="100">
        <v>150.28448</v>
      </c>
      <c r="E73" s="100">
        <v>241.66249999999999</v>
      </c>
      <c r="F73" s="100" t="s">
        <v>24</v>
      </c>
      <c r="G73" s="100">
        <v>279.85836999999998</v>
      </c>
      <c r="H73" s="100">
        <v>168.27393000000001</v>
      </c>
      <c r="I73" s="100">
        <v>146.09589</v>
      </c>
      <c r="J73" s="100">
        <v>64.378403000000006</v>
      </c>
      <c r="K73" s="100">
        <v>66</v>
      </c>
      <c r="L73" s="100">
        <v>100</v>
      </c>
      <c r="M73" s="100">
        <v>15.189895</v>
      </c>
      <c r="N73" s="99">
        <v>105398</v>
      </c>
      <c r="O73" s="99">
        <v>18.471727999999999</v>
      </c>
      <c r="P73" s="99">
        <v>12.552686</v>
      </c>
      <c r="R73" s="120">
        <v>1966</v>
      </c>
      <c r="S73" s="99">
        <v>7232</v>
      </c>
      <c r="T73" s="100">
        <v>125.60113</v>
      </c>
      <c r="U73" s="100">
        <v>158.43436</v>
      </c>
      <c r="V73" s="100" t="s">
        <v>24</v>
      </c>
      <c r="W73" s="100">
        <v>180.93171000000001</v>
      </c>
      <c r="X73" s="100">
        <v>113.73557</v>
      </c>
      <c r="Y73" s="100">
        <v>100.16014</v>
      </c>
      <c r="Z73" s="100">
        <v>64.373616999999996</v>
      </c>
      <c r="AA73" s="100">
        <v>67</v>
      </c>
      <c r="AB73" s="100">
        <v>100</v>
      </c>
      <c r="AC73" s="100">
        <v>15.676074</v>
      </c>
      <c r="AD73" s="99">
        <v>90086</v>
      </c>
      <c r="AE73" s="99">
        <v>16.259208999999998</v>
      </c>
      <c r="AF73" s="99">
        <v>18.230239000000001</v>
      </c>
      <c r="AH73" s="120">
        <v>1966</v>
      </c>
      <c r="AI73" s="99">
        <v>16011</v>
      </c>
      <c r="AJ73" s="100">
        <v>138.03183999999999</v>
      </c>
      <c r="AK73" s="100">
        <v>192.67618999999999</v>
      </c>
      <c r="AL73" s="100" t="s">
        <v>24</v>
      </c>
      <c r="AM73" s="100">
        <v>221.57918000000001</v>
      </c>
      <c r="AN73" s="100">
        <v>136.76985999999999</v>
      </c>
      <c r="AO73" s="100">
        <v>119.91028</v>
      </c>
      <c r="AP73" s="100">
        <v>64.376240999999993</v>
      </c>
      <c r="AQ73" s="100">
        <v>67</v>
      </c>
      <c r="AR73" s="100">
        <v>100</v>
      </c>
      <c r="AS73" s="100">
        <v>15.405709999999999</v>
      </c>
      <c r="AT73" s="99">
        <v>195484</v>
      </c>
      <c r="AU73" s="99">
        <v>17.381727999999999</v>
      </c>
      <c r="AV73" s="99">
        <v>14.656148</v>
      </c>
      <c r="AW73" s="100">
        <v>1.5253162</v>
      </c>
      <c r="AY73" s="120">
        <v>1966</v>
      </c>
    </row>
    <row r="74" spans="2:51">
      <c r="B74" s="120">
        <v>1967</v>
      </c>
      <c r="C74" s="99">
        <v>9016</v>
      </c>
      <c r="D74" s="100">
        <v>151.80186</v>
      </c>
      <c r="E74" s="100">
        <v>244.80054999999999</v>
      </c>
      <c r="F74" s="100" t="s">
        <v>24</v>
      </c>
      <c r="G74" s="100">
        <v>283.56486000000001</v>
      </c>
      <c r="H74" s="100">
        <v>170.26883000000001</v>
      </c>
      <c r="I74" s="100">
        <v>148.02592999999999</v>
      </c>
      <c r="J74" s="100">
        <v>64.598003000000006</v>
      </c>
      <c r="K74" s="100">
        <v>67</v>
      </c>
      <c r="L74" s="100">
        <v>100</v>
      </c>
      <c r="M74" s="100">
        <v>15.677819</v>
      </c>
      <c r="N74" s="99">
        <v>106287</v>
      </c>
      <c r="O74" s="99">
        <v>18.319921000000001</v>
      </c>
      <c r="P74" s="99">
        <v>12.456723999999999</v>
      </c>
      <c r="R74" s="120">
        <v>1967</v>
      </c>
      <c r="S74" s="99">
        <v>7369</v>
      </c>
      <c r="T74" s="100">
        <v>125.75606999999999</v>
      </c>
      <c r="U74" s="100">
        <v>158.52739</v>
      </c>
      <c r="V74" s="100" t="s">
        <v>24</v>
      </c>
      <c r="W74" s="100">
        <v>181.28424999999999</v>
      </c>
      <c r="X74" s="100">
        <v>113.56871</v>
      </c>
      <c r="Y74" s="100">
        <v>99.993268</v>
      </c>
      <c r="Z74" s="100">
        <v>64.737955999999997</v>
      </c>
      <c r="AA74" s="100">
        <v>67</v>
      </c>
      <c r="AB74" s="100">
        <v>100</v>
      </c>
      <c r="AC74" s="100">
        <v>16.304901000000001</v>
      </c>
      <c r="AD74" s="99">
        <v>89494</v>
      </c>
      <c r="AE74" s="99">
        <v>15.880827</v>
      </c>
      <c r="AF74" s="99">
        <v>18.037254000000001</v>
      </c>
      <c r="AH74" s="120">
        <v>1967</v>
      </c>
      <c r="AI74" s="99">
        <v>16385</v>
      </c>
      <c r="AJ74" s="100">
        <v>138.86678000000001</v>
      </c>
      <c r="AK74" s="100">
        <v>193.91713999999999</v>
      </c>
      <c r="AL74" s="100" t="s">
        <v>24</v>
      </c>
      <c r="AM74" s="100">
        <v>223.1857</v>
      </c>
      <c r="AN74" s="100">
        <v>137.45908</v>
      </c>
      <c r="AO74" s="100">
        <v>120.62233000000001</v>
      </c>
      <c r="AP74" s="100">
        <v>64.66095</v>
      </c>
      <c r="AQ74" s="100">
        <v>67</v>
      </c>
      <c r="AR74" s="100">
        <v>100</v>
      </c>
      <c r="AS74" s="100">
        <v>15.95377</v>
      </c>
      <c r="AT74" s="99">
        <v>195781</v>
      </c>
      <c r="AU74" s="99">
        <v>17.118113999999998</v>
      </c>
      <c r="AV74" s="99">
        <v>14.508616</v>
      </c>
      <c r="AW74" s="100">
        <v>1.5442161000000001</v>
      </c>
      <c r="AY74" s="120">
        <v>1967</v>
      </c>
    </row>
    <row r="75" spans="2:51">
      <c r="B75" s="121">
        <v>1968</v>
      </c>
      <c r="C75" s="99">
        <v>9630</v>
      </c>
      <c r="D75" s="100">
        <v>159.35174000000001</v>
      </c>
      <c r="E75" s="100">
        <v>260.52220999999997</v>
      </c>
      <c r="F75" s="100" t="s">
        <v>24</v>
      </c>
      <c r="G75" s="100">
        <v>302.57279999999997</v>
      </c>
      <c r="H75" s="100">
        <v>179.89428000000001</v>
      </c>
      <c r="I75" s="100">
        <v>155.96671000000001</v>
      </c>
      <c r="J75" s="100">
        <v>64.956906000000004</v>
      </c>
      <c r="K75" s="100">
        <v>67</v>
      </c>
      <c r="L75" s="100">
        <v>100</v>
      </c>
      <c r="M75" s="100">
        <v>15.771114000000001</v>
      </c>
      <c r="N75" s="99">
        <v>110764</v>
      </c>
      <c r="O75" s="99">
        <v>18.759620000000002</v>
      </c>
      <c r="P75" s="99">
        <v>12.541356</v>
      </c>
      <c r="R75" s="121">
        <v>1968</v>
      </c>
      <c r="S75" s="99">
        <v>7625</v>
      </c>
      <c r="T75" s="100">
        <v>127.82043</v>
      </c>
      <c r="U75" s="100">
        <v>161.26812000000001</v>
      </c>
      <c r="V75" s="100" t="s">
        <v>24</v>
      </c>
      <c r="W75" s="100">
        <v>184.232</v>
      </c>
      <c r="X75" s="100">
        <v>115.35775</v>
      </c>
      <c r="Y75" s="100">
        <v>101.21281999999999</v>
      </c>
      <c r="Z75" s="100">
        <v>64.774557000000001</v>
      </c>
      <c r="AA75" s="100">
        <v>67</v>
      </c>
      <c r="AB75" s="100">
        <v>100</v>
      </c>
      <c r="AC75" s="100">
        <v>15.726189</v>
      </c>
      <c r="AD75" s="99">
        <v>92788</v>
      </c>
      <c r="AE75" s="99">
        <v>16.180544999999999</v>
      </c>
      <c r="AF75" s="99">
        <v>18.111619000000001</v>
      </c>
      <c r="AH75" s="121">
        <v>1968</v>
      </c>
      <c r="AI75" s="99">
        <v>17255</v>
      </c>
      <c r="AJ75" s="100">
        <v>143.68826999999999</v>
      </c>
      <c r="AK75" s="100">
        <v>201.55368999999999</v>
      </c>
      <c r="AL75" s="100" t="s">
        <v>24</v>
      </c>
      <c r="AM75" s="100">
        <v>232.19588999999999</v>
      </c>
      <c r="AN75" s="100">
        <v>142.29892000000001</v>
      </c>
      <c r="AO75" s="100">
        <v>124.56255</v>
      </c>
      <c r="AP75" s="100">
        <v>64.876326000000006</v>
      </c>
      <c r="AQ75" s="100">
        <v>67</v>
      </c>
      <c r="AR75" s="100">
        <v>100</v>
      </c>
      <c r="AS75" s="100">
        <v>15.75123</v>
      </c>
      <c r="AT75" s="99">
        <v>203552</v>
      </c>
      <c r="AU75" s="99">
        <v>17.488900000000001</v>
      </c>
      <c r="AV75" s="99">
        <v>14.586292</v>
      </c>
      <c r="AW75" s="100">
        <v>1.6154601</v>
      </c>
      <c r="AY75" s="121">
        <v>1968</v>
      </c>
    </row>
    <row r="76" spans="2:51">
      <c r="B76" s="121">
        <v>1969</v>
      </c>
      <c r="C76" s="99">
        <v>9725</v>
      </c>
      <c r="D76" s="100">
        <v>157.61261999999999</v>
      </c>
      <c r="E76" s="100">
        <v>256.41800999999998</v>
      </c>
      <c r="F76" s="100" t="s">
        <v>24</v>
      </c>
      <c r="G76" s="100">
        <v>296.76247000000001</v>
      </c>
      <c r="H76" s="100">
        <v>178.28446</v>
      </c>
      <c r="I76" s="100">
        <v>155.15488999999999</v>
      </c>
      <c r="J76" s="100">
        <v>64.449404000000001</v>
      </c>
      <c r="K76" s="100">
        <v>67</v>
      </c>
      <c r="L76" s="100">
        <v>100</v>
      </c>
      <c r="M76" s="100">
        <v>16.293603000000001</v>
      </c>
      <c r="N76" s="99">
        <v>116080</v>
      </c>
      <c r="O76" s="99">
        <v>19.245422999999999</v>
      </c>
      <c r="P76" s="99">
        <v>12.971311</v>
      </c>
      <c r="R76" s="121">
        <v>1969</v>
      </c>
      <c r="S76" s="99">
        <v>7771</v>
      </c>
      <c r="T76" s="100">
        <v>127.54349999999999</v>
      </c>
      <c r="U76" s="100">
        <v>161.59083000000001</v>
      </c>
      <c r="V76" s="100" t="s">
        <v>24</v>
      </c>
      <c r="W76" s="100">
        <v>184.87741</v>
      </c>
      <c r="X76" s="100">
        <v>115.33113</v>
      </c>
      <c r="Y76" s="100">
        <v>101.31655000000001</v>
      </c>
      <c r="Z76" s="100">
        <v>64.980823999999998</v>
      </c>
      <c r="AA76" s="100">
        <v>67</v>
      </c>
      <c r="AB76" s="100">
        <v>100</v>
      </c>
      <c r="AC76" s="100">
        <v>16.601154000000001</v>
      </c>
      <c r="AD76" s="99">
        <v>93209</v>
      </c>
      <c r="AE76" s="99">
        <v>15.913954</v>
      </c>
      <c r="AF76" s="99">
        <v>18.180311</v>
      </c>
      <c r="AH76" s="121">
        <v>1969</v>
      </c>
      <c r="AI76" s="99">
        <v>17496</v>
      </c>
      <c r="AJ76" s="100">
        <v>142.67292</v>
      </c>
      <c r="AK76" s="100">
        <v>200.45928000000001</v>
      </c>
      <c r="AL76" s="100" t="s">
        <v>24</v>
      </c>
      <c r="AM76" s="100">
        <v>230.63319000000001</v>
      </c>
      <c r="AN76" s="100">
        <v>141.92104</v>
      </c>
      <c r="AO76" s="100">
        <v>124.53534999999999</v>
      </c>
      <c r="AP76" s="100">
        <v>64.685434999999998</v>
      </c>
      <c r="AQ76" s="100">
        <v>67</v>
      </c>
      <c r="AR76" s="100">
        <v>100</v>
      </c>
      <c r="AS76" s="100">
        <v>16.428785999999999</v>
      </c>
      <c r="AT76" s="99">
        <v>209289</v>
      </c>
      <c r="AU76" s="99">
        <v>17.604137999999999</v>
      </c>
      <c r="AV76" s="99">
        <v>14.868605000000001</v>
      </c>
      <c r="AW76" s="100">
        <v>1.5868351999999999</v>
      </c>
      <c r="AY76" s="121">
        <v>1969</v>
      </c>
    </row>
    <row r="77" spans="2:51">
      <c r="B77" s="121">
        <v>1970</v>
      </c>
      <c r="C77" s="99">
        <v>10103</v>
      </c>
      <c r="D77" s="100">
        <v>160.56956</v>
      </c>
      <c r="E77" s="100">
        <v>263.20555999999999</v>
      </c>
      <c r="F77" s="100" t="s">
        <v>24</v>
      </c>
      <c r="G77" s="100">
        <v>304.86452000000003</v>
      </c>
      <c r="H77" s="100">
        <v>182.62754000000001</v>
      </c>
      <c r="I77" s="100">
        <v>158.50470999999999</v>
      </c>
      <c r="J77" s="100">
        <v>64.705235999999999</v>
      </c>
      <c r="K77" s="100">
        <v>67</v>
      </c>
      <c r="L77" s="100">
        <v>100</v>
      </c>
      <c r="M77" s="100">
        <v>16.080410000000001</v>
      </c>
      <c r="N77" s="99">
        <v>118393</v>
      </c>
      <c r="O77" s="99">
        <v>19.242224</v>
      </c>
      <c r="P77" s="99">
        <v>12.665956</v>
      </c>
      <c r="R77" s="121">
        <v>1970</v>
      </c>
      <c r="S77" s="99">
        <v>8159</v>
      </c>
      <c r="T77" s="100">
        <v>131.27131</v>
      </c>
      <c r="U77" s="100">
        <v>165.59188</v>
      </c>
      <c r="V77" s="100" t="s">
        <v>24</v>
      </c>
      <c r="W77" s="100">
        <v>189.60538</v>
      </c>
      <c r="X77" s="100">
        <v>118.86021</v>
      </c>
      <c r="Y77" s="100">
        <v>104.60478999999999</v>
      </c>
      <c r="Z77" s="100">
        <v>64.861502999999999</v>
      </c>
      <c r="AA77" s="100">
        <v>67</v>
      </c>
      <c r="AB77" s="100">
        <v>100</v>
      </c>
      <c r="AC77" s="100">
        <v>16.246514999999999</v>
      </c>
      <c r="AD77" s="99">
        <v>98944</v>
      </c>
      <c r="AE77" s="99">
        <v>16.561384</v>
      </c>
      <c r="AF77" s="99">
        <v>18.511921999999998</v>
      </c>
      <c r="AH77" s="121">
        <v>1970</v>
      </c>
      <c r="AI77" s="99">
        <v>18262</v>
      </c>
      <c r="AJ77" s="100">
        <v>146.01016000000001</v>
      </c>
      <c r="AK77" s="100">
        <v>205.22496000000001</v>
      </c>
      <c r="AL77" s="100" t="s">
        <v>24</v>
      </c>
      <c r="AM77" s="100">
        <v>236.29973000000001</v>
      </c>
      <c r="AN77" s="100">
        <v>145.53513000000001</v>
      </c>
      <c r="AO77" s="100">
        <v>127.64382999999999</v>
      </c>
      <c r="AP77" s="100">
        <v>64.775052000000002</v>
      </c>
      <c r="AQ77" s="100">
        <v>67</v>
      </c>
      <c r="AR77" s="100">
        <v>100</v>
      </c>
      <c r="AS77" s="100">
        <v>16.154199999999999</v>
      </c>
      <c r="AT77" s="99">
        <v>217337</v>
      </c>
      <c r="AU77" s="99">
        <v>17.921522</v>
      </c>
      <c r="AV77" s="99">
        <v>14.792659</v>
      </c>
      <c r="AW77" s="100">
        <v>1.5894835</v>
      </c>
      <c r="AY77" s="121">
        <v>1970</v>
      </c>
    </row>
    <row r="78" spans="2:51">
      <c r="B78" s="121">
        <v>1971</v>
      </c>
      <c r="C78" s="99">
        <v>10242</v>
      </c>
      <c r="D78" s="100">
        <v>155.93940000000001</v>
      </c>
      <c r="E78" s="100">
        <v>256.11523999999997</v>
      </c>
      <c r="F78" s="100" t="s">
        <v>24</v>
      </c>
      <c r="G78" s="100">
        <v>297.09115000000003</v>
      </c>
      <c r="H78" s="100">
        <v>177.43064000000001</v>
      </c>
      <c r="I78" s="100">
        <v>154.17034000000001</v>
      </c>
      <c r="J78" s="100">
        <v>64.707185999999993</v>
      </c>
      <c r="K78" s="100">
        <v>66</v>
      </c>
      <c r="L78" s="100">
        <v>100</v>
      </c>
      <c r="M78" s="100">
        <v>16.769819999999999</v>
      </c>
      <c r="N78" s="99">
        <v>120138</v>
      </c>
      <c r="O78" s="99">
        <v>18.697838000000001</v>
      </c>
      <c r="P78" s="99">
        <v>12.990925000000001</v>
      </c>
      <c r="R78" s="121">
        <v>1971</v>
      </c>
      <c r="S78" s="99">
        <v>8219</v>
      </c>
      <c r="T78" s="100">
        <v>126.45921</v>
      </c>
      <c r="U78" s="100">
        <v>159.75074000000001</v>
      </c>
      <c r="V78" s="100" t="s">
        <v>24</v>
      </c>
      <c r="W78" s="100">
        <v>182.88249999999999</v>
      </c>
      <c r="X78" s="100">
        <v>114.58489</v>
      </c>
      <c r="Y78" s="100">
        <v>101.01075</v>
      </c>
      <c r="Z78" s="100">
        <v>64.789877000000004</v>
      </c>
      <c r="AA78" s="100">
        <v>67</v>
      </c>
      <c r="AB78" s="100">
        <v>100</v>
      </c>
      <c r="AC78" s="100">
        <v>16.578586000000001</v>
      </c>
      <c r="AD78" s="99">
        <v>100422</v>
      </c>
      <c r="AE78" s="99">
        <v>16.068358</v>
      </c>
      <c r="AF78" s="99">
        <v>18.418654</v>
      </c>
      <c r="AH78" s="121">
        <v>1971</v>
      </c>
      <c r="AI78" s="99">
        <v>18461</v>
      </c>
      <c r="AJ78" s="100">
        <v>141.27669</v>
      </c>
      <c r="AK78" s="100">
        <v>198.82040000000001</v>
      </c>
      <c r="AL78" s="100" t="s">
        <v>24</v>
      </c>
      <c r="AM78" s="100">
        <v>229.05385999999999</v>
      </c>
      <c r="AN78" s="100">
        <v>140.86798999999999</v>
      </c>
      <c r="AO78" s="100">
        <v>123.74979</v>
      </c>
      <c r="AP78" s="100">
        <v>64.744000999999997</v>
      </c>
      <c r="AQ78" s="100">
        <v>67</v>
      </c>
      <c r="AR78" s="100">
        <v>100</v>
      </c>
      <c r="AS78" s="100">
        <v>16.684138999999998</v>
      </c>
      <c r="AT78" s="99">
        <v>220560</v>
      </c>
      <c r="AU78" s="99">
        <v>17.401308</v>
      </c>
      <c r="AV78" s="99">
        <v>15.004051</v>
      </c>
      <c r="AW78" s="100">
        <v>1.6032177999999999</v>
      </c>
      <c r="AY78" s="121">
        <v>1971</v>
      </c>
    </row>
    <row r="79" spans="2:51">
      <c r="B79" s="121">
        <v>1972</v>
      </c>
      <c r="C79" s="99">
        <v>10556</v>
      </c>
      <c r="D79" s="100">
        <v>157.90215000000001</v>
      </c>
      <c r="E79" s="100">
        <v>257.01159999999999</v>
      </c>
      <c r="F79" s="100" t="s">
        <v>24</v>
      </c>
      <c r="G79" s="100">
        <v>297.60167000000001</v>
      </c>
      <c r="H79" s="100">
        <v>178.58187000000001</v>
      </c>
      <c r="I79" s="100">
        <v>155.21634</v>
      </c>
      <c r="J79" s="100">
        <v>64.703146000000004</v>
      </c>
      <c r="K79" s="100">
        <v>67</v>
      </c>
      <c r="L79" s="100">
        <v>100</v>
      </c>
      <c r="M79" s="100">
        <v>17.272072999999999</v>
      </c>
      <c r="N79" s="99">
        <v>123237</v>
      </c>
      <c r="O79" s="99">
        <v>18.839395</v>
      </c>
      <c r="P79" s="99">
        <v>13.61046</v>
      </c>
      <c r="R79" s="121">
        <v>1972</v>
      </c>
      <c r="S79" s="99">
        <v>8358</v>
      </c>
      <c r="T79" s="100">
        <v>126.28218</v>
      </c>
      <c r="U79" s="100">
        <v>158.50848999999999</v>
      </c>
      <c r="V79" s="100" t="s">
        <v>24</v>
      </c>
      <c r="W79" s="100">
        <v>181.10723999999999</v>
      </c>
      <c r="X79" s="100">
        <v>113.78066</v>
      </c>
      <c r="Y79" s="100">
        <v>100.03997</v>
      </c>
      <c r="Z79" s="100">
        <v>64.989112000000006</v>
      </c>
      <c r="AA79" s="100">
        <v>67</v>
      </c>
      <c r="AB79" s="100">
        <v>100</v>
      </c>
      <c r="AC79" s="100">
        <v>17.181975000000001</v>
      </c>
      <c r="AD79" s="99">
        <v>100369</v>
      </c>
      <c r="AE79" s="99">
        <v>15.775385999999999</v>
      </c>
      <c r="AF79" s="99">
        <v>19.419518</v>
      </c>
      <c r="AH79" s="121">
        <v>1972</v>
      </c>
      <c r="AI79" s="99">
        <v>18914</v>
      </c>
      <c r="AJ79" s="100">
        <v>142.17135999999999</v>
      </c>
      <c r="AK79" s="100">
        <v>198.46885</v>
      </c>
      <c r="AL79" s="100" t="s">
        <v>24</v>
      </c>
      <c r="AM79" s="100">
        <v>228.24946</v>
      </c>
      <c r="AN79" s="100">
        <v>140.91888</v>
      </c>
      <c r="AO79" s="100">
        <v>123.70229</v>
      </c>
      <c r="AP79" s="100">
        <v>64.829526000000001</v>
      </c>
      <c r="AQ79" s="100">
        <v>67</v>
      </c>
      <c r="AR79" s="100">
        <v>100</v>
      </c>
      <c r="AS79" s="100">
        <v>17.232143000000001</v>
      </c>
      <c r="AT79" s="99">
        <v>223606</v>
      </c>
      <c r="AU79" s="99">
        <v>17.328651000000001</v>
      </c>
      <c r="AV79" s="99">
        <v>15.721393000000001</v>
      </c>
      <c r="AW79" s="100">
        <v>1.6214374</v>
      </c>
      <c r="AY79" s="121">
        <v>1972</v>
      </c>
    </row>
    <row r="80" spans="2:51">
      <c r="B80" s="121">
        <v>1973</v>
      </c>
      <c r="C80" s="99">
        <v>10834</v>
      </c>
      <c r="D80" s="100">
        <v>159.72641999999999</v>
      </c>
      <c r="E80" s="100">
        <v>260.89981999999998</v>
      </c>
      <c r="F80" s="100" t="s">
        <v>24</v>
      </c>
      <c r="G80" s="100">
        <v>302.22104999999999</v>
      </c>
      <c r="H80" s="100">
        <v>180.23650000000001</v>
      </c>
      <c r="I80" s="100">
        <v>156.04044999999999</v>
      </c>
      <c r="J80" s="100">
        <v>65.099511000000007</v>
      </c>
      <c r="K80" s="100">
        <v>67</v>
      </c>
      <c r="L80" s="100">
        <v>100</v>
      </c>
      <c r="M80" s="100">
        <v>17.591089</v>
      </c>
      <c r="N80" s="99">
        <v>122820</v>
      </c>
      <c r="O80" s="99">
        <v>18.502797999999999</v>
      </c>
      <c r="P80" s="99">
        <v>13.641679999999999</v>
      </c>
      <c r="R80" s="121">
        <v>1973</v>
      </c>
      <c r="S80" s="99">
        <v>8704</v>
      </c>
      <c r="T80" s="100">
        <v>129.49124</v>
      </c>
      <c r="U80" s="100">
        <v>161.47087999999999</v>
      </c>
      <c r="V80" s="100" t="s">
        <v>24</v>
      </c>
      <c r="W80" s="100">
        <v>184.94574</v>
      </c>
      <c r="X80" s="100">
        <v>115.59169</v>
      </c>
      <c r="Y80" s="100">
        <v>101.65124</v>
      </c>
      <c r="Z80" s="100">
        <v>65.433824000000001</v>
      </c>
      <c r="AA80" s="100">
        <v>67</v>
      </c>
      <c r="AB80" s="100">
        <v>100</v>
      </c>
      <c r="AC80" s="100">
        <v>17.678840000000001</v>
      </c>
      <c r="AD80" s="99">
        <v>101052</v>
      </c>
      <c r="AE80" s="99">
        <v>15.643675999999999</v>
      </c>
      <c r="AF80" s="99">
        <v>20.064530999999999</v>
      </c>
      <c r="AH80" s="121">
        <v>1973</v>
      </c>
      <c r="AI80" s="99">
        <v>19538</v>
      </c>
      <c r="AJ80" s="100">
        <v>144.67729</v>
      </c>
      <c r="AK80" s="100">
        <v>201.38817</v>
      </c>
      <c r="AL80" s="100" t="s">
        <v>24</v>
      </c>
      <c r="AM80" s="100">
        <v>231.8708</v>
      </c>
      <c r="AN80" s="100">
        <v>142.38890000000001</v>
      </c>
      <c r="AO80" s="100">
        <v>124.75561</v>
      </c>
      <c r="AP80" s="100">
        <v>65.248452</v>
      </c>
      <c r="AQ80" s="100">
        <v>67</v>
      </c>
      <c r="AR80" s="100">
        <v>100</v>
      </c>
      <c r="AS80" s="100">
        <v>17.630072999999999</v>
      </c>
      <c r="AT80" s="99">
        <v>223872</v>
      </c>
      <c r="AU80" s="99">
        <v>17.092699</v>
      </c>
      <c r="AV80" s="99">
        <v>15.945708</v>
      </c>
      <c r="AW80" s="100">
        <v>1.6157701</v>
      </c>
      <c r="AY80" s="121">
        <v>1973</v>
      </c>
    </row>
    <row r="81" spans="2:51">
      <c r="B81" s="121">
        <v>1974</v>
      </c>
      <c r="C81" s="99">
        <v>11372</v>
      </c>
      <c r="D81" s="100">
        <v>165.05875</v>
      </c>
      <c r="E81" s="100">
        <v>265.94963999999999</v>
      </c>
      <c r="F81" s="100" t="s">
        <v>24</v>
      </c>
      <c r="G81" s="100">
        <v>308.11716999999999</v>
      </c>
      <c r="H81" s="100">
        <v>184.42453</v>
      </c>
      <c r="I81" s="100">
        <v>159.83747</v>
      </c>
      <c r="J81" s="100">
        <v>65.025068000000005</v>
      </c>
      <c r="K81" s="100">
        <v>67</v>
      </c>
      <c r="L81" s="100">
        <v>100</v>
      </c>
      <c r="M81" s="100">
        <v>17.686122999999998</v>
      </c>
      <c r="N81" s="99">
        <v>129384</v>
      </c>
      <c r="O81" s="99">
        <v>19.188465000000001</v>
      </c>
      <c r="P81" s="99">
        <v>14.008647</v>
      </c>
      <c r="R81" s="121">
        <v>1974</v>
      </c>
      <c r="S81" s="99">
        <v>8709</v>
      </c>
      <c r="T81" s="100">
        <v>127.45681</v>
      </c>
      <c r="U81" s="100">
        <v>158.47157000000001</v>
      </c>
      <c r="V81" s="100" t="s">
        <v>24</v>
      </c>
      <c r="W81" s="100">
        <v>181.68601000000001</v>
      </c>
      <c r="X81" s="100">
        <v>113.02883</v>
      </c>
      <c r="Y81" s="100">
        <v>99.340847999999994</v>
      </c>
      <c r="Z81" s="100">
        <v>65.673901000000001</v>
      </c>
      <c r="AA81" s="100">
        <v>67</v>
      </c>
      <c r="AB81" s="100">
        <v>100</v>
      </c>
      <c r="AC81" s="100">
        <v>16.899522999999999</v>
      </c>
      <c r="AD81" s="99">
        <v>99791</v>
      </c>
      <c r="AE81" s="99">
        <v>15.200775999999999</v>
      </c>
      <c r="AF81" s="99">
        <v>19.593525</v>
      </c>
      <c r="AH81" s="121">
        <v>1974</v>
      </c>
      <c r="AI81" s="99">
        <v>20081</v>
      </c>
      <c r="AJ81" s="100">
        <v>146.33555000000001</v>
      </c>
      <c r="AK81" s="100">
        <v>202.28305</v>
      </c>
      <c r="AL81" s="100" t="s">
        <v>24</v>
      </c>
      <c r="AM81" s="100">
        <v>233.02958000000001</v>
      </c>
      <c r="AN81" s="100">
        <v>143.08386999999999</v>
      </c>
      <c r="AO81" s="100">
        <v>125.47023</v>
      </c>
      <c r="AP81" s="100">
        <v>65.306505000000001</v>
      </c>
      <c r="AQ81" s="100">
        <v>67</v>
      </c>
      <c r="AR81" s="100">
        <v>100</v>
      </c>
      <c r="AS81" s="100">
        <v>17.336165000000001</v>
      </c>
      <c r="AT81" s="99">
        <v>229175</v>
      </c>
      <c r="AU81" s="99">
        <v>17.221281000000001</v>
      </c>
      <c r="AV81" s="99">
        <v>15.993710999999999</v>
      </c>
      <c r="AW81" s="100">
        <v>1.6782168</v>
      </c>
      <c r="AY81" s="121">
        <v>1974</v>
      </c>
    </row>
    <row r="82" spans="2:51">
      <c r="B82" s="121">
        <v>1975</v>
      </c>
      <c r="C82" s="99">
        <v>11537</v>
      </c>
      <c r="D82" s="100">
        <v>165.54311999999999</v>
      </c>
      <c r="E82" s="100">
        <v>268.57819000000001</v>
      </c>
      <c r="F82" s="100" t="s">
        <v>24</v>
      </c>
      <c r="G82" s="100">
        <v>312.01091000000002</v>
      </c>
      <c r="H82" s="100">
        <v>184.56826000000001</v>
      </c>
      <c r="I82" s="100">
        <v>159.34667999999999</v>
      </c>
      <c r="J82" s="100">
        <v>65.377741</v>
      </c>
      <c r="K82" s="100">
        <v>67</v>
      </c>
      <c r="L82" s="100">
        <v>100</v>
      </c>
      <c r="M82" s="100">
        <v>18.994699000000001</v>
      </c>
      <c r="N82" s="99">
        <v>128231</v>
      </c>
      <c r="O82" s="99">
        <v>18.809253999999999</v>
      </c>
      <c r="P82" s="99">
        <v>14.733995999999999</v>
      </c>
      <c r="R82" s="121">
        <v>1975</v>
      </c>
      <c r="S82" s="99">
        <v>8901</v>
      </c>
      <c r="T82" s="100">
        <v>128.55631</v>
      </c>
      <c r="U82" s="100">
        <v>158.01689999999999</v>
      </c>
      <c r="V82" s="100" t="s">
        <v>24</v>
      </c>
      <c r="W82" s="100">
        <v>181.28226000000001</v>
      </c>
      <c r="X82" s="100">
        <v>113.01465</v>
      </c>
      <c r="Y82" s="100">
        <v>99.355710999999999</v>
      </c>
      <c r="Z82" s="100">
        <v>65.664944000000006</v>
      </c>
      <c r="AA82" s="100">
        <v>67</v>
      </c>
      <c r="AB82" s="100">
        <v>100</v>
      </c>
      <c r="AC82" s="100">
        <v>18.43506</v>
      </c>
      <c r="AD82" s="99">
        <v>102224</v>
      </c>
      <c r="AE82" s="99">
        <v>15.382557</v>
      </c>
      <c r="AF82" s="99">
        <v>21.744837</v>
      </c>
      <c r="AH82" s="121">
        <v>1975</v>
      </c>
      <c r="AI82" s="99">
        <v>20438</v>
      </c>
      <c r="AJ82" s="100">
        <v>147.11010999999999</v>
      </c>
      <c r="AK82" s="100">
        <v>202.24462</v>
      </c>
      <c r="AL82" s="100" t="s">
        <v>24</v>
      </c>
      <c r="AM82" s="100">
        <v>233.24634</v>
      </c>
      <c r="AN82" s="100">
        <v>142.65051</v>
      </c>
      <c r="AO82" s="100">
        <v>124.84693</v>
      </c>
      <c r="AP82" s="100">
        <v>65.502814000000001</v>
      </c>
      <c r="AQ82" s="100">
        <v>67</v>
      </c>
      <c r="AR82" s="100">
        <v>100</v>
      </c>
      <c r="AS82" s="100">
        <v>18.746846999999999</v>
      </c>
      <c r="AT82" s="99">
        <v>230455</v>
      </c>
      <c r="AU82" s="99">
        <v>17.117794</v>
      </c>
      <c r="AV82" s="99">
        <v>17.192823000000001</v>
      </c>
      <c r="AW82" s="100">
        <v>1.6996802</v>
      </c>
      <c r="AY82" s="121">
        <v>1975</v>
      </c>
    </row>
    <row r="83" spans="2:51">
      <c r="B83" s="121">
        <v>1976</v>
      </c>
      <c r="C83" s="99">
        <v>11833</v>
      </c>
      <c r="D83" s="100">
        <v>168.27278999999999</v>
      </c>
      <c r="E83" s="100">
        <v>266.11806000000001</v>
      </c>
      <c r="F83" s="100" t="s">
        <v>24</v>
      </c>
      <c r="G83" s="100">
        <v>308.32145000000003</v>
      </c>
      <c r="H83" s="100">
        <v>183.8152</v>
      </c>
      <c r="I83" s="100">
        <v>159.04150999999999</v>
      </c>
      <c r="J83" s="100">
        <v>65.404495999999995</v>
      </c>
      <c r="K83" s="100">
        <v>67</v>
      </c>
      <c r="L83" s="100">
        <v>100</v>
      </c>
      <c r="M83" s="100">
        <v>18.924624999999999</v>
      </c>
      <c r="N83" s="99">
        <v>130135</v>
      </c>
      <c r="O83" s="99">
        <v>18.930478999999998</v>
      </c>
      <c r="P83" s="99">
        <v>15.337427</v>
      </c>
      <c r="R83" s="121">
        <v>1976</v>
      </c>
      <c r="S83" s="99">
        <v>9289</v>
      </c>
      <c r="T83" s="100">
        <v>132.68011999999999</v>
      </c>
      <c r="U83" s="100">
        <v>161.18859</v>
      </c>
      <c r="V83" s="100" t="s">
        <v>24</v>
      </c>
      <c r="W83" s="100">
        <v>184.91163</v>
      </c>
      <c r="X83" s="100">
        <v>114.61729</v>
      </c>
      <c r="Y83" s="100">
        <v>100.44875999999999</v>
      </c>
      <c r="Z83" s="100">
        <v>66.221337000000005</v>
      </c>
      <c r="AA83" s="100">
        <v>68</v>
      </c>
      <c r="AB83" s="100">
        <v>100</v>
      </c>
      <c r="AC83" s="100">
        <v>18.527974</v>
      </c>
      <c r="AD83" s="99">
        <v>102557</v>
      </c>
      <c r="AE83" s="99">
        <v>15.283121</v>
      </c>
      <c r="AF83" s="99">
        <v>22.159393999999999</v>
      </c>
      <c r="AH83" s="121">
        <v>1976</v>
      </c>
      <c r="AI83" s="99">
        <v>21122</v>
      </c>
      <c r="AJ83" s="100">
        <v>150.51575</v>
      </c>
      <c r="AK83" s="100">
        <v>203.66729000000001</v>
      </c>
      <c r="AL83" s="100" t="s">
        <v>24</v>
      </c>
      <c r="AM83" s="100">
        <v>234.63506000000001</v>
      </c>
      <c r="AN83" s="100">
        <v>143.56304</v>
      </c>
      <c r="AO83" s="100">
        <v>125.60868000000001</v>
      </c>
      <c r="AP83" s="100">
        <v>65.763741999999993</v>
      </c>
      <c r="AQ83" s="100">
        <v>67</v>
      </c>
      <c r="AR83" s="100">
        <v>100</v>
      </c>
      <c r="AS83" s="100">
        <v>18.748114000000001</v>
      </c>
      <c r="AT83" s="99">
        <v>232692</v>
      </c>
      <c r="AU83" s="99">
        <v>17.128800999999999</v>
      </c>
      <c r="AV83" s="99">
        <v>17.745206</v>
      </c>
      <c r="AW83" s="100">
        <v>1.6509733</v>
      </c>
      <c r="AY83" s="121">
        <v>1976</v>
      </c>
    </row>
    <row r="84" spans="2:51">
      <c r="B84" s="121">
        <v>1977</v>
      </c>
      <c r="C84" s="99">
        <v>12043</v>
      </c>
      <c r="D84" s="100">
        <v>169.50746000000001</v>
      </c>
      <c r="E84" s="100">
        <v>268.10847999999999</v>
      </c>
      <c r="F84" s="100" t="s">
        <v>24</v>
      </c>
      <c r="G84" s="100">
        <v>311.49720000000002</v>
      </c>
      <c r="H84" s="100">
        <v>184.03979000000001</v>
      </c>
      <c r="I84" s="100">
        <v>158.67255</v>
      </c>
      <c r="J84" s="100">
        <v>65.796728000000002</v>
      </c>
      <c r="K84" s="100">
        <v>68</v>
      </c>
      <c r="L84" s="100">
        <v>100</v>
      </c>
      <c r="M84" s="100">
        <v>19.965185999999999</v>
      </c>
      <c r="N84" s="99">
        <v>128570</v>
      </c>
      <c r="O84" s="99">
        <v>18.516780000000001</v>
      </c>
      <c r="P84" s="99">
        <v>15.418286</v>
      </c>
      <c r="R84" s="121">
        <v>1977</v>
      </c>
      <c r="S84" s="99">
        <v>9421</v>
      </c>
      <c r="T84" s="100">
        <v>132.92356000000001</v>
      </c>
      <c r="U84" s="100">
        <v>159.49788000000001</v>
      </c>
      <c r="V84" s="100" t="s">
        <v>24</v>
      </c>
      <c r="W84" s="100">
        <v>182.63262</v>
      </c>
      <c r="X84" s="100">
        <v>114.4807</v>
      </c>
      <c r="Y84" s="100">
        <v>100.87649999999999</v>
      </c>
      <c r="Z84" s="100">
        <v>65.866893000000005</v>
      </c>
      <c r="AA84" s="100">
        <v>67</v>
      </c>
      <c r="AB84" s="100">
        <v>100</v>
      </c>
      <c r="AC84" s="100">
        <v>19.436765000000001</v>
      </c>
      <c r="AD84" s="99">
        <v>106331</v>
      </c>
      <c r="AE84" s="99">
        <v>15.656807000000001</v>
      </c>
      <c r="AF84" s="99">
        <v>23.708773000000001</v>
      </c>
      <c r="AH84" s="121">
        <v>1977</v>
      </c>
      <c r="AI84" s="99">
        <v>21464</v>
      </c>
      <c r="AJ84" s="100">
        <v>151.23764</v>
      </c>
      <c r="AK84" s="100">
        <v>202.44152</v>
      </c>
      <c r="AL84" s="100" t="s">
        <v>24</v>
      </c>
      <c r="AM84" s="100">
        <v>233.29078999999999</v>
      </c>
      <c r="AN84" s="100">
        <v>142.93198000000001</v>
      </c>
      <c r="AO84" s="100">
        <v>125.16283</v>
      </c>
      <c r="AP84" s="100">
        <v>65.827524999999994</v>
      </c>
      <c r="AQ84" s="100">
        <v>67</v>
      </c>
      <c r="AR84" s="100">
        <v>100</v>
      </c>
      <c r="AS84" s="100">
        <v>19.729755000000001</v>
      </c>
      <c r="AT84" s="99">
        <v>234901</v>
      </c>
      <c r="AU84" s="99">
        <v>17.102626000000001</v>
      </c>
      <c r="AV84" s="99">
        <v>18.317753</v>
      </c>
      <c r="AW84" s="100">
        <v>1.6809533000000001</v>
      </c>
      <c r="AY84" s="121">
        <v>1977</v>
      </c>
    </row>
    <row r="85" spans="2:51">
      <c r="B85" s="121">
        <v>1978</v>
      </c>
      <c r="C85" s="99">
        <v>12544</v>
      </c>
      <c r="D85" s="100">
        <v>174.67606000000001</v>
      </c>
      <c r="E85" s="100">
        <v>272.36365000000001</v>
      </c>
      <c r="F85" s="100" t="s">
        <v>24</v>
      </c>
      <c r="G85" s="100">
        <v>315.86804999999998</v>
      </c>
      <c r="H85" s="100">
        <v>187.37099000000001</v>
      </c>
      <c r="I85" s="100">
        <v>161.30685</v>
      </c>
      <c r="J85" s="100">
        <v>65.786351999999994</v>
      </c>
      <c r="K85" s="100">
        <v>68</v>
      </c>
      <c r="L85" s="100">
        <v>100</v>
      </c>
      <c r="M85" s="100">
        <v>20.80921</v>
      </c>
      <c r="N85" s="99">
        <v>133866</v>
      </c>
      <c r="O85" s="99">
        <v>19.08325</v>
      </c>
      <c r="P85" s="99">
        <v>16.452387000000002</v>
      </c>
      <c r="R85" s="121">
        <v>1978</v>
      </c>
      <c r="S85" s="99">
        <v>9444</v>
      </c>
      <c r="T85" s="100">
        <v>131.56938</v>
      </c>
      <c r="U85" s="100">
        <v>156.68983</v>
      </c>
      <c r="V85" s="100" t="s">
        <v>24</v>
      </c>
      <c r="W85" s="100">
        <v>179.7978</v>
      </c>
      <c r="X85" s="100">
        <v>112.05401999999999</v>
      </c>
      <c r="Y85" s="100">
        <v>98.568010000000001</v>
      </c>
      <c r="Z85" s="100">
        <v>66.268423999999996</v>
      </c>
      <c r="AA85" s="100">
        <v>68</v>
      </c>
      <c r="AB85" s="100">
        <v>100</v>
      </c>
      <c r="AC85" s="100">
        <v>19.616152</v>
      </c>
      <c r="AD85" s="99">
        <v>103391</v>
      </c>
      <c r="AE85" s="99">
        <v>15.038976999999999</v>
      </c>
      <c r="AF85" s="99">
        <v>23.768155</v>
      </c>
      <c r="AH85" s="121">
        <v>1978</v>
      </c>
      <c r="AI85" s="99">
        <v>21988</v>
      </c>
      <c r="AJ85" s="100">
        <v>153.12772000000001</v>
      </c>
      <c r="AK85" s="100">
        <v>203.10714999999999</v>
      </c>
      <c r="AL85" s="100" t="s">
        <v>24</v>
      </c>
      <c r="AM85" s="100">
        <v>233.99498</v>
      </c>
      <c r="AN85" s="100">
        <v>143.33643000000001</v>
      </c>
      <c r="AO85" s="100">
        <v>125.31426</v>
      </c>
      <c r="AP85" s="100">
        <v>65.993404999999996</v>
      </c>
      <c r="AQ85" s="100">
        <v>68</v>
      </c>
      <c r="AR85" s="100">
        <v>100</v>
      </c>
      <c r="AS85" s="100">
        <v>20.279456</v>
      </c>
      <c r="AT85" s="99">
        <v>237257</v>
      </c>
      <c r="AU85" s="99">
        <v>17.081492000000001</v>
      </c>
      <c r="AV85" s="99">
        <v>19.001004999999999</v>
      </c>
      <c r="AW85" s="100">
        <v>1.7382344000000001</v>
      </c>
      <c r="AY85" s="121">
        <v>1978</v>
      </c>
    </row>
    <row r="86" spans="2:51">
      <c r="B86" s="122">
        <v>1979</v>
      </c>
      <c r="C86" s="99">
        <v>12758</v>
      </c>
      <c r="D86" s="100">
        <v>175.88114999999999</v>
      </c>
      <c r="E86" s="100">
        <v>272.41854000000001</v>
      </c>
      <c r="F86" s="100">
        <v>272.41854000000001</v>
      </c>
      <c r="G86" s="100">
        <v>316.64406000000002</v>
      </c>
      <c r="H86" s="100">
        <v>186.66291000000001</v>
      </c>
      <c r="I86" s="100">
        <v>160.80756</v>
      </c>
      <c r="J86" s="100">
        <v>66.152531999999994</v>
      </c>
      <c r="K86" s="100">
        <v>68</v>
      </c>
      <c r="L86" s="100">
        <v>100</v>
      </c>
      <c r="M86" s="100">
        <v>21.529945999999999</v>
      </c>
      <c r="N86" s="99">
        <v>132157</v>
      </c>
      <c r="O86" s="99">
        <v>18.661728</v>
      </c>
      <c r="P86" s="99">
        <v>16.841958999999999</v>
      </c>
      <c r="R86" s="122">
        <v>1979</v>
      </c>
      <c r="S86" s="99">
        <v>9598</v>
      </c>
      <c r="T86" s="100">
        <v>132.16804999999999</v>
      </c>
      <c r="U86" s="100">
        <v>156.05334999999999</v>
      </c>
      <c r="V86" s="100">
        <v>156.05334999999999</v>
      </c>
      <c r="W86" s="100">
        <v>179.40956</v>
      </c>
      <c r="X86" s="100">
        <v>110.95802999999999</v>
      </c>
      <c r="Y86" s="100">
        <v>97.430976999999999</v>
      </c>
      <c r="Z86" s="100">
        <v>66.783912999999998</v>
      </c>
      <c r="AA86" s="100">
        <v>68</v>
      </c>
      <c r="AB86" s="100">
        <v>100</v>
      </c>
      <c r="AC86" s="100">
        <v>20.287037000000002</v>
      </c>
      <c r="AD86" s="99">
        <v>101790</v>
      </c>
      <c r="AE86" s="99">
        <v>14.643976</v>
      </c>
      <c r="AF86" s="99">
        <v>24.451528</v>
      </c>
      <c r="AH86" s="122">
        <v>1979</v>
      </c>
      <c r="AI86" s="99">
        <v>22356</v>
      </c>
      <c r="AJ86" s="100">
        <v>154.01223999999999</v>
      </c>
      <c r="AK86" s="100">
        <v>202.76718</v>
      </c>
      <c r="AL86" s="100">
        <v>202.76718</v>
      </c>
      <c r="AM86" s="100">
        <v>234.04697999999999</v>
      </c>
      <c r="AN86" s="100">
        <v>142.44484</v>
      </c>
      <c r="AO86" s="100">
        <v>124.43745</v>
      </c>
      <c r="AP86" s="100">
        <v>66.423599999999993</v>
      </c>
      <c r="AQ86" s="100">
        <v>68</v>
      </c>
      <c r="AR86" s="100">
        <v>100</v>
      </c>
      <c r="AS86" s="100">
        <v>20.978155000000001</v>
      </c>
      <c r="AT86" s="99">
        <v>233947</v>
      </c>
      <c r="AU86" s="99">
        <v>16.671567</v>
      </c>
      <c r="AV86" s="99">
        <v>19.479641999999998</v>
      </c>
      <c r="AW86" s="100">
        <v>1.7456757000000001</v>
      </c>
      <c r="AY86" s="122">
        <v>1979</v>
      </c>
    </row>
    <row r="87" spans="2:51">
      <c r="B87" s="122">
        <v>1980</v>
      </c>
      <c r="C87" s="99">
        <v>13505</v>
      </c>
      <c r="D87" s="100">
        <v>184.04047</v>
      </c>
      <c r="E87" s="100">
        <v>280.61387999999999</v>
      </c>
      <c r="F87" s="100">
        <v>280.61387999999999</v>
      </c>
      <c r="G87" s="100">
        <v>326.03089999999997</v>
      </c>
      <c r="H87" s="100">
        <v>192.66775000000001</v>
      </c>
      <c r="I87" s="100">
        <v>166.29604</v>
      </c>
      <c r="J87" s="100">
        <v>66.182552000000001</v>
      </c>
      <c r="K87" s="100">
        <v>68</v>
      </c>
      <c r="L87" s="100">
        <v>100</v>
      </c>
      <c r="M87" s="100">
        <v>22.315674999999999</v>
      </c>
      <c r="N87" s="99">
        <v>139754</v>
      </c>
      <c r="O87" s="99">
        <v>19.520902</v>
      </c>
      <c r="P87" s="99">
        <v>17.948059000000001</v>
      </c>
      <c r="R87" s="122">
        <v>1980</v>
      </c>
      <c r="S87" s="99">
        <v>10056</v>
      </c>
      <c r="T87" s="100">
        <v>136.68065000000001</v>
      </c>
      <c r="U87" s="100">
        <v>159.39392000000001</v>
      </c>
      <c r="V87" s="100">
        <v>159.39392000000001</v>
      </c>
      <c r="W87" s="100">
        <v>182.88299000000001</v>
      </c>
      <c r="X87" s="100">
        <v>113.56901999999999</v>
      </c>
      <c r="Y87" s="100">
        <v>99.640293999999997</v>
      </c>
      <c r="Z87" s="100">
        <v>66.757831999999993</v>
      </c>
      <c r="AA87" s="100">
        <v>69</v>
      </c>
      <c r="AB87" s="100">
        <v>100</v>
      </c>
      <c r="AC87" s="100">
        <v>20.873031000000001</v>
      </c>
      <c r="AD87" s="99">
        <v>106474</v>
      </c>
      <c r="AE87" s="99">
        <v>15.131522</v>
      </c>
      <c r="AF87" s="99">
        <v>26.288772999999999</v>
      </c>
      <c r="AH87" s="122">
        <v>1980</v>
      </c>
      <c r="AI87" s="99">
        <v>23561</v>
      </c>
      <c r="AJ87" s="100">
        <v>160.32955999999999</v>
      </c>
      <c r="AK87" s="100">
        <v>208.22989000000001</v>
      </c>
      <c r="AL87" s="100">
        <v>208.22989000000001</v>
      </c>
      <c r="AM87" s="100">
        <v>240.05681999999999</v>
      </c>
      <c r="AN87" s="100">
        <v>146.60714999999999</v>
      </c>
      <c r="AO87" s="100">
        <v>128.16084000000001</v>
      </c>
      <c r="AP87" s="100">
        <v>66.428092000000007</v>
      </c>
      <c r="AQ87" s="100">
        <v>68</v>
      </c>
      <c r="AR87" s="100">
        <v>100</v>
      </c>
      <c r="AS87" s="100">
        <v>21.67625</v>
      </c>
      <c r="AT87" s="99">
        <v>246228</v>
      </c>
      <c r="AU87" s="99">
        <v>17.345171000000001</v>
      </c>
      <c r="AV87" s="99">
        <v>20.801994000000001</v>
      </c>
      <c r="AW87" s="100">
        <v>1.7605055000000001</v>
      </c>
      <c r="AY87" s="122">
        <v>1980</v>
      </c>
    </row>
    <row r="88" spans="2:51">
      <c r="B88" s="122">
        <v>1981</v>
      </c>
      <c r="C88" s="99">
        <v>13866</v>
      </c>
      <c r="D88" s="100">
        <v>186.16410999999999</v>
      </c>
      <c r="E88" s="100">
        <v>281.89868999999999</v>
      </c>
      <c r="F88" s="100">
        <v>281.89868999999999</v>
      </c>
      <c r="G88" s="100">
        <v>327.45496000000003</v>
      </c>
      <c r="H88" s="100">
        <v>192.95296999999999</v>
      </c>
      <c r="I88" s="100">
        <v>165.82637</v>
      </c>
      <c r="J88" s="100">
        <v>66.341245000000001</v>
      </c>
      <c r="K88" s="100">
        <v>68</v>
      </c>
      <c r="L88" s="100">
        <v>100</v>
      </c>
      <c r="M88" s="100">
        <v>22.844998</v>
      </c>
      <c r="N88" s="99">
        <v>141848</v>
      </c>
      <c r="O88" s="99">
        <v>19.532276</v>
      </c>
      <c r="P88" s="99">
        <v>18.623336999999999</v>
      </c>
      <c r="R88" s="122">
        <v>1981</v>
      </c>
      <c r="S88" s="99">
        <v>10173</v>
      </c>
      <c r="T88" s="100">
        <v>136.09377000000001</v>
      </c>
      <c r="U88" s="100">
        <v>157.19246999999999</v>
      </c>
      <c r="V88" s="100">
        <v>157.19246999999999</v>
      </c>
      <c r="W88" s="100">
        <v>180.38887</v>
      </c>
      <c r="X88" s="100">
        <v>111.98233999999999</v>
      </c>
      <c r="Y88" s="100">
        <v>98.406253000000007</v>
      </c>
      <c r="Z88" s="100">
        <v>67.003243999999995</v>
      </c>
      <c r="AA88" s="100">
        <v>69</v>
      </c>
      <c r="AB88" s="100">
        <v>100</v>
      </c>
      <c r="AC88" s="100">
        <v>21.059059999999999</v>
      </c>
      <c r="AD88" s="99">
        <v>105260</v>
      </c>
      <c r="AE88" s="99">
        <v>14.734659000000001</v>
      </c>
      <c r="AF88" s="99">
        <v>26.676196000000001</v>
      </c>
      <c r="AH88" s="122">
        <v>1981</v>
      </c>
      <c r="AI88" s="99">
        <v>24039</v>
      </c>
      <c r="AJ88" s="100">
        <v>161.08411000000001</v>
      </c>
      <c r="AK88" s="100">
        <v>207.20633000000001</v>
      </c>
      <c r="AL88" s="100">
        <v>207.20633000000001</v>
      </c>
      <c r="AM88" s="100">
        <v>238.79521</v>
      </c>
      <c r="AN88" s="100">
        <v>145.67683</v>
      </c>
      <c r="AO88" s="100">
        <v>127.13293</v>
      </c>
      <c r="AP88" s="100">
        <v>66.621453000000002</v>
      </c>
      <c r="AQ88" s="100">
        <v>68</v>
      </c>
      <c r="AR88" s="100">
        <v>100</v>
      </c>
      <c r="AS88" s="100">
        <v>22.053521</v>
      </c>
      <c r="AT88" s="99">
        <v>247108</v>
      </c>
      <c r="AU88" s="99">
        <v>17.153206000000001</v>
      </c>
      <c r="AV88" s="99">
        <v>21.371466000000002</v>
      </c>
      <c r="AW88" s="100">
        <v>1.7933345999999999</v>
      </c>
      <c r="AY88" s="122">
        <v>1981</v>
      </c>
    </row>
    <row r="89" spans="2:51">
      <c r="B89" s="122">
        <v>1982</v>
      </c>
      <c r="C89" s="99">
        <v>14314</v>
      </c>
      <c r="D89" s="100">
        <v>188.81628000000001</v>
      </c>
      <c r="E89" s="100">
        <v>281.34881000000001</v>
      </c>
      <c r="F89" s="100">
        <v>281.34881000000001</v>
      </c>
      <c r="G89" s="100">
        <v>326.46278999999998</v>
      </c>
      <c r="H89" s="100">
        <v>193.00765000000001</v>
      </c>
      <c r="I89" s="100">
        <v>166.20962</v>
      </c>
      <c r="J89" s="100">
        <v>66.538213999999996</v>
      </c>
      <c r="K89" s="100">
        <v>68</v>
      </c>
      <c r="L89" s="100">
        <v>100</v>
      </c>
      <c r="M89" s="100">
        <v>22.614740999999999</v>
      </c>
      <c r="N89" s="99">
        <v>143019</v>
      </c>
      <c r="O89" s="99">
        <v>19.361498999999998</v>
      </c>
      <c r="P89" s="99">
        <v>18.230174000000002</v>
      </c>
      <c r="R89" s="122">
        <v>1982</v>
      </c>
      <c r="S89" s="99">
        <v>10839</v>
      </c>
      <c r="T89" s="100">
        <v>142.55590000000001</v>
      </c>
      <c r="U89" s="100">
        <v>163.10919999999999</v>
      </c>
      <c r="V89" s="100">
        <v>163.10919999999999</v>
      </c>
      <c r="W89" s="100">
        <v>187.49214000000001</v>
      </c>
      <c r="X89" s="100">
        <v>116.39634</v>
      </c>
      <c r="Y89" s="100">
        <v>102.50754000000001</v>
      </c>
      <c r="Z89" s="100">
        <v>67.139035000000007</v>
      </c>
      <c r="AA89" s="100">
        <v>68</v>
      </c>
      <c r="AB89" s="100">
        <v>100</v>
      </c>
      <c r="AC89" s="100">
        <v>21.056415000000001</v>
      </c>
      <c r="AD89" s="99">
        <v>111547</v>
      </c>
      <c r="AE89" s="99">
        <v>15.365466</v>
      </c>
      <c r="AF89" s="99">
        <v>27.247123999999999</v>
      </c>
      <c r="AH89" s="122">
        <v>1982</v>
      </c>
      <c r="AI89" s="99">
        <v>25153</v>
      </c>
      <c r="AJ89" s="100">
        <v>165.65194</v>
      </c>
      <c r="AK89" s="100">
        <v>210.82795999999999</v>
      </c>
      <c r="AL89" s="100">
        <v>210.82795999999999</v>
      </c>
      <c r="AM89" s="100">
        <v>243.12323000000001</v>
      </c>
      <c r="AN89" s="100">
        <v>148.36028999999999</v>
      </c>
      <c r="AO89" s="100">
        <v>129.68937</v>
      </c>
      <c r="AP89" s="100">
        <v>66.797122000000002</v>
      </c>
      <c r="AQ89" s="100">
        <v>68</v>
      </c>
      <c r="AR89" s="100">
        <v>100</v>
      </c>
      <c r="AS89" s="100">
        <v>21.915814999999998</v>
      </c>
      <c r="AT89" s="99">
        <v>254566</v>
      </c>
      <c r="AU89" s="99">
        <v>17.380832999999999</v>
      </c>
      <c r="AV89" s="99">
        <v>21.322078000000001</v>
      </c>
      <c r="AW89" s="100">
        <v>1.7249108</v>
      </c>
      <c r="AY89" s="122">
        <v>1982</v>
      </c>
    </row>
    <row r="90" spans="2:51">
      <c r="B90" s="122">
        <v>1983</v>
      </c>
      <c r="C90" s="99">
        <v>14573</v>
      </c>
      <c r="D90" s="100">
        <v>189.59594000000001</v>
      </c>
      <c r="E90" s="100">
        <v>280.50038000000001</v>
      </c>
      <c r="F90" s="100">
        <v>280.50038000000001</v>
      </c>
      <c r="G90" s="100">
        <v>326.58841999999999</v>
      </c>
      <c r="H90" s="100">
        <v>191.76204999999999</v>
      </c>
      <c r="I90" s="100">
        <v>164.81609</v>
      </c>
      <c r="J90" s="100">
        <v>66.787057000000004</v>
      </c>
      <c r="K90" s="100">
        <v>69</v>
      </c>
      <c r="L90" s="100">
        <v>100</v>
      </c>
      <c r="M90" s="100">
        <v>24.107527000000001</v>
      </c>
      <c r="N90" s="99">
        <v>143169</v>
      </c>
      <c r="O90" s="99">
        <v>19.129746999999998</v>
      </c>
      <c r="P90" s="99">
        <v>19.476019999999998</v>
      </c>
      <c r="R90" s="122">
        <v>1983</v>
      </c>
      <c r="S90" s="99">
        <v>11272</v>
      </c>
      <c r="T90" s="100">
        <v>146.25425999999999</v>
      </c>
      <c r="U90" s="100">
        <v>165.31277</v>
      </c>
      <c r="V90" s="100">
        <v>165.31277</v>
      </c>
      <c r="W90" s="100">
        <v>189.93822</v>
      </c>
      <c r="X90" s="100">
        <v>117.8865</v>
      </c>
      <c r="Y90" s="100">
        <v>103.84962</v>
      </c>
      <c r="Z90" s="100">
        <v>67.314141000000006</v>
      </c>
      <c r="AA90" s="100">
        <v>69</v>
      </c>
      <c r="AB90" s="100">
        <v>100</v>
      </c>
      <c r="AC90" s="100">
        <v>22.710239000000001</v>
      </c>
      <c r="AD90" s="99">
        <v>113462</v>
      </c>
      <c r="AE90" s="99">
        <v>15.437818</v>
      </c>
      <c r="AF90" s="99">
        <v>28.525385</v>
      </c>
      <c r="AH90" s="122">
        <v>1983</v>
      </c>
      <c r="AI90" s="99">
        <v>25845</v>
      </c>
      <c r="AJ90" s="100">
        <v>167.89585</v>
      </c>
      <c r="AK90" s="100">
        <v>211.17317</v>
      </c>
      <c r="AL90" s="100">
        <v>211.17317</v>
      </c>
      <c r="AM90" s="100">
        <v>243.88083</v>
      </c>
      <c r="AN90" s="100">
        <v>148.39032</v>
      </c>
      <c r="AO90" s="100">
        <v>129.61641</v>
      </c>
      <c r="AP90" s="100">
        <v>67.016947999999999</v>
      </c>
      <c r="AQ90" s="100">
        <v>69</v>
      </c>
      <c r="AR90" s="100">
        <v>100</v>
      </c>
      <c r="AS90" s="100">
        <v>23.477526000000001</v>
      </c>
      <c r="AT90" s="99">
        <v>256631</v>
      </c>
      <c r="AU90" s="99">
        <v>17.300519000000001</v>
      </c>
      <c r="AV90" s="99">
        <v>22.653333</v>
      </c>
      <c r="AW90" s="100">
        <v>1.6967859000000001</v>
      </c>
      <c r="AY90" s="122">
        <v>1983</v>
      </c>
    </row>
    <row r="91" spans="2:51">
      <c r="B91" s="122">
        <v>1984</v>
      </c>
      <c r="C91" s="99">
        <v>14702</v>
      </c>
      <c r="D91" s="100">
        <v>189.01516000000001</v>
      </c>
      <c r="E91" s="100">
        <v>274.78552000000002</v>
      </c>
      <c r="F91" s="100">
        <v>274.78552000000002</v>
      </c>
      <c r="G91" s="100">
        <v>319.62929000000003</v>
      </c>
      <c r="H91" s="100">
        <v>188.04884999999999</v>
      </c>
      <c r="I91" s="100">
        <v>161.79002</v>
      </c>
      <c r="J91" s="100">
        <v>66.885586000000004</v>
      </c>
      <c r="K91" s="100">
        <v>69</v>
      </c>
      <c r="L91" s="100">
        <v>100</v>
      </c>
      <c r="M91" s="100">
        <v>24.508644</v>
      </c>
      <c r="N91" s="99">
        <v>143633</v>
      </c>
      <c r="O91" s="99">
        <v>18.983104000000001</v>
      </c>
      <c r="P91" s="99">
        <v>20.342312</v>
      </c>
      <c r="R91" s="122">
        <v>1984</v>
      </c>
      <c r="S91" s="99">
        <v>11403</v>
      </c>
      <c r="T91" s="100">
        <v>146.17021</v>
      </c>
      <c r="U91" s="100">
        <v>162.93754999999999</v>
      </c>
      <c r="V91" s="100">
        <v>162.93754999999999</v>
      </c>
      <c r="W91" s="100">
        <v>187.14619999999999</v>
      </c>
      <c r="X91" s="100">
        <v>116.01519999999999</v>
      </c>
      <c r="Y91" s="100">
        <v>101.99503</v>
      </c>
      <c r="Z91" s="100">
        <v>67.531397999999996</v>
      </c>
      <c r="AA91" s="100">
        <v>69</v>
      </c>
      <c r="AB91" s="100">
        <v>100</v>
      </c>
      <c r="AC91" s="100">
        <v>22.839345000000002</v>
      </c>
      <c r="AD91" s="99">
        <v>113522</v>
      </c>
      <c r="AE91" s="99">
        <v>15.281317</v>
      </c>
      <c r="AF91" s="99">
        <v>29.766113000000001</v>
      </c>
      <c r="AH91" s="122">
        <v>1984</v>
      </c>
      <c r="AI91" s="99">
        <v>26105</v>
      </c>
      <c r="AJ91" s="100">
        <v>167.56111000000001</v>
      </c>
      <c r="AK91" s="100">
        <v>207.80761999999999</v>
      </c>
      <c r="AL91" s="100">
        <v>207.80761999999999</v>
      </c>
      <c r="AM91" s="100">
        <v>239.85906</v>
      </c>
      <c r="AN91" s="100">
        <v>145.98767000000001</v>
      </c>
      <c r="AO91" s="100">
        <v>127.44499999999999</v>
      </c>
      <c r="AP91" s="100">
        <v>67.167681999999999</v>
      </c>
      <c r="AQ91" s="100">
        <v>69</v>
      </c>
      <c r="AR91" s="100">
        <v>100</v>
      </c>
      <c r="AS91" s="100">
        <v>23.750387</v>
      </c>
      <c r="AT91" s="99">
        <v>257155</v>
      </c>
      <c r="AU91" s="99">
        <v>17.149189</v>
      </c>
      <c r="AV91" s="99">
        <v>23.647307000000001</v>
      </c>
      <c r="AW91" s="100">
        <v>1.6864469</v>
      </c>
      <c r="AY91" s="122">
        <v>1984</v>
      </c>
    </row>
    <row r="92" spans="2:51">
      <c r="B92" s="122">
        <v>1985</v>
      </c>
      <c r="C92" s="99">
        <v>15818</v>
      </c>
      <c r="D92" s="100">
        <v>200.66657000000001</v>
      </c>
      <c r="E92" s="100">
        <v>289.66586999999998</v>
      </c>
      <c r="F92" s="100">
        <v>289.66586999999998</v>
      </c>
      <c r="G92" s="100">
        <v>338.19542999999999</v>
      </c>
      <c r="H92" s="100">
        <v>197.26410000000001</v>
      </c>
      <c r="I92" s="100">
        <v>169.78157999999999</v>
      </c>
      <c r="J92" s="100">
        <v>67.267939999999996</v>
      </c>
      <c r="K92" s="100">
        <v>69</v>
      </c>
      <c r="L92" s="100">
        <v>100</v>
      </c>
      <c r="M92" s="100">
        <v>24.655526999999999</v>
      </c>
      <c r="N92" s="99">
        <v>150287</v>
      </c>
      <c r="O92" s="99">
        <v>19.618238000000002</v>
      </c>
      <c r="P92" s="99">
        <v>20.006416000000002</v>
      </c>
      <c r="R92" s="122">
        <v>1985</v>
      </c>
      <c r="S92" s="99">
        <v>12130</v>
      </c>
      <c r="T92" s="100">
        <v>153.43584999999999</v>
      </c>
      <c r="U92" s="100">
        <v>169.22387000000001</v>
      </c>
      <c r="V92" s="100">
        <v>169.22387000000001</v>
      </c>
      <c r="W92" s="100">
        <v>194.37732</v>
      </c>
      <c r="X92" s="100">
        <v>120.55293</v>
      </c>
      <c r="Y92" s="100">
        <v>105.90646</v>
      </c>
      <c r="Z92" s="100">
        <v>67.641191000000006</v>
      </c>
      <c r="AA92" s="100">
        <v>70</v>
      </c>
      <c r="AB92" s="100">
        <v>100</v>
      </c>
      <c r="AC92" s="100">
        <v>22.194979</v>
      </c>
      <c r="AD92" s="99">
        <v>120216</v>
      </c>
      <c r="AE92" s="99">
        <v>15.991731</v>
      </c>
      <c r="AF92" s="99">
        <v>29.516504000000001</v>
      </c>
      <c r="AH92" s="122">
        <v>1985</v>
      </c>
      <c r="AI92" s="99">
        <v>27948</v>
      </c>
      <c r="AJ92" s="100">
        <v>177.01702</v>
      </c>
      <c r="AK92" s="100">
        <v>217.09456</v>
      </c>
      <c r="AL92" s="100">
        <v>217.09456</v>
      </c>
      <c r="AM92" s="100">
        <v>251.06226000000001</v>
      </c>
      <c r="AN92" s="100">
        <v>152.22917000000001</v>
      </c>
      <c r="AO92" s="100">
        <v>132.91208</v>
      </c>
      <c r="AP92" s="100">
        <v>67.429935999999998</v>
      </c>
      <c r="AQ92" s="100">
        <v>69</v>
      </c>
      <c r="AR92" s="100">
        <v>100</v>
      </c>
      <c r="AS92" s="100">
        <v>23.523668000000001</v>
      </c>
      <c r="AT92" s="99">
        <v>270503</v>
      </c>
      <c r="AU92" s="99">
        <v>17.822091</v>
      </c>
      <c r="AV92" s="99">
        <v>23.349861000000001</v>
      </c>
      <c r="AW92" s="100">
        <v>1.7117317999999999</v>
      </c>
      <c r="AY92" s="122">
        <v>1985</v>
      </c>
    </row>
    <row r="93" spans="2:51">
      <c r="B93" s="122">
        <v>1986</v>
      </c>
      <c r="C93" s="99">
        <v>15821</v>
      </c>
      <c r="D93" s="100">
        <v>197.75788</v>
      </c>
      <c r="E93" s="100">
        <v>280.10682000000003</v>
      </c>
      <c r="F93" s="100">
        <v>280.10682000000003</v>
      </c>
      <c r="G93" s="100">
        <v>326.62538000000001</v>
      </c>
      <c r="H93" s="100">
        <v>190.53307000000001</v>
      </c>
      <c r="I93" s="100">
        <v>163.89873</v>
      </c>
      <c r="J93" s="100">
        <v>67.579673</v>
      </c>
      <c r="K93" s="100">
        <v>69</v>
      </c>
      <c r="L93" s="100">
        <v>100</v>
      </c>
      <c r="M93" s="100">
        <v>25.431602999999999</v>
      </c>
      <c r="N93" s="99">
        <v>145565</v>
      </c>
      <c r="O93" s="99">
        <v>18.742925</v>
      </c>
      <c r="P93" s="99">
        <v>20.115303999999998</v>
      </c>
      <c r="R93" s="122">
        <v>1986</v>
      </c>
      <c r="S93" s="99">
        <v>12335</v>
      </c>
      <c r="T93" s="100">
        <v>153.83823000000001</v>
      </c>
      <c r="U93" s="100">
        <v>167.10303999999999</v>
      </c>
      <c r="V93" s="100">
        <v>167.10303999999999</v>
      </c>
      <c r="W93" s="100">
        <v>192.02779000000001</v>
      </c>
      <c r="X93" s="100">
        <v>118.91625000000001</v>
      </c>
      <c r="Y93" s="100">
        <v>104.53416</v>
      </c>
      <c r="Z93" s="100">
        <v>67.929388000000003</v>
      </c>
      <c r="AA93" s="100">
        <v>70</v>
      </c>
      <c r="AB93" s="100">
        <v>100</v>
      </c>
      <c r="AC93" s="100">
        <v>23.374580999999999</v>
      </c>
      <c r="AD93" s="99">
        <v>119001</v>
      </c>
      <c r="AE93" s="99">
        <v>15.630898</v>
      </c>
      <c r="AF93" s="99">
        <v>30.504238999999998</v>
      </c>
      <c r="AH93" s="122">
        <v>1986</v>
      </c>
      <c r="AI93" s="99">
        <v>28156</v>
      </c>
      <c r="AJ93" s="100">
        <v>175.77341000000001</v>
      </c>
      <c r="AK93" s="100">
        <v>212.20323999999999</v>
      </c>
      <c r="AL93" s="100">
        <v>212.20323999999999</v>
      </c>
      <c r="AM93" s="100">
        <v>245.31578999999999</v>
      </c>
      <c r="AN93" s="100">
        <v>148.54930999999999</v>
      </c>
      <c r="AO93" s="100">
        <v>129.64672999999999</v>
      </c>
      <c r="AP93" s="100">
        <v>67.732881000000006</v>
      </c>
      <c r="AQ93" s="100">
        <v>69</v>
      </c>
      <c r="AR93" s="100">
        <v>100</v>
      </c>
      <c r="AS93" s="100">
        <v>24.487524000000001</v>
      </c>
      <c r="AT93" s="99">
        <v>264566</v>
      </c>
      <c r="AU93" s="99">
        <v>17.202413</v>
      </c>
      <c r="AV93" s="99">
        <v>23.754182</v>
      </c>
      <c r="AW93" s="100">
        <v>1.6762520999999999</v>
      </c>
      <c r="AY93" s="122">
        <v>1986</v>
      </c>
    </row>
    <row r="94" spans="2:51">
      <c r="B94" s="122">
        <v>1987</v>
      </c>
      <c r="C94" s="99">
        <v>16225</v>
      </c>
      <c r="D94" s="100">
        <v>199.85821999999999</v>
      </c>
      <c r="E94" s="100">
        <v>280.05338</v>
      </c>
      <c r="F94" s="100">
        <v>280.05338</v>
      </c>
      <c r="G94" s="100">
        <v>327.20587999999998</v>
      </c>
      <c r="H94" s="100">
        <v>190.10921999999999</v>
      </c>
      <c r="I94" s="100">
        <v>162.91336999999999</v>
      </c>
      <c r="J94" s="100">
        <v>67.909091000000004</v>
      </c>
      <c r="K94" s="100">
        <v>69</v>
      </c>
      <c r="L94" s="100">
        <v>100</v>
      </c>
      <c r="M94" s="100">
        <v>25.507397000000001</v>
      </c>
      <c r="N94" s="99">
        <v>145135</v>
      </c>
      <c r="O94" s="99">
        <v>18.432265999999998</v>
      </c>
      <c r="P94" s="99">
        <v>20.147565</v>
      </c>
      <c r="R94" s="122">
        <v>1987</v>
      </c>
      <c r="S94" s="99">
        <v>12332</v>
      </c>
      <c r="T94" s="100">
        <v>151.39426</v>
      </c>
      <c r="U94" s="100">
        <v>163.42328000000001</v>
      </c>
      <c r="V94" s="100">
        <v>163.42328000000001</v>
      </c>
      <c r="W94" s="100">
        <v>187.85490999999999</v>
      </c>
      <c r="X94" s="100">
        <v>115.89739</v>
      </c>
      <c r="Y94" s="100">
        <v>101.69346</v>
      </c>
      <c r="Z94" s="100">
        <v>68.163882999999998</v>
      </c>
      <c r="AA94" s="100">
        <v>70</v>
      </c>
      <c r="AB94" s="100">
        <v>100</v>
      </c>
      <c r="AC94" s="100">
        <v>22.960343000000002</v>
      </c>
      <c r="AD94" s="99">
        <v>117815</v>
      </c>
      <c r="AE94" s="99">
        <v>15.249609</v>
      </c>
      <c r="AF94" s="99">
        <v>31.071897</v>
      </c>
      <c r="AH94" s="122">
        <v>1987</v>
      </c>
      <c r="AI94" s="99">
        <v>28557</v>
      </c>
      <c r="AJ94" s="100">
        <v>175.58546999999999</v>
      </c>
      <c r="AK94" s="100">
        <v>210.31976</v>
      </c>
      <c r="AL94" s="100">
        <v>210.31976</v>
      </c>
      <c r="AM94" s="100">
        <v>243.50511</v>
      </c>
      <c r="AN94" s="100">
        <v>146.81963999999999</v>
      </c>
      <c r="AO94" s="100">
        <v>127.78230000000001</v>
      </c>
      <c r="AP94" s="100">
        <v>68.019120000000001</v>
      </c>
      <c r="AQ94" s="100">
        <v>70</v>
      </c>
      <c r="AR94" s="100">
        <v>100</v>
      </c>
      <c r="AS94" s="100">
        <v>24.341325999999999</v>
      </c>
      <c r="AT94" s="99">
        <v>262950</v>
      </c>
      <c r="AU94" s="99">
        <v>16.856054</v>
      </c>
      <c r="AV94" s="99">
        <v>23.914784999999998</v>
      </c>
      <c r="AW94" s="100">
        <v>1.7136688</v>
      </c>
      <c r="AY94" s="122">
        <v>1987</v>
      </c>
    </row>
    <row r="95" spans="2:51">
      <c r="B95" s="122">
        <v>1988</v>
      </c>
      <c r="C95" s="99">
        <v>16977</v>
      </c>
      <c r="D95" s="100">
        <v>205.80814000000001</v>
      </c>
      <c r="E95" s="100">
        <v>286.19742000000002</v>
      </c>
      <c r="F95" s="100">
        <v>286.19742000000002</v>
      </c>
      <c r="G95" s="100">
        <v>333.87991</v>
      </c>
      <c r="H95" s="100">
        <v>193.77323999999999</v>
      </c>
      <c r="I95" s="100">
        <v>165.87833000000001</v>
      </c>
      <c r="J95" s="100">
        <v>68.058553000000003</v>
      </c>
      <c r="K95" s="100">
        <v>70</v>
      </c>
      <c r="L95" s="100">
        <v>100</v>
      </c>
      <c r="M95" s="100">
        <v>26.086355000000001</v>
      </c>
      <c r="N95" s="99">
        <v>149868</v>
      </c>
      <c r="O95" s="99">
        <v>18.747337999999999</v>
      </c>
      <c r="P95" s="99">
        <v>20.254075</v>
      </c>
      <c r="R95" s="122">
        <v>1988</v>
      </c>
      <c r="S95" s="99">
        <v>12910</v>
      </c>
      <c r="T95" s="100">
        <v>155.85728</v>
      </c>
      <c r="U95" s="100">
        <v>166.9288</v>
      </c>
      <c r="V95" s="100">
        <v>166.9288</v>
      </c>
      <c r="W95" s="100">
        <v>191.98244</v>
      </c>
      <c r="X95" s="100">
        <v>118.31131000000001</v>
      </c>
      <c r="Y95" s="100">
        <v>103.67271</v>
      </c>
      <c r="Z95" s="100">
        <v>68.392748999999995</v>
      </c>
      <c r="AA95" s="100">
        <v>70</v>
      </c>
      <c r="AB95" s="100">
        <v>100</v>
      </c>
      <c r="AC95" s="100">
        <v>23.565275</v>
      </c>
      <c r="AD95" s="99">
        <v>119303</v>
      </c>
      <c r="AE95" s="99">
        <v>15.200766</v>
      </c>
      <c r="AF95" s="99">
        <v>30.464514999999999</v>
      </c>
      <c r="AH95" s="122">
        <v>1988</v>
      </c>
      <c r="AI95" s="99">
        <v>29887</v>
      </c>
      <c r="AJ95" s="100">
        <v>180.78093000000001</v>
      </c>
      <c r="AK95" s="100">
        <v>214.81603000000001</v>
      </c>
      <c r="AL95" s="100">
        <v>214.81603000000001</v>
      </c>
      <c r="AM95" s="100">
        <v>248.48455999999999</v>
      </c>
      <c r="AN95" s="100">
        <v>149.71816999999999</v>
      </c>
      <c r="AO95" s="100">
        <v>130.14155</v>
      </c>
      <c r="AP95" s="100">
        <v>68.202911</v>
      </c>
      <c r="AQ95" s="100">
        <v>70</v>
      </c>
      <c r="AR95" s="100">
        <v>100</v>
      </c>
      <c r="AS95" s="100">
        <v>24.934092</v>
      </c>
      <c r="AT95" s="99">
        <v>269171</v>
      </c>
      <c r="AU95" s="99">
        <v>16.990349999999999</v>
      </c>
      <c r="AV95" s="99">
        <v>23.787749999999999</v>
      </c>
      <c r="AW95" s="100">
        <v>1.7144879</v>
      </c>
      <c r="AY95" s="122">
        <v>1988</v>
      </c>
    </row>
    <row r="96" spans="2:51">
      <c r="B96" s="122">
        <v>1989</v>
      </c>
      <c r="C96" s="99">
        <v>17350</v>
      </c>
      <c r="D96" s="100">
        <v>206.85324</v>
      </c>
      <c r="E96" s="100">
        <v>285.36687999999998</v>
      </c>
      <c r="F96" s="100">
        <v>285.36687999999998</v>
      </c>
      <c r="G96" s="100">
        <v>333.31970000000001</v>
      </c>
      <c r="H96" s="100">
        <v>193.00812999999999</v>
      </c>
      <c r="I96" s="100">
        <v>164.98528999999999</v>
      </c>
      <c r="J96" s="100">
        <v>68.185130000000001</v>
      </c>
      <c r="K96" s="100">
        <v>70</v>
      </c>
      <c r="L96" s="100">
        <v>100</v>
      </c>
      <c r="M96" s="100">
        <v>25.924154999999999</v>
      </c>
      <c r="N96" s="99">
        <v>152506</v>
      </c>
      <c r="O96" s="99">
        <v>18.779802</v>
      </c>
      <c r="P96" s="99">
        <v>21.155795999999999</v>
      </c>
      <c r="R96" s="122">
        <v>1989</v>
      </c>
      <c r="S96" s="99">
        <v>13074</v>
      </c>
      <c r="T96" s="100">
        <v>155.14735999999999</v>
      </c>
      <c r="U96" s="100">
        <v>164.97782000000001</v>
      </c>
      <c r="V96" s="100">
        <v>164.97782000000001</v>
      </c>
      <c r="W96" s="100">
        <v>189.73823999999999</v>
      </c>
      <c r="X96" s="100">
        <v>116.84249</v>
      </c>
      <c r="Y96" s="100">
        <v>102.48956</v>
      </c>
      <c r="Z96" s="100">
        <v>68.438350999999997</v>
      </c>
      <c r="AA96" s="100">
        <v>70</v>
      </c>
      <c r="AB96" s="100">
        <v>100</v>
      </c>
      <c r="AC96" s="100">
        <v>22.814364999999999</v>
      </c>
      <c r="AD96" s="99">
        <v>121004</v>
      </c>
      <c r="AE96" s="99">
        <v>15.17286</v>
      </c>
      <c r="AF96" s="99">
        <v>31.444147999999998</v>
      </c>
      <c r="AH96" s="122">
        <v>1989</v>
      </c>
      <c r="AI96" s="99">
        <v>30424</v>
      </c>
      <c r="AJ96" s="100">
        <v>180.93996999999999</v>
      </c>
      <c r="AK96" s="100">
        <v>213.46627000000001</v>
      </c>
      <c r="AL96" s="100">
        <v>213.46627000000001</v>
      </c>
      <c r="AM96" s="100">
        <v>247.09854999999999</v>
      </c>
      <c r="AN96" s="100">
        <v>148.65790000000001</v>
      </c>
      <c r="AO96" s="100">
        <v>129.19227000000001</v>
      </c>
      <c r="AP96" s="100">
        <v>68.293946000000005</v>
      </c>
      <c r="AQ96" s="100">
        <v>70</v>
      </c>
      <c r="AR96" s="100">
        <v>100</v>
      </c>
      <c r="AS96" s="100">
        <v>24.489664000000001</v>
      </c>
      <c r="AT96" s="99">
        <v>273510</v>
      </c>
      <c r="AU96" s="99">
        <v>16.992657999999999</v>
      </c>
      <c r="AV96" s="99">
        <v>24.736522999999998</v>
      </c>
      <c r="AW96" s="100">
        <v>1.7297288</v>
      </c>
      <c r="AY96" s="122">
        <v>1989</v>
      </c>
    </row>
    <row r="97" spans="2:51">
      <c r="B97" s="122">
        <v>1990</v>
      </c>
      <c r="C97" s="99">
        <v>17444</v>
      </c>
      <c r="D97" s="100">
        <v>204.95180999999999</v>
      </c>
      <c r="E97" s="100">
        <v>279.88162999999997</v>
      </c>
      <c r="F97" s="100">
        <v>279.88162999999997</v>
      </c>
      <c r="G97" s="100">
        <v>327.17003</v>
      </c>
      <c r="H97" s="100">
        <v>189.24196000000001</v>
      </c>
      <c r="I97" s="100">
        <v>162.09548000000001</v>
      </c>
      <c r="J97" s="100">
        <v>68.334117000000006</v>
      </c>
      <c r="K97" s="100">
        <v>70</v>
      </c>
      <c r="L97" s="100">
        <v>100</v>
      </c>
      <c r="M97" s="100">
        <v>26.978873</v>
      </c>
      <c r="N97" s="99">
        <v>151405</v>
      </c>
      <c r="O97" s="99">
        <v>18.386911000000001</v>
      </c>
      <c r="P97" s="99">
        <v>21.216474000000002</v>
      </c>
      <c r="R97" s="122">
        <v>1990</v>
      </c>
      <c r="S97" s="99">
        <v>13300</v>
      </c>
      <c r="T97" s="100">
        <v>155.48537999999999</v>
      </c>
      <c r="U97" s="100">
        <v>164.43960000000001</v>
      </c>
      <c r="V97" s="100">
        <v>164.43960000000001</v>
      </c>
      <c r="W97" s="100">
        <v>189.23033000000001</v>
      </c>
      <c r="X97" s="100">
        <v>116.45121</v>
      </c>
      <c r="Y97" s="100">
        <v>102.16091</v>
      </c>
      <c r="Z97" s="100">
        <v>68.516692000000006</v>
      </c>
      <c r="AA97" s="100">
        <v>70</v>
      </c>
      <c r="AB97" s="100">
        <v>100</v>
      </c>
      <c r="AC97" s="100">
        <v>24.006354000000002</v>
      </c>
      <c r="AD97" s="99">
        <v>122528</v>
      </c>
      <c r="AE97" s="99">
        <v>15.148918999999999</v>
      </c>
      <c r="AF97" s="99">
        <v>32.452762</v>
      </c>
      <c r="AH97" s="122">
        <v>1990</v>
      </c>
      <c r="AI97" s="99">
        <v>30744</v>
      </c>
      <c r="AJ97" s="100">
        <v>180.15687</v>
      </c>
      <c r="AK97" s="100">
        <v>210.94152</v>
      </c>
      <c r="AL97" s="100">
        <v>210.94152</v>
      </c>
      <c r="AM97" s="100">
        <v>244.37223</v>
      </c>
      <c r="AN97" s="100">
        <v>146.85373999999999</v>
      </c>
      <c r="AO97" s="100">
        <v>127.76344</v>
      </c>
      <c r="AP97" s="100">
        <v>68.413101999999995</v>
      </c>
      <c r="AQ97" s="100">
        <v>70</v>
      </c>
      <c r="AR97" s="100">
        <v>100</v>
      </c>
      <c r="AS97" s="100">
        <v>25.607195999999998</v>
      </c>
      <c r="AT97" s="99">
        <v>273933</v>
      </c>
      <c r="AU97" s="99">
        <v>16.782412000000001</v>
      </c>
      <c r="AV97" s="99">
        <v>25.104337000000001</v>
      </c>
      <c r="AW97" s="100">
        <v>1.7020329999999999</v>
      </c>
      <c r="AY97" s="122">
        <v>1990</v>
      </c>
    </row>
    <row r="98" spans="2:51">
      <c r="B98" s="122">
        <v>1991</v>
      </c>
      <c r="C98" s="99">
        <v>17737</v>
      </c>
      <c r="D98" s="100">
        <v>205.87531000000001</v>
      </c>
      <c r="E98" s="100">
        <v>276.55068999999997</v>
      </c>
      <c r="F98" s="100">
        <v>276.55068999999997</v>
      </c>
      <c r="G98" s="100">
        <v>323.2287</v>
      </c>
      <c r="H98" s="100">
        <v>186.92022</v>
      </c>
      <c r="I98" s="100">
        <v>159.85881000000001</v>
      </c>
      <c r="J98" s="100">
        <v>68.542143999999993</v>
      </c>
      <c r="K98" s="100">
        <v>70</v>
      </c>
      <c r="L98" s="100">
        <v>100</v>
      </c>
      <c r="M98" s="100">
        <v>27.685079999999999</v>
      </c>
      <c r="N98" s="99">
        <v>151173</v>
      </c>
      <c r="O98" s="99">
        <v>18.152850999999998</v>
      </c>
      <c r="P98" s="99">
        <v>22.301310000000001</v>
      </c>
      <c r="R98" s="122">
        <v>1991</v>
      </c>
      <c r="S98" s="99">
        <v>13872</v>
      </c>
      <c r="T98" s="100">
        <v>160.02534</v>
      </c>
      <c r="U98" s="100">
        <v>167.06416999999999</v>
      </c>
      <c r="V98" s="100">
        <v>167.06416999999999</v>
      </c>
      <c r="W98" s="100">
        <v>192.45858999999999</v>
      </c>
      <c r="X98" s="100">
        <v>117.76166000000001</v>
      </c>
      <c r="Y98" s="100">
        <v>102.99326000000001</v>
      </c>
      <c r="Z98" s="100">
        <v>68.865412000000006</v>
      </c>
      <c r="AA98" s="100">
        <v>71</v>
      </c>
      <c r="AB98" s="100">
        <v>100</v>
      </c>
      <c r="AC98" s="100">
        <v>25.185642000000001</v>
      </c>
      <c r="AD98" s="99">
        <v>124571</v>
      </c>
      <c r="AE98" s="99">
        <v>15.214439</v>
      </c>
      <c r="AF98" s="99">
        <v>33.931956999999997</v>
      </c>
      <c r="AH98" s="122">
        <v>1991</v>
      </c>
      <c r="AI98" s="99">
        <v>31609</v>
      </c>
      <c r="AJ98" s="100">
        <v>182.87974</v>
      </c>
      <c r="AK98" s="100">
        <v>211.51365999999999</v>
      </c>
      <c r="AL98" s="100">
        <v>211.51365999999999</v>
      </c>
      <c r="AM98" s="100">
        <v>245.15325999999999</v>
      </c>
      <c r="AN98" s="100">
        <v>146.84678</v>
      </c>
      <c r="AO98" s="100">
        <v>127.44252</v>
      </c>
      <c r="AP98" s="100">
        <v>68.684014000000005</v>
      </c>
      <c r="AQ98" s="100">
        <v>70</v>
      </c>
      <c r="AR98" s="100">
        <v>100</v>
      </c>
      <c r="AS98" s="100">
        <v>26.529636</v>
      </c>
      <c r="AT98" s="99">
        <v>275744</v>
      </c>
      <c r="AU98" s="99">
        <v>16.696107999999999</v>
      </c>
      <c r="AV98" s="99">
        <v>26.387339000000001</v>
      </c>
      <c r="AW98" s="100">
        <v>1.6553561000000001</v>
      </c>
      <c r="AY98" s="122">
        <v>1991</v>
      </c>
    </row>
    <row r="99" spans="2:51">
      <c r="B99" s="122">
        <v>1992</v>
      </c>
      <c r="C99" s="99">
        <v>18451</v>
      </c>
      <c r="D99" s="100">
        <v>211.87939</v>
      </c>
      <c r="E99" s="100">
        <v>280.91304000000002</v>
      </c>
      <c r="F99" s="100">
        <v>280.91304000000002</v>
      </c>
      <c r="G99" s="100">
        <v>328.68966</v>
      </c>
      <c r="H99" s="100">
        <v>189.45523</v>
      </c>
      <c r="I99" s="100">
        <v>162.0206</v>
      </c>
      <c r="J99" s="100">
        <v>68.838319999999996</v>
      </c>
      <c r="K99" s="100">
        <v>70</v>
      </c>
      <c r="L99" s="100">
        <v>100</v>
      </c>
      <c r="M99" s="100">
        <v>27.907433999999999</v>
      </c>
      <c r="N99" s="99">
        <v>153619</v>
      </c>
      <c r="O99" s="99">
        <v>18.264707999999999</v>
      </c>
      <c r="P99" s="99">
        <v>22.733246000000001</v>
      </c>
      <c r="R99" s="122">
        <v>1992</v>
      </c>
      <c r="S99" s="99">
        <v>13954</v>
      </c>
      <c r="T99" s="100">
        <v>159.10373000000001</v>
      </c>
      <c r="U99" s="100">
        <v>164.21870000000001</v>
      </c>
      <c r="V99" s="100">
        <v>164.21870000000001</v>
      </c>
      <c r="W99" s="100">
        <v>189.24703</v>
      </c>
      <c r="X99" s="100">
        <v>115.34855</v>
      </c>
      <c r="Y99" s="100">
        <v>100.7413</v>
      </c>
      <c r="Z99" s="100">
        <v>69.131574999999998</v>
      </c>
      <c r="AA99" s="100">
        <v>71</v>
      </c>
      <c r="AB99" s="100">
        <v>100</v>
      </c>
      <c r="AC99" s="100">
        <v>24.248849</v>
      </c>
      <c r="AD99" s="99">
        <v>123911</v>
      </c>
      <c r="AE99" s="99">
        <v>14.974640000000001</v>
      </c>
      <c r="AF99" s="99">
        <v>33.967948999999997</v>
      </c>
      <c r="AH99" s="122">
        <v>1992</v>
      </c>
      <c r="AI99" s="99">
        <v>32405</v>
      </c>
      <c r="AJ99" s="100">
        <v>185.39777000000001</v>
      </c>
      <c r="AK99" s="100">
        <v>211.96439000000001</v>
      </c>
      <c r="AL99" s="100">
        <v>211.96439000000001</v>
      </c>
      <c r="AM99" s="100">
        <v>245.89399</v>
      </c>
      <c r="AN99" s="100">
        <v>146.74509</v>
      </c>
      <c r="AO99" s="100">
        <v>127.28855</v>
      </c>
      <c r="AP99" s="100">
        <v>68.964602999999997</v>
      </c>
      <c r="AQ99" s="100">
        <v>71</v>
      </c>
      <c r="AR99" s="100">
        <v>100</v>
      </c>
      <c r="AS99" s="100">
        <v>26.204916999999998</v>
      </c>
      <c r="AT99" s="99">
        <v>277530</v>
      </c>
      <c r="AU99" s="99">
        <v>16.63308</v>
      </c>
      <c r="AV99" s="99">
        <v>26.671882</v>
      </c>
      <c r="AW99" s="100">
        <v>1.7106033</v>
      </c>
      <c r="AY99" s="122">
        <v>1992</v>
      </c>
    </row>
    <row r="100" spans="2:51">
      <c r="B100" s="122">
        <v>1993</v>
      </c>
      <c r="C100" s="99">
        <v>18727</v>
      </c>
      <c r="D100" s="100">
        <v>213.24348000000001</v>
      </c>
      <c r="E100" s="100">
        <v>280.2407</v>
      </c>
      <c r="F100" s="100">
        <v>280.2407</v>
      </c>
      <c r="G100" s="100">
        <v>328.46695999999997</v>
      </c>
      <c r="H100" s="100">
        <v>187.74304000000001</v>
      </c>
      <c r="I100" s="100">
        <v>160.06701000000001</v>
      </c>
      <c r="J100" s="100">
        <v>69.246127999999999</v>
      </c>
      <c r="K100" s="100">
        <v>71</v>
      </c>
      <c r="L100" s="100">
        <v>100</v>
      </c>
      <c r="M100" s="100">
        <v>28.771374999999999</v>
      </c>
      <c r="N100" s="99">
        <v>151328</v>
      </c>
      <c r="O100" s="99">
        <v>17.854545000000002</v>
      </c>
      <c r="P100" s="99">
        <v>23.176935</v>
      </c>
      <c r="R100" s="122">
        <v>1993</v>
      </c>
      <c r="S100" s="99">
        <v>14449</v>
      </c>
      <c r="T100" s="100">
        <v>163.21338</v>
      </c>
      <c r="U100" s="100">
        <v>165.98330000000001</v>
      </c>
      <c r="V100" s="100">
        <v>165.98330000000001</v>
      </c>
      <c r="W100" s="100">
        <v>191.41063</v>
      </c>
      <c r="X100" s="100">
        <v>116.58682</v>
      </c>
      <c r="Y100" s="100">
        <v>101.70077000000001</v>
      </c>
      <c r="Z100" s="100">
        <v>69.358155999999994</v>
      </c>
      <c r="AA100" s="100">
        <v>72</v>
      </c>
      <c r="AB100" s="100">
        <v>100</v>
      </c>
      <c r="AC100" s="100">
        <v>25.568926000000001</v>
      </c>
      <c r="AD100" s="99">
        <v>125209</v>
      </c>
      <c r="AE100" s="99">
        <v>15.006551</v>
      </c>
      <c r="AF100" s="99">
        <v>35.891621999999998</v>
      </c>
      <c r="AH100" s="122">
        <v>1993</v>
      </c>
      <c r="AI100" s="99">
        <v>33176</v>
      </c>
      <c r="AJ100" s="100">
        <v>188.12792999999999</v>
      </c>
      <c r="AK100" s="100">
        <v>212.21686</v>
      </c>
      <c r="AL100" s="100">
        <v>212.21686</v>
      </c>
      <c r="AM100" s="100">
        <v>246.41154</v>
      </c>
      <c r="AN100" s="100">
        <v>146.43860000000001</v>
      </c>
      <c r="AO100" s="100">
        <v>126.73365</v>
      </c>
      <c r="AP100" s="100">
        <v>69.294921000000002</v>
      </c>
      <c r="AQ100" s="100">
        <v>71</v>
      </c>
      <c r="AR100" s="100">
        <v>100</v>
      </c>
      <c r="AS100" s="100">
        <v>27.283118999999999</v>
      </c>
      <c r="AT100" s="99">
        <v>276537</v>
      </c>
      <c r="AU100" s="99">
        <v>16.441721999999999</v>
      </c>
      <c r="AV100" s="99">
        <v>27.604619</v>
      </c>
      <c r="AW100" s="100">
        <v>1.6883668000000001</v>
      </c>
      <c r="AY100" s="122">
        <v>1993</v>
      </c>
    </row>
    <row r="101" spans="2:51">
      <c r="B101" s="122">
        <v>1994</v>
      </c>
      <c r="C101" s="99">
        <v>19553</v>
      </c>
      <c r="D101" s="100">
        <v>220.59693999999999</v>
      </c>
      <c r="E101" s="100">
        <v>284.26188999999999</v>
      </c>
      <c r="F101" s="100">
        <v>284.26188999999999</v>
      </c>
      <c r="G101" s="100">
        <v>332.7106</v>
      </c>
      <c r="H101" s="100">
        <v>190.90505999999999</v>
      </c>
      <c r="I101" s="100">
        <v>163.01919000000001</v>
      </c>
      <c r="J101" s="100">
        <v>69.273476000000002</v>
      </c>
      <c r="K101" s="100">
        <v>71</v>
      </c>
      <c r="L101" s="100">
        <v>100</v>
      </c>
      <c r="M101" s="100">
        <v>28.982865</v>
      </c>
      <c r="N101" s="99">
        <v>157829</v>
      </c>
      <c r="O101" s="99">
        <v>18.46097</v>
      </c>
      <c r="P101" s="99">
        <v>24.385266000000001</v>
      </c>
      <c r="R101" s="122">
        <v>1994</v>
      </c>
      <c r="S101" s="99">
        <v>14653</v>
      </c>
      <c r="T101" s="100">
        <v>163.87097</v>
      </c>
      <c r="U101" s="100">
        <v>164.62518</v>
      </c>
      <c r="V101" s="100">
        <v>164.62518</v>
      </c>
      <c r="W101" s="100">
        <v>189.90017</v>
      </c>
      <c r="X101" s="100">
        <v>115.58499999999999</v>
      </c>
      <c r="Y101" s="100">
        <v>100.98842999999999</v>
      </c>
      <c r="Z101" s="100">
        <v>69.557360000000003</v>
      </c>
      <c r="AA101" s="100">
        <v>72</v>
      </c>
      <c r="AB101" s="100">
        <v>100</v>
      </c>
      <c r="AC101" s="100">
        <v>24.739988</v>
      </c>
      <c r="AD101" s="99">
        <v>125292</v>
      </c>
      <c r="AE101" s="99">
        <v>14.878919</v>
      </c>
      <c r="AF101" s="99">
        <v>36.233446999999998</v>
      </c>
      <c r="AH101" s="122">
        <v>1994</v>
      </c>
      <c r="AI101" s="99">
        <v>34206</v>
      </c>
      <c r="AJ101" s="100">
        <v>192.10953000000001</v>
      </c>
      <c r="AK101" s="100">
        <v>213.55923999999999</v>
      </c>
      <c r="AL101" s="100">
        <v>213.55923999999999</v>
      </c>
      <c r="AM101" s="100">
        <v>247.82319000000001</v>
      </c>
      <c r="AN101" s="100">
        <v>147.51249000000001</v>
      </c>
      <c r="AO101" s="100">
        <v>127.85894999999999</v>
      </c>
      <c r="AP101" s="100">
        <v>69.395088000000001</v>
      </c>
      <c r="AQ101" s="100">
        <v>71</v>
      </c>
      <c r="AR101" s="100">
        <v>100</v>
      </c>
      <c r="AS101" s="100">
        <v>26.999337000000001</v>
      </c>
      <c r="AT101" s="99">
        <v>283121</v>
      </c>
      <c r="AU101" s="99">
        <v>16.683513000000001</v>
      </c>
      <c r="AV101" s="99">
        <v>28.511050000000001</v>
      </c>
      <c r="AW101" s="100">
        <v>1.7267218</v>
      </c>
      <c r="AY101" s="122">
        <v>1994</v>
      </c>
    </row>
    <row r="102" spans="2:51">
      <c r="B102" s="122">
        <v>1995</v>
      </c>
      <c r="C102" s="99">
        <v>19425</v>
      </c>
      <c r="D102" s="100">
        <v>216.78647000000001</v>
      </c>
      <c r="E102" s="100">
        <v>275.90998000000002</v>
      </c>
      <c r="F102" s="100">
        <v>275.90998000000002</v>
      </c>
      <c r="G102" s="100">
        <v>323.46445</v>
      </c>
      <c r="H102" s="100">
        <v>184.44022000000001</v>
      </c>
      <c r="I102" s="100">
        <v>157.13865999999999</v>
      </c>
      <c r="J102" s="100">
        <v>69.637271999999996</v>
      </c>
      <c r="K102" s="100">
        <v>71</v>
      </c>
      <c r="L102" s="100">
        <v>100</v>
      </c>
      <c r="M102" s="100">
        <v>29.320312000000001</v>
      </c>
      <c r="N102" s="99">
        <v>151890</v>
      </c>
      <c r="O102" s="99">
        <v>17.594702999999999</v>
      </c>
      <c r="P102" s="99">
        <v>23.653314999999999</v>
      </c>
      <c r="R102" s="122">
        <v>1995</v>
      </c>
      <c r="S102" s="99">
        <v>14943</v>
      </c>
      <c r="T102" s="100">
        <v>165.21731</v>
      </c>
      <c r="U102" s="100">
        <v>163.84059999999999</v>
      </c>
      <c r="V102" s="100">
        <v>163.84059999999999</v>
      </c>
      <c r="W102" s="100">
        <v>189.29760999999999</v>
      </c>
      <c r="X102" s="100">
        <v>114.51698</v>
      </c>
      <c r="Y102" s="100">
        <v>99.768935999999997</v>
      </c>
      <c r="Z102" s="100">
        <v>69.964599000000007</v>
      </c>
      <c r="AA102" s="100">
        <v>72</v>
      </c>
      <c r="AB102" s="100">
        <v>100</v>
      </c>
      <c r="AC102" s="100">
        <v>25.377873999999998</v>
      </c>
      <c r="AD102" s="99">
        <v>122701</v>
      </c>
      <c r="AE102" s="99">
        <v>14.424656000000001</v>
      </c>
      <c r="AF102" s="99">
        <v>35.206806</v>
      </c>
      <c r="AH102" s="122">
        <v>1995</v>
      </c>
      <c r="AI102" s="99">
        <v>34368</v>
      </c>
      <c r="AJ102" s="100">
        <v>190.88156000000001</v>
      </c>
      <c r="AK102" s="100">
        <v>209.56629000000001</v>
      </c>
      <c r="AL102" s="100">
        <v>209.56629000000001</v>
      </c>
      <c r="AM102" s="100">
        <v>243.56764000000001</v>
      </c>
      <c r="AN102" s="100">
        <v>144.07368</v>
      </c>
      <c r="AO102" s="100">
        <v>124.55145</v>
      </c>
      <c r="AP102" s="100">
        <v>69.779590999999996</v>
      </c>
      <c r="AQ102" s="100">
        <v>72</v>
      </c>
      <c r="AR102" s="100">
        <v>100</v>
      </c>
      <c r="AS102" s="100">
        <v>27.465177000000001</v>
      </c>
      <c r="AT102" s="99">
        <v>274591</v>
      </c>
      <c r="AU102" s="99">
        <v>16.021366</v>
      </c>
      <c r="AV102" s="99">
        <v>27.717818000000001</v>
      </c>
      <c r="AW102" s="100">
        <v>1.6840147000000001</v>
      </c>
      <c r="AY102" s="122">
        <v>1995</v>
      </c>
    </row>
    <row r="103" spans="2:51">
      <c r="B103" s="122">
        <v>1996</v>
      </c>
      <c r="C103" s="99">
        <v>19889</v>
      </c>
      <c r="D103" s="100">
        <v>219.39645999999999</v>
      </c>
      <c r="E103" s="100">
        <v>275.74221</v>
      </c>
      <c r="F103" s="100">
        <v>275.74221</v>
      </c>
      <c r="G103" s="100">
        <v>323.45963999999998</v>
      </c>
      <c r="H103" s="100">
        <v>183.46561</v>
      </c>
      <c r="I103" s="100">
        <v>155.80238</v>
      </c>
      <c r="J103" s="100">
        <v>70.050934999999996</v>
      </c>
      <c r="K103" s="100">
        <v>72</v>
      </c>
      <c r="L103" s="100">
        <v>100</v>
      </c>
      <c r="M103" s="100">
        <v>29.160191000000001</v>
      </c>
      <c r="N103" s="99">
        <v>148922</v>
      </c>
      <c r="O103" s="99">
        <v>17.075716</v>
      </c>
      <c r="P103" s="99">
        <v>23.052727000000001</v>
      </c>
      <c r="R103" s="122">
        <v>1996</v>
      </c>
      <c r="S103" s="99">
        <v>15363</v>
      </c>
      <c r="T103" s="100">
        <v>167.72854000000001</v>
      </c>
      <c r="U103" s="100">
        <v>164.41385</v>
      </c>
      <c r="V103" s="100">
        <v>164.41385</v>
      </c>
      <c r="W103" s="100">
        <v>189.83197999999999</v>
      </c>
      <c r="X103" s="100">
        <v>114.84883000000001</v>
      </c>
      <c r="Y103" s="100">
        <v>99.845588000000006</v>
      </c>
      <c r="Z103" s="100">
        <v>69.964070000000007</v>
      </c>
      <c r="AA103" s="100">
        <v>72</v>
      </c>
      <c r="AB103" s="100">
        <v>100</v>
      </c>
      <c r="AC103" s="100">
        <v>25.387933</v>
      </c>
      <c r="AD103" s="99">
        <v>127552</v>
      </c>
      <c r="AE103" s="99">
        <v>14.83128</v>
      </c>
      <c r="AF103" s="99">
        <v>37.385654000000002</v>
      </c>
      <c r="AH103" s="122">
        <v>1996</v>
      </c>
      <c r="AI103" s="99">
        <v>35252</v>
      </c>
      <c r="AJ103" s="100">
        <v>193.42908</v>
      </c>
      <c r="AK103" s="100">
        <v>209.80670000000001</v>
      </c>
      <c r="AL103" s="100">
        <v>209.80670000000001</v>
      </c>
      <c r="AM103" s="100">
        <v>243.87298999999999</v>
      </c>
      <c r="AN103" s="100">
        <v>143.78386</v>
      </c>
      <c r="AO103" s="100">
        <v>123.95477</v>
      </c>
      <c r="AP103" s="100">
        <v>70.013077999999993</v>
      </c>
      <c r="AQ103" s="100">
        <v>72</v>
      </c>
      <c r="AR103" s="100">
        <v>100</v>
      </c>
      <c r="AS103" s="100">
        <v>27.386787999999999</v>
      </c>
      <c r="AT103" s="99">
        <v>276474</v>
      </c>
      <c r="AU103" s="99">
        <v>15.961342</v>
      </c>
      <c r="AV103" s="99">
        <v>28.006301000000001</v>
      </c>
      <c r="AW103" s="100">
        <v>1.6771227</v>
      </c>
      <c r="AY103" s="122">
        <v>1996</v>
      </c>
    </row>
    <row r="104" spans="2:51">
      <c r="B104" s="123">
        <v>1997</v>
      </c>
      <c r="C104" s="99">
        <v>19865</v>
      </c>
      <c r="D104" s="100">
        <v>216.95735999999999</v>
      </c>
      <c r="E104" s="100">
        <v>266.63314000000003</v>
      </c>
      <c r="F104" s="100">
        <v>266.63314000000003</v>
      </c>
      <c r="G104" s="100">
        <v>312.75702000000001</v>
      </c>
      <c r="H104" s="100">
        <v>177.90331</v>
      </c>
      <c r="I104" s="100">
        <v>151.37154000000001</v>
      </c>
      <c r="J104" s="100">
        <v>70.054619000000002</v>
      </c>
      <c r="K104" s="100">
        <v>72</v>
      </c>
      <c r="L104" s="100">
        <v>100</v>
      </c>
      <c r="M104" s="100">
        <v>29.320167999999999</v>
      </c>
      <c r="N104" s="99">
        <v>148661</v>
      </c>
      <c r="O104" s="99">
        <v>16.902159000000001</v>
      </c>
      <c r="P104" s="99">
        <v>23.407973999999999</v>
      </c>
      <c r="R104" s="123">
        <v>1997</v>
      </c>
      <c r="S104" s="99">
        <v>15498</v>
      </c>
      <c r="T104" s="100">
        <v>167.24112</v>
      </c>
      <c r="U104" s="100">
        <v>161.34593000000001</v>
      </c>
      <c r="V104" s="100">
        <v>161.34593000000001</v>
      </c>
      <c r="W104" s="100">
        <v>186.33508</v>
      </c>
      <c r="X104" s="100">
        <v>112.73278999999999</v>
      </c>
      <c r="Y104" s="100">
        <v>98.109036000000003</v>
      </c>
      <c r="Z104" s="100">
        <v>70.114594999999994</v>
      </c>
      <c r="AA104" s="100">
        <v>73</v>
      </c>
      <c r="AB104" s="100">
        <v>100</v>
      </c>
      <c r="AC104" s="100">
        <v>25.159908000000001</v>
      </c>
      <c r="AD104" s="99">
        <v>127618</v>
      </c>
      <c r="AE104" s="99">
        <v>14.695471</v>
      </c>
      <c r="AF104" s="99">
        <v>36.615547999999997</v>
      </c>
      <c r="AH104" s="123">
        <v>1997</v>
      </c>
      <c r="AI104" s="99">
        <v>35363</v>
      </c>
      <c r="AJ104" s="100">
        <v>191.94989000000001</v>
      </c>
      <c r="AK104" s="100">
        <v>204.64438999999999</v>
      </c>
      <c r="AL104" s="100">
        <v>204.64438999999999</v>
      </c>
      <c r="AM104" s="100">
        <v>237.92896999999999</v>
      </c>
      <c r="AN104" s="100">
        <v>140.43859</v>
      </c>
      <c r="AO104" s="100">
        <v>121.25612</v>
      </c>
      <c r="AP104" s="100">
        <v>70.080904000000004</v>
      </c>
      <c r="AQ104" s="100">
        <v>72</v>
      </c>
      <c r="AR104" s="100">
        <v>100</v>
      </c>
      <c r="AS104" s="100">
        <v>27.339003000000002</v>
      </c>
      <c r="AT104" s="99">
        <v>276279</v>
      </c>
      <c r="AU104" s="99">
        <v>15.805835</v>
      </c>
      <c r="AV104" s="99">
        <v>28.087924000000001</v>
      </c>
      <c r="AW104" s="100">
        <v>1.6525557</v>
      </c>
      <c r="AY104" s="123">
        <v>1997</v>
      </c>
    </row>
    <row r="105" spans="2:51">
      <c r="B105" s="123">
        <v>1998</v>
      </c>
      <c r="C105" s="99">
        <v>20168</v>
      </c>
      <c r="D105" s="100">
        <v>218.19417999999999</v>
      </c>
      <c r="E105" s="100">
        <v>262.99799000000002</v>
      </c>
      <c r="F105" s="100">
        <v>262.99799000000002</v>
      </c>
      <c r="G105" s="100">
        <v>308.26614000000001</v>
      </c>
      <c r="H105" s="100">
        <v>175.24759</v>
      </c>
      <c r="I105" s="100">
        <v>148.90440000000001</v>
      </c>
      <c r="J105" s="100">
        <v>70.201516999999996</v>
      </c>
      <c r="K105" s="100">
        <v>72</v>
      </c>
      <c r="L105" s="100">
        <v>100</v>
      </c>
      <c r="M105" s="100">
        <v>30.068731</v>
      </c>
      <c r="N105" s="99">
        <v>149077</v>
      </c>
      <c r="O105" s="99">
        <v>16.815363000000001</v>
      </c>
      <c r="P105" s="99">
        <v>23.778321999999999</v>
      </c>
      <c r="R105" s="123">
        <v>1998</v>
      </c>
      <c r="S105" s="99">
        <v>15441</v>
      </c>
      <c r="T105" s="100">
        <v>164.88971000000001</v>
      </c>
      <c r="U105" s="100">
        <v>156.64487</v>
      </c>
      <c r="V105" s="100">
        <v>156.64487</v>
      </c>
      <c r="W105" s="100">
        <v>181.11403999999999</v>
      </c>
      <c r="X105" s="100">
        <v>108.97799000000001</v>
      </c>
      <c r="Y105" s="100">
        <v>94.619102999999996</v>
      </c>
      <c r="Z105" s="100">
        <v>70.432809000000006</v>
      </c>
      <c r="AA105" s="100">
        <v>73</v>
      </c>
      <c r="AB105" s="100">
        <v>100</v>
      </c>
      <c r="AC105" s="100">
        <v>25.679787999999999</v>
      </c>
      <c r="AD105" s="99">
        <v>124429</v>
      </c>
      <c r="AE105" s="99">
        <v>14.203974000000001</v>
      </c>
      <c r="AF105" s="99">
        <v>36.863045999999997</v>
      </c>
      <c r="AH105" s="123">
        <v>1998</v>
      </c>
      <c r="AI105" s="99">
        <v>35609</v>
      </c>
      <c r="AJ105" s="100">
        <v>191.36821</v>
      </c>
      <c r="AK105" s="100">
        <v>200.85266999999999</v>
      </c>
      <c r="AL105" s="100">
        <v>200.85266999999999</v>
      </c>
      <c r="AM105" s="100">
        <v>233.53805</v>
      </c>
      <c r="AN105" s="100">
        <v>137.43743000000001</v>
      </c>
      <c r="AO105" s="100">
        <v>118.42487</v>
      </c>
      <c r="AP105" s="100">
        <v>70.301813999999993</v>
      </c>
      <c r="AQ105" s="100">
        <v>72</v>
      </c>
      <c r="AR105" s="100">
        <v>100</v>
      </c>
      <c r="AS105" s="100">
        <v>27.994057000000002</v>
      </c>
      <c r="AT105" s="99">
        <v>273506</v>
      </c>
      <c r="AU105" s="99">
        <v>15.517474</v>
      </c>
      <c r="AV105" s="99">
        <v>28.357607000000002</v>
      </c>
      <c r="AW105" s="100">
        <v>1.6789441000000001</v>
      </c>
      <c r="AY105" s="123">
        <v>1998</v>
      </c>
    </row>
    <row r="106" spans="2:51">
      <c r="B106" s="123">
        <v>1999</v>
      </c>
      <c r="C106" s="99">
        <v>20283</v>
      </c>
      <c r="D106" s="100">
        <v>217.16021000000001</v>
      </c>
      <c r="E106" s="100">
        <v>257.74340999999998</v>
      </c>
      <c r="F106" s="100">
        <v>257.74340999999998</v>
      </c>
      <c r="G106" s="100">
        <v>302.25277999999997</v>
      </c>
      <c r="H106" s="100">
        <v>170.91033999999999</v>
      </c>
      <c r="I106" s="100">
        <v>144.77421000000001</v>
      </c>
      <c r="J106" s="100">
        <v>70.499729000000002</v>
      </c>
      <c r="K106" s="100">
        <v>72</v>
      </c>
      <c r="L106" s="100">
        <v>100</v>
      </c>
      <c r="M106" s="100">
        <v>30.170912999999999</v>
      </c>
      <c r="N106" s="99">
        <v>146804</v>
      </c>
      <c r="O106" s="99">
        <v>16.412106999999999</v>
      </c>
      <c r="P106" s="99">
        <v>23.530467999999999</v>
      </c>
      <c r="R106" s="123">
        <v>1999</v>
      </c>
      <c r="S106" s="99">
        <v>15573</v>
      </c>
      <c r="T106" s="100">
        <v>164.40819999999999</v>
      </c>
      <c r="U106" s="100">
        <v>153.67605</v>
      </c>
      <c r="V106" s="100">
        <v>153.67605</v>
      </c>
      <c r="W106" s="100">
        <v>177.85966999999999</v>
      </c>
      <c r="X106" s="100">
        <v>106.38731</v>
      </c>
      <c r="Y106" s="100">
        <v>92.168034000000006</v>
      </c>
      <c r="Z106" s="100">
        <v>70.858665999999999</v>
      </c>
      <c r="AA106" s="100">
        <v>73</v>
      </c>
      <c r="AB106" s="100">
        <v>100</v>
      </c>
      <c r="AC106" s="100">
        <v>25.58193</v>
      </c>
      <c r="AD106" s="99">
        <v>120561</v>
      </c>
      <c r="AE106" s="99">
        <v>13.629191</v>
      </c>
      <c r="AF106" s="99">
        <v>35.835814999999997</v>
      </c>
      <c r="AH106" s="123">
        <v>1999</v>
      </c>
      <c r="AI106" s="99">
        <v>35856</v>
      </c>
      <c r="AJ106" s="100">
        <v>190.59907000000001</v>
      </c>
      <c r="AK106" s="100">
        <v>196.90763999999999</v>
      </c>
      <c r="AL106" s="100">
        <v>196.90763999999999</v>
      </c>
      <c r="AM106" s="100">
        <v>229.05985999999999</v>
      </c>
      <c r="AN106" s="100">
        <v>134.11985000000001</v>
      </c>
      <c r="AO106" s="100">
        <v>115.23264</v>
      </c>
      <c r="AP106" s="100">
        <v>70.655621999999994</v>
      </c>
      <c r="AQ106" s="100">
        <v>73</v>
      </c>
      <c r="AR106" s="100">
        <v>100</v>
      </c>
      <c r="AS106" s="100">
        <v>27.990195</v>
      </c>
      <c r="AT106" s="99">
        <v>267365</v>
      </c>
      <c r="AU106" s="99">
        <v>15.028397</v>
      </c>
      <c r="AV106" s="99">
        <v>27.841384999999999</v>
      </c>
      <c r="AW106" s="100">
        <v>1.6771866</v>
      </c>
      <c r="AY106" s="123">
        <v>1999</v>
      </c>
    </row>
    <row r="107" spans="2:51" s="91" customFormat="1">
      <c r="B107" s="124">
        <v>2000</v>
      </c>
      <c r="C107" s="99">
        <v>20545</v>
      </c>
      <c r="D107" s="100">
        <v>217.55786000000001</v>
      </c>
      <c r="E107" s="100">
        <v>253.45704000000001</v>
      </c>
      <c r="F107" s="100">
        <v>253.45704000000001</v>
      </c>
      <c r="G107" s="100">
        <v>297.34451000000001</v>
      </c>
      <c r="H107" s="100">
        <v>167.41792000000001</v>
      </c>
      <c r="I107" s="100">
        <v>141.31068999999999</v>
      </c>
      <c r="J107" s="100">
        <v>70.900505999999993</v>
      </c>
      <c r="K107" s="100">
        <v>73</v>
      </c>
      <c r="L107" s="100">
        <v>100</v>
      </c>
      <c r="M107" s="100">
        <v>30.748163000000002</v>
      </c>
      <c r="N107" s="99">
        <v>142852</v>
      </c>
      <c r="O107" s="99">
        <v>15.819668</v>
      </c>
      <c r="P107" s="99">
        <v>23.926825000000001</v>
      </c>
      <c r="R107" s="124">
        <v>2000</v>
      </c>
      <c r="S107" s="99">
        <v>15829</v>
      </c>
      <c r="T107" s="100">
        <v>165.13765000000001</v>
      </c>
      <c r="U107" s="100">
        <v>152.01831999999999</v>
      </c>
      <c r="V107" s="100">
        <v>152.01831999999999</v>
      </c>
      <c r="W107" s="100">
        <v>176.08381</v>
      </c>
      <c r="X107" s="100">
        <v>105.04371</v>
      </c>
      <c r="Y107" s="100">
        <v>90.818737999999996</v>
      </c>
      <c r="Z107" s="100">
        <v>71.085097000000005</v>
      </c>
      <c r="AA107" s="100">
        <v>74</v>
      </c>
      <c r="AB107" s="100">
        <v>100</v>
      </c>
      <c r="AC107" s="100">
        <v>25.749096999999999</v>
      </c>
      <c r="AD107" s="99">
        <v>121261</v>
      </c>
      <c r="AE107" s="99">
        <v>13.569148</v>
      </c>
      <c r="AF107" s="99">
        <v>36.437255</v>
      </c>
      <c r="AH107" s="124">
        <v>2000</v>
      </c>
      <c r="AI107" s="99">
        <v>36374</v>
      </c>
      <c r="AJ107" s="100">
        <v>191.15234000000001</v>
      </c>
      <c r="AK107" s="100">
        <v>194.38095000000001</v>
      </c>
      <c r="AL107" s="100">
        <v>194.38095000000001</v>
      </c>
      <c r="AM107" s="100">
        <v>226.28155000000001</v>
      </c>
      <c r="AN107" s="100">
        <v>131.92211</v>
      </c>
      <c r="AO107" s="100">
        <v>113.00176</v>
      </c>
      <c r="AP107" s="100">
        <v>70.980836999999994</v>
      </c>
      <c r="AQ107" s="100">
        <v>73</v>
      </c>
      <c r="AR107" s="100">
        <v>100</v>
      </c>
      <c r="AS107" s="100">
        <v>28.352729</v>
      </c>
      <c r="AT107" s="99">
        <v>264113</v>
      </c>
      <c r="AU107" s="99">
        <v>14.700264000000001</v>
      </c>
      <c r="AV107" s="99">
        <v>28.404409000000001</v>
      </c>
      <c r="AW107" s="100">
        <v>1.6672795</v>
      </c>
      <c r="AY107" s="124">
        <v>2000</v>
      </c>
    </row>
    <row r="108" spans="2:51">
      <c r="B108" s="123">
        <v>2001</v>
      </c>
      <c r="C108" s="99">
        <v>21126</v>
      </c>
      <c r="D108" s="100">
        <v>220.94105999999999</v>
      </c>
      <c r="E108" s="100">
        <v>251.86837</v>
      </c>
      <c r="F108" s="100">
        <v>251.86837</v>
      </c>
      <c r="G108" s="100">
        <v>295.50887999999998</v>
      </c>
      <c r="H108" s="100">
        <v>166.58763999999999</v>
      </c>
      <c r="I108" s="100">
        <v>140.81941</v>
      </c>
      <c r="J108" s="100">
        <v>70.924780999999996</v>
      </c>
      <c r="K108" s="100">
        <v>73</v>
      </c>
      <c r="L108" s="100">
        <v>100</v>
      </c>
      <c r="M108" s="100">
        <v>31.609186999999999</v>
      </c>
      <c r="N108" s="99">
        <v>147553</v>
      </c>
      <c r="O108" s="99">
        <v>16.166197</v>
      </c>
      <c r="P108" s="99">
        <v>25.390485999999999</v>
      </c>
      <c r="R108" s="123">
        <v>2001</v>
      </c>
      <c r="S108" s="99">
        <v>16371</v>
      </c>
      <c r="T108" s="100">
        <v>168.54947999999999</v>
      </c>
      <c r="U108" s="100">
        <v>152.90971999999999</v>
      </c>
      <c r="V108" s="100">
        <v>152.90971999999999</v>
      </c>
      <c r="W108" s="100">
        <v>176.94112999999999</v>
      </c>
      <c r="X108" s="100">
        <v>105.45601000000001</v>
      </c>
      <c r="Y108" s="100">
        <v>91.012970999999993</v>
      </c>
      <c r="Z108" s="100">
        <v>71.285888999999997</v>
      </c>
      <c r="AA108" s="100">
        <v>74</v>
      </c>
      <c r="AB108" s="100">
        <v>100</v>
      </c>
      <c r="AC108" s="100">
        <v>26.529356</v>
      </c>
      <c r="AD108" s="99">
        <v>122904</v>
      </c>
      <c r="AE108" s="99">
        <v>13.595067999999999</v>
      </c>
      <c r="AF108" s="99">
        <v>38.183529999999998</v>
      </c>
      <c r="AH108" s="123">
        <v>2001</v>
      </c>
      <c r="AI108" s="99">
        <v>37497</v>
      </c>
      <c r="AJ108" s="100">
        <v>194.53998000000001</v>
      </c>
      <c r="AK108" s="100">
        <v>194.45141000000001</v>
      </c>
      <c r="AL108" s="100">
        <v>194.45141000000001</v>
      </c>
      <c r="AM108" s="100">
        <v>226.26974999999999</v>
      </c>
      <c r="AN108" s="100">
        <v>131.96906999999999</v>
      </c>
      <c r="AO108" s="100">
        <v>113.03379</v>
      </c>
      <c r="AP108" s="100">
        <v>71.082437999999996</v>
      </c>
      <c r="AQ108" s="100">
        <v>73</v>
      </c>
      <c r="AR108" s="100">
        <v>100</v>
      </c>
      <c r="AS108" s="100">
        <v>29.170556000000001</v>
      </c>
      <c r="AT108" s="99">
        <v>270457</v>
      </c>
      <c r="AU108" s="99">
        <v>14.886782999999999</v>
      </c>
      <c r="AV108" s="99">
        <v>29.950543</v>
      </c>
      <c r="AW108" s="100">
        <v>1.6471704</v>
      </c>
      <c r="AY108" s="123">
        <v>2001</v>
      </c>
    </row>
    <row r="109" spans="2:51">
      <c r="B109" s="124">
        <v>2002</v>
      </c>
      <c r="C109" s="99">
        <v>21459</v>
      </c>
      <c r="D109" s="100">
        <v>221.78738000000001</v>
      </c>
      <c r="E109" s="100">
        <v>249.26865000000001</v>
      </c>
      <c r="F109" s="100">
        <v>249.26865000000001</v>
      </c>
      <c r="G109" s="100">
        <v>292.61135999999999</v>
      </c>
      <c r="H109" s="100">
        <v>163.97658000000001</v>
      </c>
      <c r="I109" s="100">
        <v>138.03955999999999</v>
      </c>
      <c r="J109" s="100">
        <v>71.251422000000005</v>
      </c>
      <c r="K109" s="100">
        <v>73</v>
      </c>
      <c r="L109" s="100">
        <v>100</v>
      </c>
      <c r="M109" s="100">
        <v>31.15192</v>
      </c>
      <c r="N109" s="99">
        <v>145513</v>
      </c>
      <c r="O109" s="99">
        <v>15.775779999999999</v>
      </c>
      <c r="P109" s="99">
        <v>25.527477000000001</v>
      </c>
      <c r="R109" s="124">
        <v>2002</v>
      </c>
      <c r="S109" s="99">
        <v>16967</v>
      </c>
      <c r="T109" s="100">
        <v>172.78484</v>
      </c>
      <c r="U109" s="100">
        <v>154.98067</v>
      </c>
      <c r="V109" s="100">
        <v>154.98067</v>
      </c>
      <c r="W109" s="100">
        <v>179.50977</v>
      </c>
      <c r="X109" s="100">
        <v>106.95981999999999</v>
      </c>
      <c r="Y109" s="100">
        <v>92.447963000000001</v>
      </c>
      <c r="Z109" s="100">
        <v>71.357724000000005</v>
      </c>
      <c r="AA109" s="100">
        <v>74</v>
      </c>
      <c r="AB109" s="100">
        <v>100</v>
      </c>
      <c r="AC109" s="100">
        <v>26.174755000000001</v>
      </c>
      <c r="AD109" s="99">
        <v>126949</v>
      </c>
      <c r="AE109" s="99">
        <v>13.904108000000001</v>
      </c>
      <c r="AF109" s="99">
        <v>38.682853000000001</v>
      </c>
      <c r="AH109" s="124">
        <v>2002</v>
      </c>
      <c r="AI109" s="99">
        <v>38426</v>
      </c>
      <c r="AJ109" s="100">
        <v>197.10482999999999</v>
      </c>
      <c r="AK109" s="100">
        <v>194.36485999999999</v>
      </c>
      <c r="AL109" s="100">
        <v>194.36485999999999</v>
      </c>
      <c r="AM109" s="100">
        <v>226.31130999999999</v>
      </c>
      <c r="AN109" s="100">
        <v>131.51793000000001</v>
      </c>
      <c r="AO109" s="100">
        <v>112.43313000000001</v>
      </c>
      <c r="AP109" s="100">
        <v>71.298355000000001</v>
      </c>
      <c r="AQ109" s="100">
        <v>74</v>
      </c>
      <c r="AR109" s="100">
        <v>100</v>
      </c>
      <c r="AS109" s="100">
        <v>28.738959000000001</v>
      </c>
      <c r="AT109" s="99">
        <v>272462</v>
      </c>
      <c r="AU109" s="99">
        <v>14.844711</v>
      </c>
      <c r="AV109" s="99">
        <v>30.334088999999999</v>
      </c>
      <c r="AW109" s="100">
        <v>1.6083854</v>
      </c>
      <c r="AY109" s="124">
        <v>2002</v>
      </c>
    </row>
    <row r="110" spans="2:51">
      <c r="B110" s="123">
        <v>2003</v>
      </c>
      <c r="C110" s="99">
        <v>21505</v>
      </c>
      <c r="D110" s="100">
        <v>219.71684999999999</v>
      </c>
      <c r="E110" s="100">
        <v>243.12312</v>
      </c>
      <c r="F110" s="100">
        <v>243.12312</v>
      </c>
      <c r="G110" s="100">
        <v>285.49518</v>
      </c>
      <c r="H110" s="100">
        <v>160.33851000000001</v>
      </c>
      <c r="I110" s="100">
        <v>135.23187999999999</v>
      </c>
      <c r="J110" s="100">
        <v>71.222098000000003</v>
      </c>
      <c r="K110" s="100">
        <v>73</v>
      </c>
      <c r="L110" s="100">
        <v>100</v>
      </c>
      <c r="M110" s="100">
        <v>31.472266999999999</v>
      </c>
      <c r="N110" s="99">
        <v>147756</v>
      </c>
      <c r="O110" s="99">
        <v>15.855525999999999</v>
      </c>
      <c r="P110" s="99">
        <v>26.126904</v>
      </c>
      <c r="R110" s="123">
        <v>2003</v>
      </c>
      <c r="S110" s="99">
        <v>16887</v>
      </c>
      <c r="T110" s="100">
        <v>170.00666000000001</v>
      </c>
      <c r="U110" s="100">
        <v>150.59370999999999</v>
      </c>
      <c r="V110" s="100">
        <v>150.59370999999999</v>
      </c>
      <c r="W110" s="100">
        <v>174.84345999999999</v>
      </c>
      <c r="X110" s="100">
        <v>103.67375</v>
      </c>
      <c r="Y110" s="100">
        <v>89.528846999999999</v>
      </c>
      <c r="Z110" s="100">
        <v>71.581276000000003</v>
      </c>
      <c r="AA110" s="100">
        <v>74</v>
      </c>
      <c r="AB110" s="100">
        <v>100</v>
      </c>
      <c r="AC110" s="100">
        <v>26.401613000000001</v>
      </c>
      <c r="AD110" s="99">
        <v>125591</v>
      </c>
      <c r="AE110" s="99">
        <v>13.610749999999999</v>
      </c>
      <c r="AF110" s="99">
        <v>39.078781999999997</v>
      </c>
      <c r="AH110" s="123">
        <v>2003</v>
      </c>
      <c r="AI110" s="99">
        <v>38392</v>
      </c>
      <c r="AJ110" s="100">
        <v>194.67832000000001</v>
      </c>
      <c r="AK110" s="100">
        <v>189.76891000000001</v>
      </c>
      <c r="AL110" s="100">
        <v>189.76891000000001</v>
      </c>
      <c r="AM110" s="100">
        <v>221.24489</v>
      </c>
      <c r="AN110" s="100">
        <v>128.39766</v>
      </c>
      <c r="AO110" s="100">
        <v>109.81056</v>
      </c>
      <c r="AP110" s="100">
        <v>71.380088999999998</v>
      </c>
      <c r="AQ110" s="100">
        <v>74</v>
      </c>
      <c r="AR110" s="100">
        <v>100</v>
      </c>
      <c r="AS110" s="100">
        <v>29.020651000000001</v>
      </c>
      <c r="AT110" s="99">
        <v>273347</v>
      </c>
      <c r="AU110" s="99">
        <v>14.738678999999999</v>
      </c>
      <c r="AV110" s="99">
        <v>30.820115999999999</v>
      </c>
      <c r="AW110" s="100">
        <v>1.6144307</v>
      </c>
      <c r="AY110" s="123">
        <v>2003</v>
      </c>
    </row>
    <row r="111" spans="2:51">
      <c r="B111" s="124">
        <v>2004</v>
      </c>
      <c r="C111" s="99">
        <v>21831</v>
      </c>
      <c r="D111" s="100">
        <v>220.60538</v>
      </c>
      <c r="E111" s="100">
        <v>241.19726</v>
      </c>
      <c r="F111" s="100">
        <v>241.19726</v>
      </c>
      <c r="G111" s="100">
        <v>283.18900000000002</v>
      </c>
      <c r="H111" s="100">
        <v>158.35669999999999</v>
      </c>
      <c r="I111" s="100">
        <v>133.17357999999999</v>
      </c>
      <c r="J111" s="100">
        <v>71.459530000000001</v>
      </c>
      <c r="K111" s="100">
        <v>74</v>
      </c>
      <c r="L111" s="100">
        <v>100</v>
      </c>
      <c r="M111" s="100">
        <v>31.919</v>
      </c>
      <c r="N111" s="99">
        <v>147117</v>
      </c>
      <c r="O111" s="99">
        <v>15.632493</v>
      </c>
      <c r="P111" s="99">
        <v>26.725512999999999</v>
      </c>
      <c r="R111" s="124">
        <v>2004</v>
      </c>
      <c r="S111" s="99">
        <v>17022</v>
      </c>
      <c r="T111" s="100">
        <v>169.59638000000001</v>
      </c>
      <c r="U111" s="100">
        <v>148.53709000000001</v>
      </c>
      <c r="V111" s="100">
        <v>148.53709000000001</v>
      </c>
      <c r="W111" s="100">
        <v>172.49874</v>
      </c>
      <c r="X111" s="100">
        <v>101.83754999999999</v>
      </c>
      <c r="Y111" s="100">
        <v>87.691387000000006</v>
      </c>
      <c r="Z111" s="100">
        <v>71.854834999999994</v>
      </c>
      <c r="AA111" s="100">
        <v>75</v>
      </c>
      <c r="AB111" s="100">
        <v>100</v>
      </c>
      <c r="AC111" s="100">
        <v>26.549997999999999</v>
      </c>
      <c r="AD111" s="99">
        <v>123293</v>
      </c>
      <c r="AE111" s="99">
        <v>13.234125000000001</v>
      </c>
      <c r="AF111" s="99">
        <v>39.252285999999998</v>
      </c>
      <c r="AH111" s="124">
        <v>2004</v>
      </c>
      <c r="AI111" s="99">
        <v>38853</v>
      </c>
      <c r="AJ111" s="100">
        <v>194.92069000000001</v>
      </c>
      <c r="AK111" s="100">
        <v>187.84575000000001</v>
      </c>
      <c r="AL111" s="100">
        <v>187.84575000000001</v>
      </c>
      <c r="AM111" s="100">
        <v>218.97694000000001</v>
      </c>
      <c r="AN111" s="100">
        <v>126.54169</v>
      </c>
      <c r="AO111" s="100">
        <v>107.88251</v>
      </c>
      <c r="AP111" s="100">
        <v>71.632717999999997</v>
      </c>
      <c r="AQ111" s="100">
        <v>74</v>
      </c>
      <c r="AR111" s="100">
        <v>100</v>
      </c>
      <c r="AS111" s="100">
        <v>29.321249000000002</v>
      </c>
      <c r="AT111" s="99">
        <v>270410</v>
      </c>
      <c r="AU111" s="99">
        <v>14.439372000000001</v>
      </c>
      <c r="AV111" s="99">
        <v>31.276530000000001</v>
      </c>
      <c r="AW111" s="100">
        <v>1.6238184</v>
      </c>
      <c r="AY111" s="124">
        <v>2004</v>
      </c>
    </row>
    <row r="112" spans="2:51">
      <c r="B112" s="123">
        <v>2005</v>
      </c>
      <c r="C112" s="99">
        <v>22039</v>
      </c>
      <c r="D112" s="100">
        <v>219.95815999999999</v>
      </c>
      <c r="E112" s="100">
        <v>236.52704</v>
      </c>
      <c r="F112" s="100">
        <v>236.52704</v>
      </c>
      <c r="G112" s="100">
        <v>278.13493</v>
      </c>
      <c r="H112" s="100">
        <v>155.08729</v>
      </c>
      <c r="I112" s="100">
        <v>130.41629</v>
      </c>
      <c r="J112" s="100">
        <v>71.761094</v>
      </c>
      <c r="K112" s="100">
        <v>74</v>
      </c>
      <c r="L112" s="100">
        <v>100</v>
      </c>
      <c r="M112" s="100">
        <v>32.776133999999999</v>
      </c>
      <c r="N112" s="99">
        <v>144452</v>
      </c>
      <c r="O112" s="99">
        <v>15.177343</v>
      </c>
      <c r="P112" s="99">
        <v>26.185728000000001</v>
      </c>
      <c r="R112" s="123">
        <v>2005</v>
      </c>
      <c r="S112" s="99">
        <v>17183</v>
      </c>
      <c r="T112" s="100">
        <v>169.17044999999999</v>
      </c>
      <c r="U112" s="100">
        <v>146.44073</v>
      </c>
      <c r="V112" s="100">
        <v>146.44073</v>
      </c>
      <c r="W112" s="100">
        <v>170.12089</v>
      </c>
      <c r="X112" s="100">
        <v>100.15994999999999</v>
      </c>
      <c r="Y112" s="100">
        <v>86.239002999999997</v>
      </c>
      <c r="Z112" s="100">
        <v>72.038188000000005</v>
      </c>
      <c r="AA112" s="100">
        <v>75</v>
      </c>
      <c r="AB112" s="100">
        <v>100</v>
      </c>
      <c r="AC112" s="100">
        <v>27.071352999999998</v>
      </c>
      <c r="AD112" s="99">
        <v>122889</v>
      </c>
      <c r="AE112" s="99">
        <v>13.043703000000001</v>
      </c>
      <c r="AF112" s="99">
        <v>39.123291999999999</v>
      </c>
      <c r="AH112" s="123">
        <v>2005</v>
      </c>
      <c r="AI112" s="99">
        <v>39222</v>
      </c>
      <c r="AJ112" s="100">
        <v>194.39115000000001</v>
      </c>
      <c r="AK112" s="100">
        <v>184.86242999999999</v>
      </c>
      <c r="AL112" s="100">
        <v>184.86242999999999</v>
      </c>
      <c r="AM112" s="100">
        <v>215.75793999999999</v>
      </c>
      <c r="AN112" s="100">
        <v>124.27466</v>
      </c>
      <c r="AO112" s="100">
        <v>105.92758000000001</v>
      </c>
      <c r="AP112" s="100">
        <v>71.882470999999995</v>
      </c>
      <c r="AQ112" s="100">
        <v>74</v>
      </c>
      <c r="AR112" s="100">
        <v>100</v>
      </c>
      <c r="AS112" s="100">
        <v>30.005966999999998</v>
      </c>
      <c r="AT112" s="99">
        <v>267341</v>
      </c>
      <c r="AU112" s="99">
        <v>14.115945999999999</v>
      </c>
      <c r="AV112" s="99">
        <v>30.879663999999998</v>
      </c>
      <c r="AW112" s="100">
        <v>1.6151724999999999</v>
      </c>
      <c r="AY112" s="123">
        <v>2005</v>
      </c>
    </row>
    <row r="113" spans="2:51">
      <c r="B113" s="123">
        <v>2006</v>
      </c>
      <c r="C113" s="99">
        <v>22388</v>
      </c>
      <c r="D113" s="100">
        <v>220.36681999999999</v>
      </c>
      <c r="E113" s="100">
        <v>233.93105</v>
      </c>
      <c r="F113" s="100">
        <v>233.93105</v>
      </c>
      <c r="G113" s="100">
        <v>275.71246000000002</v>
      </c>
      <c r="H113" s="100">
        <v>152.59658999999999</v>
      </c>
      <c r="I113" s="100">
        <v>127.85277000000001</v>
      </c>
      <c r="J113" s="100">
        <v>72.129400000000004</v>
      </c>
      <c r="K113" s="100">
        <v>74</v>
      </c>
      <c r="L113" s="100">
        <v>100</v>
      </c>
      <c r="M113" s="100">
        <v>32.656514000000001</v>
      </c>
      <c r="N113" s="99">
        <v>142799</v>
      </c>
      <c r="O113" s="99">
        <v>14.810478</v>
      </c>
      <c r="P113" s="99">
        <v>26.347456999999999</v>
      </c>
      <c r="R113" s="123">
        <v>2006</v>
      </c>
      <c r="S113" s="99">
        <v>17382</v>
      </c>
      <c r="T113" s="100">
        <v>168.89597000000001</v>
      </c>
      <c r="U113" s="100">
        <v>144.64856</v>
      </c>
      <c r="V113" s="100">
        <v>144.64856</v>
      </c>
      <c r="W113" s="100">
        <v>168.13462000000001</v>
      </c>
      <c r="X113" s="100">
        <v>98.733282000000003</v>
      </c>
      <c r="Y113" s="100">
        <v>84.752764999999997</v>
      </c>
      <c r="Z113" s="100">
        <v>72.220917999999998</v>
      </c>
      <c r="AA113" s="100">
        <v>75</v>
      </c>
      <c r="AB113" s="100">
        <v>100</v>
      </c>
      <c r="AC113" s="100">
        <v>26.666461999999999</v>
      </c>
      <c r="AD113" s="99">
        <v>123418</v>
      </c>
      <c r="AE113" s="99">
        <v>12.933643999999999</v>
      </c>
      <c r="AF113" s="99">
        <v>39.481884000000001</v>
      </c>
      <c r="AH113" s="123">
        <v>2006</v>
      </c>
      <c r="AI113" s="99">
        <v>39770</v>
      </c>
      <c r="AJ113" s="100">
        <v>194.46513999999999</v>
      </c>
      <c r="AK113" s="100">
        <v>182.68791999999999</v>
      </c>
      <c r="AL113" s="100">
        <v>182.68791999999999</v>
      </c>
      <c r="AM113" s="100">
        <v>213.54202000000001</v>
      </c>
      <c r="AN113" s="100">
        <v>122.33889000000001</v>
      </c>
      <c r="AO113" s="100">
        <v>103.91146000000001</v>
      </c>
      <c r="AP113" s="100">
        <v>72.169398999999999</v>
      </c>
      <c r="AQ113" s="100">
        <v>75</v>
      </c>
      <c r="AR113" s="100">
        <v>100</v>
      </c>
      <c r="AS113" s="100">
        <v>29.737024999999999</v>
      </c>
      <c r="AT113" s="99">
        <v>266217</v>
      </c>
      <c r="AU113" s="99">
        <v>13.876920999999999</v>
      </c>
      <c r="AV113" s="99">
        <v>31.151866999999999</v>
      </c>
      <c r="AW113" s="100">
        <v>1.6172373</v>
      </c>
      <c r="AY113" s="123">
        <v>2006</v>
      </c>
    </row>
    <row r="114" spans="2:51">
      <c r="B114" s="123">
        <v>2007</v>
      </c>
      <c r="C114" s="99">
        <v>22798</v>
      </c>
      <c r="D114" s="100">
        <v>220.19318000000001</v>
      </c>
      <c r="E114" s="100">
        <v>229.90329</v>
      </c>
      <c r="F114" s="100">
        <v>229.90329</v>
      </c>
      <c r="G114" s="100">
        <v>270.59131000000002</v>
      </c>
      <c r="H114" s="100">
        <v>150.54568</v>
      </c>
      <c r="I114" s="100">
        <v>126.34587000000001</v>
      </c>
      <c r="J114" s="100">
        <v>71.980874999999997</v>
      </c>
      <c r="K114" s="100">
        <v>74</v>
      </c>
      <c r="L114" s="100">
        <v>100</v>
      </c>
      <c r="M114" s="100">
        <v>32.305970000000002</v>
      </c>
      <c r="N114" s="99">
        <v>149583</v>
      </c>
      <c r="O114" s="99">
        <v>15.230684</v>
      </c>
      <c r="P114" s="99">
        <v>27.313513</v>
      </c>
      <c r="R114" s="123">
        <v>2007</v>
      </c>
      <c r="S114" s="99">
        <v>17533</v>
      </c>
      <c r="T114" s="100">
        <v>167.39568</v>
      </c>
      <c r="U114" s="100">
        <v>142.13427999999999</v>
      </c>
      <c r="V114" s="100">
        <v>142.13427999999999</v>
      </c>
      <c r="W114" s="100">
        <v>165.30303000000001</v>
      </c>
      <c r="X114" s="100">
        <v>97.227406000000002</v>
      </c>
      <c r="Y114" s="100">
        <v>83.658524</v>
      </c>
      <c r="Z114" s="100">
        <v>72.207609000000005</v>
      </c>
      <c r="AA114" s="100">
        <v>75</v>
      </c>
      <c r="AB114" s="100">
        <v>100</v>
      </c>
      <c r="AC114" s="100">
        <v>26.057814</v>
      </c>
      <c r="AD114" s="99">
        <v>125114</v>
      </c>
      <c r="AE114" s="99">
        <v>12.88409</v>
      </c>
      <c r="AF114" s="99">
        <v>38.789506000000003</v>
      </c>
      <c r="AH114" s="123">
        <v>2007</v>
      </c>
      <c r="AI114" s="99">
        <v>40331</v>
      </c>
      <c r="AJ114" s="100">
        <v>193.64188999999999</v>
      </c>
      <c r="AK114" s="100">
        <v>179.90128999999999</v>
      </c>
      <c r="AL114" s="100">
        <v>179.90128999999999</v>
      </c>
      <c r="AM114" s="100">
        <v>210.19395</v>
      </c>
      <c r="AN114" s="100">
        <v>120.80768999999999</v>
      </c>
      <c r="AO114" s="100">
        <v>102.79322999999999</v>
      </c>
      <c r="AP114" s="100">
        <v>72.079445000000007</v>
      </c>
      <c r="AQ114" s="100">
        <v>74</v>
      </c>
      <c r="AR114" s="100">
        <v>100</v>
      </c>
      <c r="AS114" s="100">
        <v>29.256315000000001</v>
      </c>
      <c r="AT114" s="99">
        <v>274697</v>
      </c>
      <c r="AU114" s="99">
        <v>14.064021</v>
      </c>
      <c r="AV114" s="99">
        <v>31.567184000000001</v>
      </c>
      <c r="AW114" s="100">
        <v>1.6175077</v>
      </c>
      <c r="AY114" s="123">
        <v>2007</v>
      </c>
    </row>
    <row r="115" spans="2:51">
      <c r="B115" s="123">
        <v>2008</v>
      </c>
      <c r="C115" s="99">
        <v>23913</v>
      </c>
      <c r="D115" s="100">
        <v>226.19085999999999</v>
      </c>
      <c r="E115" s="100">
        <v>234.96871999999999</v>
      </c>
      <c r="F115" s="100">
        <v>234.96871999999999</v>
      </c>
      <c r="G115" s="100">
        <v>277.04662999999999</v>
      </c>
      <c r="H115" s="100">
        <v>152.47497000000001</v>
      </c>
      <c r="I115" s="100">
        <v>127.23915</v>
      </c>
      <c r="J115" s="100">
        <v>72.510810000000006</v>
      </c>
      <c r="K115" s="100">
        <v>75</v>
      </c>
      <c r="L115" s="100">
        <v>100</v>
      </c>
      <c r="M115" s="100">
        <v>32.513461</v>
      </c>
      <c r="N115" s="99">
        <v>148512</v>
      </c>
      <c r="O115" s="99">
        <v>14.811049000000001</v>
      </c>
      <c r="P115" s="99">
        <v>26.572053</v>
      </c>
      <c r="R115" s="123">
        <v>2008</v>
      </c>
      <c r="S115" s="99">
        <v>18510</v>
      </c>
      <c r="T115" s="100">
        <v>173.36080000000001</v>
      </c>
      <c r="U115" s="100">
        <v>145.82850999999999</v>
      </c>
      <c r="V115" s="100">
        <v>145.82850999999999</v>
      </c>
      <c r="W115" s="100">
        <v>169.88574</v>
      </c>
      <c r="X115" s="100">
        <v>98.888840999999999</v>
      </c>
      <c r="Y115" s="100">
        <v>84.703708000000006</v>
      </c>
      <c r="Z115" s="100">
        <v>72.698324999999997</v>
      </c>
      <c r="AA115" s="100">
        <v>75</v>
      </c>
      <c r="AB115" s="100">
        <v>100</v>
      </c>
      <c r="AC115" s="100">
        <v>26.293361000000001</v>
      </c>
      <c r="AD115" s="99">
        <v>126773</v>
      </c>
      <c r="AE115" s="99">
        <v>12.802819</v>
      </c>
      <c r="AF115" s="99">
        <v>39.592064999999998</v>
      </c>
      <c r="AH115" s="123">
        <v>2008</v>
      </c>
      <c r="AI115" s="99">
        <v>42423</v>
      </c>
      <c r="AJ115" s="100">
        <v>199.64517000000001</v>
      </c>
      <c r="AK115" s="100">
        <v>184.20671999999999</v>
      </c>
      <c r="AL115" s="100">
        <v>184.20671999999999</v>
      </c>
      <c r="AM115" s="100">
        <v>215.60667000000001</v>
      </c>
      <c r="AN115" s="100">
        <v>122.57176</v>
      </c>
      <c r="AO115" s="100">
        <v>103.73672000000001</v>
      </c>
      <c r="AP115" s="100">
        <v>72.592626999999993</v>
      </c>
      <c r="AQ115" s="100">
        <v>75</v>
      </c>
      <c r="AR115" s="100">
        <v>100</v>
      </c>
      <c r="AS115" s="100">
        <v>29.471468000000002</v>
      </c>
      <c r="AT115" s="99">
        <v>275285</v>
      </c>
      <c r="AU115" s="99">
        <v>13.813238999999999</v>
      </c>
      <c r="AV115" s="99">
        <v>31.314377</v>
      </c>
      <c r="AW115" s="100">
        <v>1.6112674</v>
      </c>
      <c r="AY115" s="123">
        <v>2008</v>
      </c>
    </row>
    <row r="116" spans="2:51">
      <c r="B116" s="123">
        <v>2009</v>
      </c>
      <c r="C116" s="99">
        <v>23693</v>
      </c>
      <c r="D116" s="100">
        <v>219.36344</v>
      </c>
      <c r="E116" s="100">
        <v>225.68602000000001</v>
      </c>
      <c r="F116" s="100">
        <v>225.68602000000001</v>
      </c>
      <c r="G116" s="100">
        <v>266.2321</v>
      </c>
      <c r="H116" s="100">
        <v>146.50895</v>
      </c>
      <c r="I116" s="100">
        <v>122.36054</v>
      </c>
      <c r="J116" s="100">
        <v>72.597855999999993</v>
      </c>
      <c r="K116" s="100">
        <v>74</v>
      </c>
      <c r="L116" s="100">
        <v>100</v>
      </c>
      <c r="M116" s="100">
        <v>32.761338000000002</v>
      </c>
      <c r="N116" s="99">
        <v>146417</v>
      </c>
      <c r="O116" s="99">
        <v>14.293950000000001</v>
      </c>
      <c r="P116" s="99">
        <v>26.038253000000001</v>
      </c>
      <c r="R116" s="123">
        <v>2009</v>
      </c>
      <c r="S116" s="99">
        <v>18272</v>
      </c>
      <c r="T116" s="100">
        <v>167.77377000000001</v>
      </c>
      <c r="U116" s="100">
        <v>140.72994</v>
      </c>
      <c r="V116" s="100">
        <v>140.72994</v>
      </c>
      <c r="W116" s="100">
        <v>163.76879</v>
      </c>
      <c r="X116" s="100">
        <v>95.863382000000001</v>
      </c>
      <c r="Y116" s="100">
        <v>82.382752999999994</v>
      </c>
      <c r="Z116" s="100">
        <v>72.509359000000003</v>
      </c>
      <c r="AA116" s="100">
        <v>75</v>
      </c>
      <c r="AB116" s="100">
        <v>100</v>
      </c>
      <c r="AC116" s="100">
        <v>26.697838000000001</v>
      </c>
      <c r="AD116" s="99">
        <v>128426</v>
      </c>
      <c r="AE116" s="99">
        <v>12.710457999999999</v>
      </c>
      <c r="AF116" s="99">
        <v>39.205067999999997</v>
      </c>
      <c r="AH116" s="123">
        <v>2009</v>
      </c>
      <c r="AI116" s="99">
        <v>41965</v>
      </c>
      <c r="AJ116" s="100">
        <v>193.46151</v>
      </c>
      <c r="AK116" s="100">
        <v>177.39428000000001</v>
      </c>
      <c r="AL116" s="100">
        <v>177.39428000000001</v>
      </c>
      <c r="AM116" s="100">
        <v>207.61395999999999</v>
      </c>
      <c r="AN116" s="100">
        <v>118.26878000000001</v>
      </c>
      <c r="AO116" s="100">
        <v>100.28371</v>
      </c>
      <c r="AP116" s="100">
        <v>72.559323000000006</v>
      </c>
      <c r="AQ116" s="100">
        <v>75</v>
      </c>
      <c r="AR116" s="100">
        <v>100</v>
      </c>
      <c r="AS116" s="100">
        <v>29.813157</v>
      </c>
      <c r="AT116" s="99">
        <v>274843</v>
      </c>
      <c r="AU116" s="99">
        <v>13.507625000000001</v>
      </c>
      <c r="AV116" s="99">
        <v>30.885052999999999</v>
      </c>
      <c r="AW116" s="100">
        <v>1.6036816</v>
      </c>
      <c r="AY116" s="123">
        <v>2009</v>
      </c>
    </row>
    <row r="117" spans="2:51">
      <c r="B117" s="123">
        <v>2010</v>
      </c>
      <c r="C117" s="99">
        <v>24557</v>
      </c>
      <c r="D117" s="100">
        <v>223.90024</v>
      </c>
      <c r="E117" s="100">
        <v>226.66421</v>
      </c>
      <c r="F117" s="100">
        <v>226.66421</v>
      </c>
      <c r="G117" s="100">
        <v>267.44499000000002</v>
      </c>
      <c r="H117" s="100">
        <v>147.08516</v>
      </c>
      <c r="I117" s="100">
        <v>122.89276</v>
      </c>
      <c r="J117" s="100">
        <v>72.701637000000005</v>
      </c>
      <c r="K117" s="100">
        <v>75</v>
      </c>
      <c r="L117" s="100">
        <v>100</v>
      </c>
      <c r="M117" s="100">
        <v>33.418159000000003</v>
      </c>
      <c r="N117" s="99">
        <v>152147</v>
      </c>
      <c r="O117" s="99">
        <v>14.634933</v>
      </c>
      <c r="P117" s="99">
        <v>27.174347999999998</v>
      </c>
      <c r="R117" s="123">
        <v>2010</v>
      </c>
      <c r="S117" s="99">
        <v>18753</v>
      </c>
      <c r="T117" s="100">
        <v>169.49690000000001</v>
      </c>
      <c r="U117" s="100">
        <v>140.50050999999999</v>
      </c>
      <c r="V117" s="100">
        <v>140.50050999999999</v>
      </c>
      <c r="W117" s="100">
        <v>163.74924999999999</v>
      </c>
      <c r="X117" s="100">
        <v>95.106494999999995</v>
      </c>
      <c r="Y117" s="100">
        <v>81.395959000000005</v>
      </c>
      <c r="Z117" s="100">
        <v>72.933396999999999</v>
      </c>
      <c r="AA117" s="100">
        <v>75</v>
      </c>
      <c r="AB117" s="100">
        <v>100</v>
      </c>
      <c r="AC117" s="100">
        <v>26.794211000000001</v>
      </c>
      <c r="AD117" s="99">
        <v>125825</v>
      </c>
      <c r="AE117" s="99">
        <v>12.261003000000001</v>
      </c>
      <c r="AF117" s="99">
        <v>39.272939999999998</v>
      </c>
      <c r="AH117" s="123">
        <v>2010</v>
      </c>
      <c r="AI117" s="99">
        <v>43310</v>
      </c>
      <c r="AJ117" s="100">
        <v>196.57993999999999</v>
      </c>
      <c r="AK117" s="100">
        <v>177.89353</v>
      </c>
      <c r="AL117" s="100">
        <v>177.89353</v>
      </c>
      <c r="AM117" s="100">
        <v>208.34520000000001</v>
      </c>
      <c r="AN117" s="100">
        <v>118.25718999999999</v>
      </c>
      <c r="AO117" s="100">
        <v>100.09591</v>
      </c>
      <c r="AP117" s="100">
        <v>72.801995000000005</v>
      </c>
      <c r="AQ117" s="100">
        <v>75</v>
      </c>
      <c r="AR117" s="100">
        <v>100</v>
      </c>
      <c r="AS117" s="100">
        <v>30.186864</v>
      </c>
      <c r="AT117" s="99">
        <v>277972</v>
      </c>
      <c r="AU117" s="99">
        <v>13.455664000000001</v>
      </c>
      <c r="AV117" s="99">
        <v>31.577752</v>
      </c>
      <c r="AW117" s="100">
        <v>1.6132625</v>
      </c>
      <c r="AY117" s="123">
        <v>2010</v>
      </c>
    </row>
    <row r="118" spans="2:51">
      <c r="B118" s="123">
        <v>2011</v>
      </c>
      <c r="C118" s="99">
        <v>24749</v>
      </c>
      <c r="D118" s="100">
        <v>222.59829999999999</v>
      </c>
      <c r="E118" s="100">
        <v>221.15248</v>
      </c>
      <c r="F118" s="100">
        <v>221.15248</v>
      </c>
      <c r="G118" s="100">
        <v>261.17687999999998</v>
      </c>
      <c r="H118" s="100">
        <v>143.43279999999999</v>
      </c>
      <c r="I118" s="100">
        <v>119.87806</v>
      </c>
      <c r="J118" s="100">
        <v>72.842937000000006</v>
      </c>
      <c r="K118" s="100">
        <v>75</v>
      </c>
      <c r="L118" s="100">
        <v>100</v>
      </c>
      <c r="M118" s="100">
        <v>32.854109000000001</v>
      </c>
      <c r="N118" s="99">
        <v>151812</v>
      </c>
      <c r="O118" s="99">
        <v>14.416846</v>
      </c>
      <c r="P118" s="99">
        <v>27.922118999999999</v>
      </c>
      <c r="R118" s="123">
        <v>2011</v>
      </c>
      <c r="S118" s="99">
        <v>18983</v>
      </c>
      <c r="T118" s="100">
        <v>169.16195999999999</v>
      </c>
      <c r="U118" s="100">
        <v>138.61351999999999</v>
      </c>
      <c r="V118" s="100">
        <v>138.61351999999999</v>
      </c>
      <c r="W118" s="100">
        <v>161.50868</v>
      </c>
      <c r="X118" s="100">
        <v>93.972583999999998</v>
      </c>
      <c r="Y118" s="100">
        <v>80.447586999999999</v>
      </c>
      <c r="Z118" s="100">
        <v>72.909709000000007</v>
      </c>
      <c r="AA118" s="100">
        <v>75</v>
      </c>
      <c r="AB118" s="100">
        <v>100</v>
      </c>
      <c r="AC118" s="100">
        <v>26.511828999999999</v>
      </c>
      <c r="AD118" s="99">
        <v>128981</v>
      </c>
      <c r="AE118" s="99">
        <v>12.397413999999999</v>
      </c>
      <c r="AF118" s="99">
        <v>39.446866999999997</v>
      </c>
      <c r="AH118" s="123">
        <v>2011</v>
      </c>
      <c r="AI118" s="99">
        <v>43732</v>
      </c>
      <c r="AJ118" s="100">
        <v>195.75628</v>
      </c>
      <c r="AK118" s="100">
        <v>174.50523000000001</v>
      </c>
      <c r="AL118" s="100">
        <v>174.50523000000001</v>
      </c>
      <c r="AM118" s="100">
        <v>204.47806</v>
      </c>
      <c r="AN118" s="100">
        <v>116.03028999999999</v>
      </c>
      <c r="AO118" s="100">
        <v>98.230154999999996</v>
      </c>
      <c r="AP118" s="100">
        <v>72.871921999999998</v>
      </c>
      <c r="AQ118" s="100">
        <v>75</v>
      </c>
      <c r="AR118" s="100">
        <v>100</v>
      </c>
      <c r="AS118" s="100">
        <v>29.763428000000001</v>
      </c>
      <c r="AT118" s="99">
        <v>280793</v>
      </c>
      <c r="AU118" s="99">
        <v>13.413223</v>
      </c>
      <c r="AV118" s="99">
        <v>32.250146999999998</v>
      </c>
      <c r="AW118" s="100">
        <v>1.5954611000000001</v>
      </c>
      <c r="AY118" s="123">
        <v>2011</v>
      </c>
    </row>
    <row r="119" spans="2:51">
      <c r="B119" s="123">
        <v>2012</v>
      </c>
      <c r="C119" s="99">
        <v>24563</v>
      </c>
      <c r="D119" s="100">
        <v>217.05714</v>
      </c>
      <c r="E119" s="100">
        <v>212.67413999999999</v>
      </c>
      <c r="F119" s="100">
        <v>212.67413999999999</v>
      </c>
      <c r="G119" s="100">
        <v>251.39039</v>
      </c>
      <c r="H119" s="100">
        <v>137.62496999999999</v>
      </c>
      <c r="I119" s="100">
        <v>114.88715999999999</v>
      </c>
      <c r="J119" s="100">
        <v>73.103122999999997</v>
      </c>
      <c r="K119" s="100">
        <v>75</v>
      </c>
      <c r="L119" s="100">
        <v>100</v>
      </c>
      <c r="M119" s="100">
        <v>32.840870000000002</v>
      </c>
      <c r="N119" s="99">
        <v>146811</v>
      </c>
      <c r="O119" s="99">
        <v>13.707789</v>
      </c>
      <c r="P119" s="99">
        <v>27.760791000000001</v>
      </c>
      <c r="R119" s="123">
        <v>2012</v>
      </c>
      <c r="S119" s="99">
        <v>18943</v>
      </c>
      <c r="T119" s="100">
        <v>165.78710000000001</v>
      </c>
      <c r="U119" s="100">
        <v>134.6448</v>
      </c>
      <c r="V119" s="100">
        <v>134.6448</v>
      </c>
      <c r="W119" s="100">
        <v>157.16216</v>
      </c>
      <c r="X119" s="100">
        <v>91.034577999999996</v>
      </c>
      <c r="Y119" s="100">
        <v>77.928145000000001</v>
      </c>
      <c r="Z119" s="100">
        <v>73.146333999999996</v>
      </c>
      <c r="AA119" s="100">
        <v>75</v>
      </c>
      <c r="AB119" s="100">
        <v>100</v>
      </c>
      <c r="AC119" s="100">
        <v>26.199103999999998</v>
      </c>
      <c r="AD119" s="99">
        <v>124671</v>
      </c>
      <c r="AE119" s="99">
        <v>11.767046000000001</v>
      </c>
      <c r="AF119" s="99">
        <v>39.018459</v>
      </c>
      <c r="AH119" s="123">
        <v>2012</v>
      </c>
      <c r="AI119" s="99">
        <v>43506</v>
      </c>
      <c r="AJ119" s="100">
        <v>191.29844</v>
      </c>
      <c r="AK119" s="100">
        <v>168.71455</v>
      </c>
      <c r="AL119" s="100">
        <v>168.71455</v>
      </c>
      <c r="AM119" s="100">
        <v>197.95473999999999</v>
      </c>
      <c r="AN119" s="100">
        <v>111.87152</v>
      </c>
      <c r="AO119" s="100">
        <v>94.630028999999993</v>
      </c>
      <c r="AP119" s="100">
        <v>73.121937000000003</v>
      </c>
      <c r="AQ119" s="100">
        <v>75</v>
      </c>
      <c r="AR119" s="100">
        <v>100</v>
      </c>
      <c r="AS119" s="100">
        <v>29.576201000000001</v>
      </c>
      <c r="AT119" s="99">
        <v>271482</v>
      </c>
      <c r="AU119" s="99">
        <v>12.742661</v>
      </c>
      <c r="AV119" s="99">
        <v>32.000763999999997</v>
      </c>
      <c r="AW119" s="100">
        <v>1.57952</v>
      </c>
      <c r="AY119" s="123">
        <v>2012</v>
      </c>
    </row>
    <row r="120" spans="2:51">
      <c r="B120" s="123">
        <v>2013</v>
      </c>
      <c r="C120" s="99">
        <v>25239</v>
      </c>
      <c r="D120" s="100">
        <v>219.22746000000001</v>
      </c>
      <c r="E120" s="100">
        <v>211.54687999999999</v>
      </c>
      <c r="F120" s="100">
        <v>211.54687999999999</v>
      </c>
      <c r="G120" s="100">
        <v>250.11795000000001</v>
      </c>
      <c r="H120" s="100">
        <v>137.10461000000001</v>
      </c>
      <c r="I120" s="100">
        <v>114.70619000000001</v>
      </c>
      <c r="J120" s="100">
        <v>73.131196000000003</v>
      </c>
      <c r="K120" s="100">
        <v>75</v>
      </c>
      <c r="L120" s="100">
        <v>100</v>
      </c>
      <c r="M120" s="100">
        <v>33.304743000000002</v>
      </c>
      <c r="N120" s="99">
        <v>151171</v>
      </c>
      <c r="O120" s="99">
        <v>13.8856</v>
      </c>
      <c r="P120" s="99">
        <v>28.234992999999999</v>
      </c>
      <c r="R120" s="123">
        <v>2013</v>
      </c>
      <c r="S120" s="99">
        <v>19437</v>
      </c>
      <c r="T120" s="100">
        <v>167.08213000000001</v>
      </c>
      <c r="U120" s="100">
        <v>134.61489</v>
      </c>
      <c r="V120" s="100">
        <v>134.61489</v>
      </c>
      <c r="W120" s="100">
        <v>157.1343</v>
      </c>
      <c r="X120" s="100">
        <v>90.868999000000002</v>
      </c>
      <c r="Y120" s="100">
        <v>77.658741000000006</v>
      </c>
      <c r="Z120" s="100">
        <v>73.271867</v>
      </c>
      <c r="AA120" s="100">
        <v>75</v>
      </c>
      <c r="AB120" s="100">
        <v>100</v>
      </c>
      <c r="AC120" s="100">
        <v>27.034884000000002</v>
      </c>
      <c r="AD120" s="99">
        <v>128118</v>
      </c>
      <c r="AE120" s="99">
        <v>11.876796000000001</v>
      </c>
      <c r="AF120" s="99">
        <v>39.346105000000001</v>
      </c>
      <c r="AH120" s="123">
        <v>2013</v>
      </c>
      <c r="AI120" s="99">
        <v>44676</v>
      </c>
      <c r="AJ120" s="100">
        <v>193.01906</v>
      </c>
      <c r="AK120" s="100">
        <v>168.46682999999999</v>
      </c>
      <c r="AL120" s="100">
        <v>168.46682999999999</v>
      </c>
      <c r="AM120" s="100">
        <v>197.72059999999999</v>
      </c>
      <c r="AN120" s="100">
        <v>111.68418</v>
      </c>
      <c r="AO120" s="100">
        <v>94.503017</v>
      </c>
      <c r="AP120" s="100">
        <v>73.192397999999997</v>
      </c>
      <c r="AQ120" s="100">
        <v>75</v>
      </c>
      <c r="AR120" s="100">
        <v>100</v>
      </c>
      <c r="AS120" s="100">
        <v>30.252306000000001</v>
      </c>
      <c r="AT120" s="99">
        <v>279289</v>
      </c>
      <c r="AU120" s="99">
        <v>12.885814999999999</v>
      </c>
      <c r="AV120" s="99">
        <v>32.436956000000002</v>
      </c>
      <c r="AW120" s="100">
        <v>1.5714969000000001</v>
      </c>
      <c r="AY120" s="123">
        <v>2013</v>
      </c>
    </row>
    <row r="121" spans="2:51">
      <c r="B121" s="123">
        <v>2014</v>
      </c>
      <c r="C121" s="99">
        <v>24995</v>
      </c>
      <c r="D121" s="100">
        <v>214.00943000000001</v>
      </c>
      <c r="E121" s="100">
        <v>203.27956</v>
      </c>
      <c r="F121" s="100">
        <v>203.27956</v>
      </c>
      <c r="G121" s="100">
        <v>240.30225999999999</v>
      </c>
      <c r="H121" s="100">
        <v>131.77144999999999</v>
      </c>
      <c r="I121" s="100">
        <v>110.1584</v>
      </c>
      <c r="J121" s="100">
        <v>73.233687000000003</v>
      </c>
      <c r="K121" s="100">
        <v>75</v>
      </c>
      <c r="L121" s="100">
        <v>100</v>
      </c>
      <c r="M121" s="100">
        <v>31.905387999999999</v>
      </c>
      <c r="N121" s="99">
        <v>148433</v>
      </c>
      <c r="O121" s="99">
        <v>13.454192000000001</v>
      </c>
      <c r="P121" s="99">
        <v>27.124525999999999</v>
      </c>
      <c r="R121" s="123">
        <v>2014</v>
      </c>
      <c r="S121" s="99">
        <v>19742</v>
      </c>
      <c r="T121" s="100">
        <v>166.95496</v>
      </c>
      <c r="U121" s="100">
        <v>133.69559000000001</v>
      </c>
      <c r="V121" s="100">
        <v>133.69559000000001</v>
      </c>
      <c r="W121" s="100">
        <v>155.95653999999999</v>
      </c>
      <c r="X121" s="100">
        <v>90.170672999999994</v>
      </c>
      <c r="Y121" s="100">
        <v>77.016999999999996</v>
      </c>
      <c r="Z121" s="100">
        <v>73.346739999999997</v>
      </c>
      <c r="AA121" s="100">
        <v>75</v>
      </c>
      <c r="AB121" s="100">
        <v>100</v>
      </c>
      <c r="AC121" s="100">
        <v>26.239052000000001</v>
      </c>
      <c r="AD121" s="99">
        <v>128145</v>
      </c>
      <c r="AE121" s="99">
        <v>11.690778999999999</v>
      </c>
      <c r="AF121" s="99">
        <v>38.457844999999999</v>
      </c>
      <c r="AH121" s="123">
        <v>2014</v>
      </c>
      <c r="AI121" s="99">
        <v>44737</v>
      </c>
      <c r="AJ121" s="100">
        <v>190.33670000000001</v>
      </c>
      <c r="AK121" s="100">
        <v>164.35549</v>
      </c>
      <c r="AL121" s="100">
        <v>164.35549</v>
      </c>
      <c r="AM121" s="100">
        <v>192.83536000000001</v>
      </c>
      <c r="AN121" s="100">
        <v>108.90834</v>
      </c>
      <c r="AO121" s="100">
        <v>92.079269999999994</v>
      </c>
      <c r="AP121" s="100">
        <v>73.283574999999999</v>
      </c>
      <c r="AQ121" s="100">
        <v>75</v>
      </c>
      <c r="AR121" s="100">
        <v>100</v>
      </c>
      <c r="AS121" s="100">
        <v>29.129443999999999</v>
      </c>
      <c r="AT121" s="99">
        <v>276578</v>
      </c>
      <c r="AU121" s="99">
        <v>12.575343</v>
      </c>
      <c r="AV121" s="99">
        <v>31.413717999999999</v>
      </c>
      <c r="AW121" s="100">
        <v>1.5204656999999999</v>
      </c>
      <c r="AY121" s="123">
        <v>2014</v>
      </c>
    </row>
    <row r="122" spans="2:51">
      <c r="B122" s="123">
        <v>2015</v>
      </c>
      <c r="C122" s="99">
        <v>26123</v>
      </c>
      <c r="D122" s="100">
        <v>220.61804000000001</v>
      </c>
      <c r="E122" s="100">
        <v>206.42261999999999</v>
      </c>
      <c r="F122" s="100">
        <v>206.42261999999999</v>
      </c>
      <c r="G122" s="100">
        <v>244.04929999999999</v>
      </c>
      <c r="H122" s="100">
        <v>133.7474</v>
      </c>
      <c r="I122" s="100">
        <v>111.79499</v>
      </c>
      <c r="J122" s="100">
        <v>73.348365000000001</v>
      </c>
      <c r="K122" s="100">
        <v>75</v>
      </c>
      <c r="L122" s="100">
        <v>100</v>
      </c>
      <c r="M122" s="100">
        <v>32.119759000000002</v>
      </c>
      <c r="N122" s="99">
        <v>154429</v>
      </c>
      <c r="O122" s="99">
        <v>13.821901</v>
      </c>
      <c r="P122" s="99">
        <v>27.319704000000002</v>
      </c>
      <c r="R122" s="123">
        <v>2015</v>
      </c>
      <c r="S122" s="99">
        <v>20428</v>
      </c>
      <c r="T122" s="100">
        <v>170.09219999999999</v>
      </c>
      <c r="U122" s="100">
        <v>135.31008</v>
      </c>
      <c r="V122" s="100">
        <v>135.31008</v>
      </c>
      <c r="W122" s="100">
        <v>157.71916999999999</v>
      </c>
      <c r="X122" s="100">
        <v>91.096293000000003</v>
      </c>
      <c r="Y122" s="100">
        <v>77.606559000000004</v>
      </c>
      <c r="Z122" s="100">
        <v>73.380262000000002</v>
      </c>
      <c r="AA122" s="100">
        <v>75</v>
      </c>
      <c r="AB122" s="100">
        <v>100</v>
      </c>
      <c r="AC122" s="100">
        <v>26.28342</v>
      </c>
      <c r="AD122" s="99">
        <v>132751</v>
      </c>
      <c r="AE122" s="99">
        <v>11.928112</v>
      </c>
      <c r="AF122" s="99">
        <v>39.626100000000001</v>
      </c>
      <c r="AH122" s="123">
        <v>2015</v>
      </c>
      <c r="AI122" s="99">
        <v>46551</v>
      </c>
      <c r="AJ122" s="100">
        <v>195.17597000000001</v>
      </c>
      <c r="AK122" s="100">
        <v>166.75362999999999</v>
      </c>
      <c r="AL122" s="100">
        <v>166.75362999999999</v>
      </c>
      <c r="AM122" s="100">
        <v>195.60596000000001</v>
      </c>
      <c r="AN122" s="100">
        <v>110.36644</v>
      </c>
      <c r="AO122" s="100">
        <v>93.182822999999999</v>
      </c>
      <c r="AP122" s="100">
        <v>73.362363000000002</v>
      </c>
      <c r="AQ122" s="100">
        <v>75</v>
      </c>
      <c r="AR122" s="100">
        <v>100</v>
      </c>
      <c r="AS122" s="100">
        <v>29.267786999999998</v>
      </c>
      <c r="AT122" s="99">
        <v>287180</v>
      </c>
      <c r="AU122" s="99">
        <v>12.876854</v>
      </c>
      <c r="AV122" s="99">
        <v>31.899142000000001</v>
      </c>
      <c r="AW122" s="100">
        <v>1.5255524</v>
      </c>
      <c r="AY122" s="123">
        <v>2015</v>
      </c>
    </row>
    <row r="123" spans="2:51">
      <c r="B123" s="123">
        <v>2016</v>
      </c>
      <c r="C123" s="99">
        <v>26149</v>
      </c>
      <c r="D123" s="100">
        <v>217.69343000000001</v>
      </c>
      <c r="E123" s="100">
        <v>200.71238</v>
      </c>
      <c r="F123" s="100">
        <v>200.71238</v>
      </c>
      <c r="G123" s="100">
        <v>237.1722</v>
      </c>
      <c r="H123" s="100">
        <v>129.97302999999999</v>
      </c>
      <c r="I123" s="100">
        <v>108.49684000000001</v>
      </c>
      <c r="J123" s="100">
        <v>73.482980999999995</v>
      </c>
      <c r="K123" s="100">
        <v>75</v>
      </c>
      <c r="L123" s="100">
        <v>100</v>
      </c>
      <c r="M123" s="100">
        <v>31.940830999999999</v>
      </c>
      <c r="N123" s="99">
        <v>151744</v>
      </c>
      <c r="O123" s="99">
        <v>13.402786000000001</v>
      </c>
      <c r="P123" s="99">
        <v>27.463833999999999</v>
      </c>
      <c r="R123" s="123">
        <v>2016</v>
      </c>
      <c r="S123" s="99">
        <v>20158</v>
      </c>
      <c r="T123" s="100">
        <v>165.24355</v>
      </c>
      <c r="U123" s="100">
        <v>130.43844999999999</v>
      </c>
      <c r="V123" s="100">
        <v>130.43844999999999</v>
      </c>
      <c r="W123" s="100">
        <v>152.12022999999999</v>
      </c>
      <c r="X123" s="100">
        <v>87.785240000000002</v>
      </c>
      <c r="Y123" s="100">
        <v>74.656300999999999</v>
      </c>
      <c r="Z123" s="100">
        <v>73.485489000000001</v>
      </c>
      <c r="AA123" s="100">
        <v>75</v>
      </c>
      <c r="AB123" s="100">
        <v>100</v>
      </c>
      <c r="AC123" s="100">
        <v>26.303222000000002</v>
      </c>
      <c r="AD123" s="99">
        <v>129773</v>
      </c>
      <c r="AE123" s="99">
        <v>11.484394999999999</v>
      </c>
      <c r="AF123" s="99">
        <v>39.249744</v>
      </c>
      <c r="AH123" s="123">
        <v>2016</v>
      </c>
      <c r="AI123" s="99">
        <v>46307</v>
      </c>
      <c r="AJ123" s="100">
        <v>191.26580999999999</v>
      </c>
      <c r="AK123" s="100">
        <v>161.75313</v>
      </c>
      <c r="AL123" s="100">
        <v>161.75313</v>
      </c>
      <c r="AM123" s="100">
        <v>189.75174000000001</v>
      </c>
      <c r="AN123" s="100">
        <v>106.95461</v>
      </c>
      <c r="AO123" s="100">
        <v>90.154922999999997</v>
      </c>
      <c r="AP123" s="100">
        <v>73.484072999999995</v>
      </c>
      <c r="AQ123" s="100">
        <v>75</v>
      </c>
      <c r="AR123" s="100">
        <v>100</v>
      </c>
      <c r="AS123" s="100">
        <v>29.215036000000001</v>
      </c>
      <c r="AT123" s="99">
        <v>281517</v>
      </c>
      <c r="AU123" s="99">
        <v>12.444519</v>
      </c>
      <c r="AV123" s="99">
        <v>31.876211999999999</v>
      </c>
      <c r="AW123" s="100">
        <v>1.5387516000000001</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18</v>
      </c>
      <c r="D14" s="99">
        <v>13</v>
      </c>
      <c r="E14" s="99">
        <v>4</v>
      </c>
      <c r="F14" s="99">
        <v>14</v>
      </c>
      <c r="G14" s="99">
        <v>10</v>
      </c>
      <c r="H14" s="99">
        <v>9</v>
      </c>
      <c r="I14" s="99">
        <v>23</v>
      </c>
      <c r="J14" s="99">
        <v>33</v>
      </c>
      <c r="K14" s="99">
        <v>84</v>
      </c>
      <c r="L14" s="99">
        <v>127</v>
      </c>
      <c r="M14" s="99">
        <v>171</v>
      </c>
      <c r="N14" s="99">
        <v>184</v>
      </c>
      <c r="O14" s="99">
        <v>203</v>
      </c>
      <c r="P14" s="99">
        <v>264</v>
      </c>
      <c r="Q14" s="99">
        <v>250</v>
      </c>
      <c r="R14" s="99">
        <v>145</v>
      </c>
      <c r="S14" s="99">
        <v>69</v>
      </c>
      <c r="T14" s="99">
        <v>32</v>
      </c>
      <c r="U14" s="99">
        <v>2</v>
      </c>
      <c r="V14" s="99">
        <v>1655</v>
      </c>
      <c r="W14" s="125"/>
      <c r="X14" s="113">
        <v>1907</v>
      </c>
      <c r="Y14" s="99">
        <v>13</v>
      </c>
      <c r="Z14" s="99">
        <v>4</v>
      </c>
      <c r="AA14" s="99">
        <v>6</v>
      </c>
      <c r="AB14" s="99">
        <v>7</v>
      </c>
      <c r="AC14" s="99">
        <v>5</v>
      </c>
      <c r="AD14" s="99">
        <v>20</v>
      </c>
      <c r="AE14" s="99">
        <v>25</v>
      </c>
      <c r="AF14" s="99">
        <v>68</v>
      </c>
      <c r="AG14" s="99">
        <v>119</v>
      </c>
      <c r="AH14" s="99">
        <v>188</v>
      </c>
      <c r="AI14" s="99">
        <v>138</v>
      </c>
      <c r="AJ14" s="99">
        <v>156</v>
      </c>
      <c r="AK14" s="99">
        <v>166</v>
      </c>
      <c r="AL14" s="99">
        <v>175</v>
      </c>
      <c r="AM14" s="99">
        <v>179</v>
      </c>
      <c r="AN14" s="99">
        <v>106</v>
      </c>
      <c r="AO14" s="99">
        <v>42</v>
      </c>
      <c r="AP14" s="99">
        <v>22</v>
      </c>
      <c r="AQ14" s="99">
        <v>2</v>
      </c>
      <c r="AR14" s="99">
        <v>1441</v>
      </c>
      <c r="AS14" s="125"/>
      <c r="AT14" s="113">
        <v>1907</v>
      </c>
      <c r="AU14" s="99">
        <v>31</v>
      </c>
      <c r="AV14" s="99">
        <v>17</v>
      </c>
      <c r="AW14" s="99">
        <v>10</v>
      </c>
      <c r="AX14" s="99">
        <v>21</v>
      </c>
      <c r="AY14" s="99">
        <v>15</v>
      </c>
      <c r="AZ14" s="99">
        <v>29</v>
      </c>
      <c r="BA14" s="99">
        <v>48</v>
      </c>
      <c r="BB14" s="99">
        <v>101</v>
      </c>
      <c r="BC14" s="99">
        <v>203</v>
      </c>
      <c r="BD14" s="99">
        <v>315</v>
      </c>
      <c r="BE14" s="99">
        <v>309</v>
      </c>
      <c r="BF14" s="99">
        <v>340</v>
      </c>
      <c r="BG14" s="99">
        <v>369</v>
      </c>
      <c r="BH14" s="99">
        <v>439</v>
      </c>
      <c r="BI14" s="99">
        <v>429</v>
      </c>
      <c r="BJ14" s="99">
        <v>251</v>
      </c>
      <c r="BK14" s="99">
        <v>111</v>
      </c>
      <c r="BL14" s="99">
        <v>54</v>
      </c>
      <c r="BM14" s="99">
        <v>4</v>
      </c>
      <c r="BN14" s="99">
        <v>3096</v>
      </c>
      <c r="BP14" s="112">
        <v>1907</v>
      </c>
    </row>
    <row r="15" spans="1:68" s="91" customFormat="1">
      <c r="B15" s="113">
        <v>1908</v>
      </c>
      <c r="C15" s="99">
        <v>22</v>
      </c>
      <c r="D15" s="99">
        <v>8</v>
      </c>
      <c r="E15" s="99">
        <v>6</v>
      </c>
      <c r="F15" s="99">
        <v>12</v>
      </c>
      <c r="G15" s="99">
        <v>12</v>
      </c>
      <c r="H15" s="99">
        <v>17</v>
      </c>
      <c r="I15" s="99">
        <v>22</v>
      </c>
      <c r="J15" s="99">
        <v>39</v>
      </c>
      <c r="K15" s="99">
        <v>97</v>
      </c>
      <c r="L15" s="99">
        <v>138</v>
      </c>
      <c r="M15" s="99">
        <v>157</v>
      </c>
      <c r="N15" s="99">
        <v>171</v>
      </c>
      <c r="O15" s="99">
        <v>199</v>
      </c>
      <c r="P15" s="99">
        <v>231</v>
      </c>
      <c r="Q15" s="99">
        <v>211</v>
      </c>
      <c r="R15" s="99">
        <v>117</v>
      </c>
      <c r="S15" s="99">
        <v>70</v>
      </c>
      <c r="T15" s="99">
        <v>31</v>
      </c>
      <c r="U15" s="99">
        <v>1</v>
      </c>
      <c r="V15" s="99">
        <v>1561</v>
      </c>
      <c r="W15" s="125"/>
      <c r="X15" s="113">
        <v>1908</v>
      </c>
      <c r="Y15" s="99">
        <v>18</v>
      </c>
      <c r="Z15" s="99">
        <v>4</v>
      </c>
      <c r="AA15" s="99">
        <v>4</v>
      </c>
      <c r="AB15" s="99">
        <v>10</v>
      </c>
      <c r="AC15" s="99">
        <v>10</v>
      </c>
      <c r="AD15" s="99">
        <v>12</v>
      </c>
      <c r="AE15" s="99">
        <v>38</v>
      </c>
      <c r="AF15" s="99">
        <v>70</v>
      </c>
      <c r="AG15" s="99">
        <v>132</v>
      </c>
      <c r="AH15" s="99">
        <v>172</v>
      </c>
      <c r="AI15" s="99">
        <v>172</v>
      </c>
      <c r="AJ15" s="99">
        <v>166</v>
      </c>
      <c r="AK15" s="99">
        <v>179</v>
      </c>
      <c r="AL15" s="99">
        <v>176</v>
      </c>
      <c r="AM15" s="99">
        <v>141</v>
      </c>
      <c r="AN15" s="99">
        <v>114</v>
      </c>
      <c r="AO15" s="99">
        <v>53</v>
      </c>
      <c r="AP15" s="99">
        <v>33</v>
      </c>
      <c r="AQ15" s="99">
        <v>1</v>
      </c>
      <c r="AR15" s="99">
        <v>1505</v>
      </c>
      <c r="AS15" s="125"/>
      <c r="AT15" s="113">
        <v>1908</v>
      </c>
      <c r="AU15" s="99">
        <v>40</v>
      </c>
      <c r="AV15" s="99">
        <v>12</v>
      </c>
      <c r="AW15" s="99">
        <v>10</v>
      </c>
      <c r="AX15" s="99">
        <v>22</v>
      </c>
      <c r="AY15" s="99">
        <v>22</v>
      </c>
      <c r="AZ15" s="99">
        <v>29</v>
      </c>
      <c r="BA15" s="99">
        <v>60</v>
      </c>
      <c r="BB15" s="99">
        <v>109</v>
      </c>
      <c r="BC15" s="99">
        <v>229</v>
      </c>
      <c r="BD15" s="99">
        <v>310</v>
      </c>
      <c r="BE15" s="99">
        <v>329</v>
      </c>
      <c r="BF15" s="99">
        <v>337</v>
      </c>
      <c r="BG15" s="99">
        <v>378</v>
      </c>
      <c r="BH15" s="99">
        <v>407</v>
      </c>
      <c r="BI15" s="99">
        <v>352</v>
      </c>
      <c r="BJ15" s="99">
        <v>231</v>
      </c>
      <c r="BK15" s="99">
        <v>123</v>
      </c>
      <c r="BL15" s="99">
        <v>64</v>
      </c>
      <c r="BM15" s="99">
        <v>2</v>
      </c>
      <c r="BN15" s="99">
        <v>3066</v>
      </c>
      <c r="BP15" s="112">
        <v>1908</v>
      </c>
    </row>
    <row r="16" spans="1:68" s="91" customFormat="1">
      <c r="B16" s="113">
        <v>1909</v>
      </c>
      <c r="C16" s="99">
        <v>17</v>
      </c>
      <c r="D16" s="99">
        <v>13</v>
      </c>
      <c r="E16" s="99">
        <v>6</v>
      </c>
      <c r="F16" s="99">
        <v>15</v>
      </c>
      <c r="G16" s="99">
        <v>14</v>
      </c>
      <c r="H16" s="99">
        <v>12</v>
      </c>
      <c r="I16" s="99">
        <v>17</v>
      </c>
      <c r="J16" s="99">
        <v>40</v>
      </c>
      <c r="K16" s="99">
        <v>88</v>
      </c>
      <c r="L16" s="99">
        <v>147</v>
      </c>
      <c r="M16" s="99">
        <v>193</v>
      </c>
      <c r="N16" s="99">
        <v>198</v>
      </c>
      <c r="O16" s="99">
        <v>209</v>
      </c>
      <c r="P16" s="99">
        <v>253</v>
      </c>
      <c r="Q16" s="99">
        <v>219</v>
      </c>
      <c r="R16" s="99">
        <v>169</v>
      </c>
      <c r="S16" s="99">
        <v>48</v>
      </c>
      <c r="T16" s="99">
        <v>32</v>
      </c>
      <c r="U16" s="99">
        <v>3</v>
      </c>
      <c r="V16" s="99">
        <v>1693</v>
      </c>
      <c r="W16" s="125"/>
      <c r="X16" s="113">
        <v>1909</v>
      </c>
      <c r="Y16" s="99">
        <v>13</v>
      </c>
      <c r="Z16" s="99">
        <v>3</v>
      </c>
      <c r="AA16" s="99">
        <v>4</v>
      </c>
      <c r="AB16" s="99">
        <v>9</v>
      </c>
      <c r="AC16" s="99">
        <v>14</v>
      </c>
      <c r="AD16" s="99">
        <v>22</v>
      </c>
      <c r="AE16" s="99">
        <v>33</v>
      </c>
      <c r="AF16" s="99">
        <v>91</v>
      </c>
      <c r="AG16" s="99">
        <v>136</v>
      </c>
      <c r="AH16" s="99">
        <v>165</v>
      </c>
      <c r="AI16" s="99">
        <v>165</v>
      </c>
      <c r="AJ16" s="99">
        <v>166</v>
      </c>
      <c r="AK16" s="99">
        <v>170</v>
      </c>
      <c r="AL16" s="99">
        <v>190</v>
      </c>
      <c r="AM16" s="99">
        <v>182</v>
      </c>
      <c r="AN16" s="99">
        <v>139</v>
      </c>
      <c r="AO16" s="99">
        <v>53</v>
      </c>
      <c r="AP16" s="99">
        <v>23</v>
      </c>
      <c r="AQ16" s="99">
        <v>0</v>
      </c>
      <c r="AR16" s="99">
        <v>1578</v>
      </c>
      <c r="AS16" s="125"/>
      <c r="AT16" s="113">
        <v>1909</v>
      </c>
      <c r="AU16" s="99">
        <v>30</v>
      </c>
      <c r="AV16" s="99">
        <v>16</v>
      </c>
      <c r="AW16" s="99">
        <v>10</v>
      </c>
      <c r="AX16" s="99">
        <v>24</v>
      </c>
      <c r="AY16" s="99">
        <v>28</v>
      </c>
      <c r="AZ16" s="99">
        <v>34</v>
      </c>
      <c r="BA16" s="99">
        <v>50</v>
      </c>
      <c r="BB16" s="99">
        <v>131</v>
      </c>
      <c r="BC16" s="99">
        <v>224</v>
      </c>
      <c r="BD16" s="99">
        <v>312</v>
      </c>
      <c r="BE16" s="99">
        <v>358</v>
      </c>
      <c r="BF16" s="99">
        <v>364</v>
      </c>
      <c r="BG16" s="99">
        <v>379</v>
      </c>
      <c r="BH16" s="99">
        <v>443</v>
      </c>
      <c r="BI16" s="99">
        <v>401</v>
      </c>
      <c r="BJ16" s="99">
        <v>308</v>
      </c>
      <c r="BK16" s="99">
        <v>101</v>
      </c>
      <c r="BL16" s="99">
        <v>55</v>
      </c>
      <c r="BM16" s="99">
        <v>3</v>
      </c>
      <c r="BN16" s="99">
        <v>3271</v>
      </c>
      <c r="BP16" s="112">
        <v>1909</v>
      </c>
    </row>
    <row r="17" spans="2:68" s="91" customFormat="1">
      <c r="B17" s="113">
        <v>1910</v>
      </c>
      <c r="C17" s="99">
        <v>20</v>
      </c>
      <c r="D17" s="99">
        <v>12</v>
      </c>
      <c r="E17" s="99">
        <v>11</v>
      </c>
      <c r="F17" s="99">
        <v>10</v>
      </c>
      <c r="G17" s="99">
        <v>11</v>
      </c>
      <c r="H17" s="99">
        <v>16</v>
      </c>
      <c r="I17" s="99">
        <v>17</v>
      </c>
      <c r="J17" s="99">
        <v>36</v>
      </c>
      <c r="K17" s="99">
        <v>79</v>
      </c>
      <c r="L17" s="99">
        <v>148</v>
      </c>
      <c r="M17" s="99">
        <v>189</v>
      </c>
      <c r="N17" s="99">
        <v>232</v>
      </c>
      <c r="O17" s="99">
        <v>213</v>
      </c>
      <c r="P17" s="99">
        <v>258</v>
      </c>
      <c r="Q17" s="99">
        <v>221</v>
      </c>
      <c r="R17" s="99">
        <v>176</v>
      </c>
      <c r="S17" s="99">
        <v>87</v>
      </c>
      <c r="T17" s="99">
        <v>34</v>
      </c>
      <c r="U17" s="99">
        <v>2</v>
      </c>
      <c r="V17" s="99">
        <v>1772</v>
      </c>
      <c r="W17" s="125"/>
      <c r="X17" s="113">
        <v>1910</v>
      </c>
      <c r="Y17" s="99">
        <v>15</v>
      </c>
      <c r="Z17" s="99">
        <v>5</v>
      </c>
      <c r="AA17" s="99">
        <v>8</v>
      </c>
      <c r="AB17" s="99">
        <v>9</v>
      </c>
      <c r="AC17" s="99">
        <v>11</v>
      </c>
      <c r="AD17" s="99">
        <v>15</v>
      </c>
      <c r="AE17" s="99">
        <v>37</v>
      </c>
      <c r="AF17" s="99">
        <v>66</v>
      </c>
      <c r="AG17" s="99">
        <v>134</v>
      </c>
      <c r="AH17" s="99">
        <v>154</v>
      </c>
      <c r="AI17" s="99">
        <v>185</v>
      </c>
      <c r="AJ17" s="99">
        <v>170</v>
      </c>
      <c r="AK17" s="99">
        <v>171</v>
      </c>
      <c r="AL17" s="99">
        <v>210</v>
      </c>
      <c r="AM17" s="99">
        <v>170</v>
      </c>
      <c r="AN17" s="99">
        <v>146</v>
      </c>
      <c r="AO17" s="99">
        <v>65</v>
      </c>
      <c r="AP17" s="99">
        <v>31</v>
      </c>
      <c r="AQ17" s="99">
        <v>1</v>
      </c>
      <c r="AR17" s="99">
        <v>1603</v>
      </c>
      <c r="AS17" s="125"/>
      <c r="AT17" s="113">
        <v>1910</v>
      </c>
      <c r="AU17" s="99">
        <v>35</v>
      </c>
      <c r="AV17" s="99">
        <v>17</v>
      </c>
      <c r="AW17" s="99">
        <v>19</v>
      </c>
      <c r="AX17" s="99">
        <v>19</v>
      </c>
      <c r="AY17" s="99">
        <v>22</v>
      </c>
      <c r="AZ17" s="99">
        <v>31</v>
      </c>
      <c r="BA17" s="99">
        <v>54</v>
      </c>
      <c r="BB17" s="99">
        <v>102</v>
      </c>
      <c r="BC17" s="99">
        <v>213</v>
      </c>
      <c r="BD17" s="99">
        <v>302</v>
      </c>
      <c r="BE17" s="99">
        <v>374</v>
      </c>
      <c r="BF17" s="99">
        <v>402</v>
      </c>
      <c r="BG17" s="99">
        <v>384</v>
      </c>
      <c r="BH17" s="99">
        <v>468</v>
      </c>
      <c r="BI17" s="99">
        <v>391</v>
      </c>
      <c r="BJ17" s="99">
        <v>322</v>
      </c>
      <c r="BK17" s="99">
        <v>152</v>
      </c>
      <c r="BL17" s="99">
        <v>65</v>
      </c>
      <c r="BM17" s="99">
        <v>3</v>
      </c>
      <c r="BN17" s="99">
        <v>3375</v>
      </c>
      <c r="BP17" s="113">
        <v>1910</v>
      </c>
    </row>
    <row r="18" spans="2:68" s="91" customFormat="1">
      <c r="B18" s="113">
        <v>1911</v>
      </c>
      <c r="C18" s="99">
        <v>14</v>
      </c>
      <c r="D18" s="99">
        <v>11</v>
      </c>
      <c r="E18" s="99">
        <v>8</v>
      </c>
      <c r="F18" s="99">
        <v>14</v>
      </c>
      <c r="G18" s="99">
        <v>15</v>
      </c>
      <c r="H18" s="99">
        <v>18</v>
      </c>
      <c r="I18" s="99">
        <v>29</v>
      </c>
      <c r="J18" s="99">
        <v>33</v>
      </c>
      <c r="K18" s="99">
        <v>83</v>
      </c>
      <c r="L18" s="99">
        <v>133</v>
      </c>
      <c r="M18" s="99">
        <v>211</v>
      </c>
      <c r="N18" s="99">
        <v>213</v>
      </c>
      <c r="O18" s="99">
        <v>250</v>
      </c>
      <c r="P18" s="99">
        <v>314</v>
      </c>
      <c r="Q18" s="99">
        <v>206</v>
      </c>
      <c r="R18" s="99">
        <v>152</v>
      </c>
      <c r="S18" s="99">
        <v>85</v>
      </c>
      <c r="T18" s="99">
        <v>44</v>
      </c>
      <c r="U18" s="99">
        <v>1</v>
      </c>
      <c r="V18" s="99">
        <v>1834</v>
      </c>
      <c r="W18" s="125"/>
      <c r="X18" s="113">
        <v>1911</v>
      </c>
      <c r="Y18" s="99">
        <v>9</v>
      </c>
      <c r="Z18" s="99">
        <v>7</v>
      </c>
      <c r="AA18" s="99">
        <v>5</v>
      </c>
      <c r="AB18" s="99">
        <v>7</v>
      </c>
      <c r="AC18" s="99">
        <v>9</v>
      </c>
      <c r="AD18" s="99">
        <v>21</v>
      </c>
      <c r="AE18" s="99">
        <v>40</v>
      </c>
      <c r="AF18" s="99">
        <v>66</v>
      </c>
      <c r="AG18" s="99">
        <v>111</v>
      </c>
      <c r="AH18" s="99">
        <v>185</v>
      </c>
      <c r="AI18" s="99">
        <v>207</v>
      </c>
      <c r="AJ18" s="99">
        <v>183</v>
      </c>
      <c r="AK18" s="99">
        <v>181</v>
      </c>
      <c r="AL18" s="99">
        <v>200</v>
      </c>
      <c r="AM18" s="99">
        <v>162</v>
      </c>
      <c r="AN18" s="99">
        <v>139</v>
      </c>
      <c r="AO18" s="99">
        <v>69</v>
      </c>
      <c r="AP18" s="99">
        <v>41</v>
      </c>
      <c r="AQ18" s="99">
        <v>0</v>
      </c>
      <c r="AR18" s="99">
        <v>1642</v>
      </c>
      <c r="AS18" s="125"/>
      <c r="AT18" s="113">
        <v>1911</v>
      </c>
      <c r="AU18" s="99">
        <v>23</v>
      </c>
      <c r="AV18" s="99">
        <v>18</v>
      </c>
      <c r="AW18" s="99">
        <v>13</v>
      </c>
      <c r="AX18" s="99">
        <v>21</v>
      </c>
      <c r="AY18" s="99">
        <v>24</v>
      </c>
      <c r="AZ18" s="99">
        <v>39</v>
      </c>
      <c r="BA18" s="99">
        <v>69</v>
      </c>
      <c r="BB18" s="99">
        <v>99</v>
      </c>
      <c r="BC18" s="99">
        <v>194</v>
      </c>
      <c r="BD18" s="99">
        <v>318</v>
      </c>
      <c r="BE18" s="99">
        <v>418</v>
      </c>
      <c r="BF18" s="99">
        <v>396</v>
      </c>
      <c r="BG18" s="99">
        <v>431</v>
      </c>
      <c r="BH18" s="99">
        <v>514</v>
      </c>
      <c r="BI18" s="99">
        <v>368</v>
      </c>
      <c r="BJ18" s="99">
        <v>291</v>
      </c>
      <c r="BK18" s="99">
        <v>154</v>
      </c>
      <c r="BL18" s="99">
        <v>85</v>
      </c>
      <c r="BM18" s="99">
        <v>1</v>
      </c>
      <c r="BN18" s="99">
        <v>3476</v>
      </c>
      <c r="BP18" s="113">
        <v>1911</v>
      </c>
    </row>
    <row r="19" spans="2:68" s="91" customFormat="1">
      <c r="B19" s="113">
        <v>1912</v>
      </c>
      <c r="C19" s="99">
        <v>17</v>
      </c>
      <c r="D19" s="99">
        <v>5</v>
      </c>
      <c r="E19" s="99">
        <v>7</v>
      </c>
      <c r="F19" s="99">
        <v>10</v>
      </c>
      <c r="G19" s="99">
        <v>19</v>
      </c>
      <c r="H19" s="99">
        <v>18</v>
      </c>
      <c r="I19" s="99">
        <v>27</v>
      </c>
      <c r="J19" s="99">
        <v>41</v>
      </c>
      <c r="K19" s="99">
        <v>77</v>
      </c>
      <c r="L19" s="99">
        <v>171</v>
      </c>
      <c r="M19" s="99">
        <v>205</v>
      </c>
      <c r="N19" s="99">
        <v>250</v>
      </c>
      <c r="O19" s="99">
        <v>248</v>
      </c>
      <c r="P19" s="99">
        <v>284</v>
      </c>
      <c r="Q19" s="99">
        <v>224</v>
      </c>
      <c r="R19" s="99">
        <v>176</v>
      </c>
      <c r="S19" s="99">
        <v>95</v>
      </c>
      <c r="T19" s="99">
        <v>27</v>
      </c>
      <c r="U19" s="99">
        <v>3</v>
      </c>
      <c r="V19" s="99">
        <v>1904</v>
      </c>
      <c r="W19" s="125"/>
      <c r="X19" s="113">
        <v>1912</v>
      </c>
      <c r="Y19" s="99">
        <v>15</v>
      </c>
      <c r="Z19" s="99">
        <v>3</v>
      </c>
      <c r="AA19" s="99">
        <v>5</v>
      </c>
      <c r="AB19" s="99">
        <v>6</v>
      </c>
      <c r="AC19" s="99">
        <v>14</v>
      </c>
      <c r="AD19" s="99">
        <v>24</v>
      </c>
      <c r="AE19" s="99">
        <v>42</v>
      </c>
      <c r="AF19" s="99">
        <v>78</v>
      </c>
      <c r="AG19" s="99">
        <v>146</v>
      </c>
      <c r="AH19" s="99">
        <v>185</v>
      </c>
      <c r="AI19" s="99">
        <v>194</v>
      </c>
      <c r="AJ19" s="99">
        <v>221</v>
      </c>
      <c r="AK19" s="99">
        <v>193</v>
      </c>
      <c r="AL19" s="99">
        <v>186</v>
      </c>
      <c r="AM19" s="99">
        <v>201</v>
      </c>
      <c r="AN19" s="99">
        <v>159</v>
      </c>
      <c r="AO19" s="99">
        <v>63</v>
      </c>
      <c r="AP19" s="99">
        <v>36</v>
      </c>
      <c r="AQ19" s="99">
        <v>1</v>
      </c>
      <c r="AR19" s="99">
        <v>1772</v>
      </c>
      <c r="AS19" s="125"/>
      <c r="AT19" s="113">
        <v>1912</v>
      </c>
      <c r="AU19" s="99">
        <v>32</v>
      </c>
      <c r="AV19" s="99">
        <v>8</v>
      </c>
      <c r="AW19" s="99">
        <v>12</v>
      </c>
      <c r="AX19" s="99">
        <v>16</v>
      </c>
      <c r="AY19" s="99">
        <v>33</v>
      </c>
      <c r="AZ19" s="99">
        <v>42</v>
      </c>
      <c r="BA19" s="99">
        <v>69</v>
      </c>
      <c r="BB19" s="99">
        <v>119</v>
      </c>
      <c r="BC19" s="99">
        <v>223</v>
      </c>
      <c r="BD19" s="99">
        <v>356</v>
      </c>
      <c r="BE19" s="99">
        <v>399</v>
      </c>
      <c r="BF19" s="99">
        <v>471</v>
      </c>
      <c r="BG19" s="99">
        <v>441</v>
      </c>
      <c r="BH19" s="99">
        <v>470</v>
      </c>
      <c r="BI19" s="99">
        <v>425</v>
      </c>
      <c r="BJ19" s="99">
        <v>335</v>
      </c>
      <c r="BK19" s="99">
        <v>158</v>
      </c>
      <c r="BL19" s="99">
        <v>63</v>
      </c>
      <c r="BM19" s="99">
        <v>4</v>
      </c>
      <c r="BN19" s="99">
        <v>3676</v>
      </c>
      <c r="BP19" s="113">
        <v>1912</v>
      </c>
    </row>
    <row r="20" spans="2:68" s="91" customFormat="1">
      <c r="B20" s="113">
        <v>1913</v>
      </c>
      <c r="C20" s="99">
        <v>18</v>
      </c>
      <c r="D20" s="99">
        <v>10</v>
      </c>
      <c r="E20" s="99">
        <v>7</v>
      </c>
      <c r="F20" s="99">
        <v>11</v>
      </c>
      <c r="G20" s="99">
        <v>17</v>
      </c>
      <c r="H20" s="99">
        <v>23</v>
      </c>
      <c r="I20" s="99">
        <v>26</v>
      </c>
      <c r="J20" s="99">
        <v>54</v>
      </c>
      <c r="K20" s="99">
        <v>90</v>
      </c>
      <c r="L20" s="99">
        <v>166</v>
      </c>
      <c r="M20" s="99">
        <v>214</v>
      </c>
      <c r="N20" s="99">
        <v>252</v>
      </c>
      <c r="O20" s="99">
        <v>277</v>
      </c>
      <c r="P20" s="99">
        <v>280</v>
      </c>
      <c r="Q20" s="99">
        <v>229</v>
      </c>
      <c r="R20" s="99">
        <v>177</v>
      </c>
      <c r="S20" s="99">
        <v>85</v>
      </c>
      <c r="T20" s="99">
        <v>39</v>
      </c>
      <c r="U20" s="99">
        <v>0</v>
      </c>
      <c r="V20" s="99">
        <v>1975</v>
      </c>
      <c r="W20" s="125"/>
      <c r="X20" s="113">
        <v>1913</v>
      </c>
      <c r="Y20" s="99">
        <v>16</v>
      </c>
      <c r="Z20" s="99">
        <v>7</v>
      </c>
      <c r="AA20" s="99">
        <v>4</v>
      </c>
      <c r="AB20" s="99">
        <v>5</v>
      </c>
      <c r="AC20" s="99">
        <v>9</v>
      </c>
      <c r="AD20" s="99">
        <v>25</v>
      </c>
      <c r="AE20" s="99">
        <v>41</v>
      </c>
      <c r="AF20" s="99">
        <v>78</v>
      </c>
      <c r="AG20" s="99">
        <v>135</v>
      </c>
      <c r="AH20" s="99">
        <v>198</v>
      </c>
      <c r="AI20" s="99">
        <v>201</v>
      </c>
      <c r="AJ20" s="99">
        <v>212</v>
      </c>
      <c r="AK20" s="99">
        <v>197</v>
      </c>
      <c r="AL20" s="99">
        <v>216</v>
      </c>
      <c r="AM20" s="99">
        <v>178</v>
      </c>
      <c r="AN20" s="99">
        <v>150</v>
      </c>
      <c r="AO20" s="99">
        <v>82</v>
      </c>
      <c r="AP20" s="99">
        <v>40</v>
      </c>
      <c r="AQ20" s="99">
        <v>0</v>
      </c>
      <c r="AR20" s="99">
        <v>1794</v>
      </c>
      <c r="AS20" s="125"/>
      <c r="AT20" s="113">
        <v>1913</v>
      </c>
      <c r="AU20" s="99">
        <v>34</v>
      </c>
      <c r="AV20" s="99">
        <v>17</v>
      </c>
      <c r="AW20" s="99">
        <v>11</v>
      </c>
      <c r="AX20" s="99">
        <v>16</v>
      </c>
      <c r="AY20" s="99">
        <v>26</v>
      </c>
      <c r="AZ20" s="99">
        <v>48</v>
      </c>
      <c r="BA20" s="99">
        <v>67</v>
      </c>
      <c r="BB20" s="99">
        <v>132</v>
      </c>
      <c r="BC20" s="99">
        <v>225</v>
      </c>
      <c r="BD20" s="99">
        <v>364</v>
      </c>
      <c r="BE20" s="99">
        <v>415</v>
      </c>
      <c r="BF20" s="99">
        <v>464</v>
      </c>
      <c r="BG20" s="99">
        <v>474</v>
      </c>
      <c r="BH20" s="99">
        <v>496</v>
      </c>
      <c r="BI20" s="99">
        <v>407</v>
      </c>
      <c r="BJ20" s="99">
        <v>327</v>
      </c>
      <c r="BK20" s="99">
        <v>167</v>
      </c>
      <c r="BL20" s="99">
        <v>79</v>
      </c>
      <c r="BM20" s="99">
        <v>0</v>
      </c>
      <c r="BN20" s="99">
        <v>3769</v>
      </c>
      <c r="BP20" s="113">
        <v>1913</v>
      </c>
    </row>
    <row r="21" spans="2:68" s="91" customFormat="1">
      <c r="B21" s="113">
        <v>1914</v>
      </c>
      <c r="C21" s="99">
        <v>9</v>
      </c>
      <c r="D21" s="99">
        <v>11</v>
      </c>
      <c r="E21" s="99">
        <v>7</v>
      </c>
      <c r="F21" s="99">
        <v>6</v>
      </c>
      <c r="G21" s="99">
        <v>13</v>
      </c>
      <c r="H21" s="99">
        <v>23</v>
      </c>
      <c r="I21" s="99">
        <v>20</v>
      </c>
      <c r="J21" s="99">
        <v>53</v>
      </c>
      <c r="K21" s="99">
        <v>69</v>
      </c>
      <c r="L21" s="99">
        <v>157</v>
      </c>
      <c r="M21" s="99">
        <v>222</v>
      </c>
      <c r="N21" s="99">
        <v>264</v>
      </c>
      <c r="O21" s="99">
        <v>263</v>
      </c>
      <c r="P21" s="99">
        <v>270</v>
      </c>
      <c r="Q21" s="99">
        <v>265</v>
      </c>
      <c r="R21" s="99">
        <v>190</v>
      </c>
      <c r="S21" s="99">
        <v>92</v>
      </c>
      <c r="T21" s="99">
        <v>41</v>
      </c>
      <c r="U21" s="99">
        <v>1</v>
      </c>
      <c r="V21" s="99">
        <v>1976</v>
      </c>
      <c r="W21" s="125"/>
      <c r="X21" s="113">
        <v>1914</v>
      </c>
      <c r="Y21" s="99">
        <v>10</v>
      </c>
      <c r="Z21" s="99">
        <v>7</v>
      </c>
      <c r="AA21" s="99">
        <v>8</v>
      </c>
      <c r="AB21" s="99">
        <v>4</v>
      </c>
      <c r="AC21" s="99">
        <v>15</v>
      </c>
      <c r="AD21" s="99">
        <v>20</v>
      </c>
      <c r="AE21" s="99">
        <v>60</v>
      </c>
      <c r="AF21" s="99">
        <v>74</v>
      </c>
      <c r="AG21" s="99">
        <v>144</v>
      </c>
      <c r="AH21" s="99">
        <v>194</v>
      </c>
      <c r="AI21" s="99">
        <v>214</v>
      </c>
      <c r="AJ21" s="99">
        <v>233</v>
      </c>
      <c r="AK21" s="99">
        <v>228</v>
      </c>
      <c r="AL21" s="99">
        <v>222</v>
      </c>
      <c r="AM21" s="99">
        <v>181</v>
      </c>
      <c r="AN21" s="99">
        <v>127</v>
      </c>
      <c r="AO21" s="99">
        <v>76</v>
      </c>
      <c r="AP21" s="99">
        <v>44</v>
      </c>
      <c r="AQ21" s="99">
        <v>1</v>
      </c>
      <c r="AR21" s="99">
        <v>1862</v>
      </c>
      <c r="AS21" s="125"/>
      <c r="AT21" s="113">
        <v>1914</v>
      </c>
      <c r="AU21" s="99">
        <v>19</v>
      </c>
      <c r="AV21" s="99">
        <v>18</v>
      </c>
      <c r="AW21" s="99">
        <v>15</v>
      </c>
      <c r="AX21" s="99">
        <v>10</v>
      </c>
      <c r="AY21" s="99">
        <v>28</v>
      </c>
      <c r="AZ21" s="99">
        <v>43</v>
      </c>
      <c r="BA21" s="99">
        <v>80</v>
      </c>
      <c r="BB21" s="99">
        <v>127</v>
      </c>
      <c r="BC21" s="99">
        <v>213</v>
      </c>
      <c r="BD21" s="99">
        <v>351</v>
      </c>
      <c r="BE21" s="99">
        <v>436</v>
      </c>
      <c r="BF21" s="99">
        <v>497</v>
      </c>
      <c r="BG21" s="99">
        <v>491</v>
      </c>
      <c r="BH21" s="99">
        <v>492</v>
      </c>
      <c r="BI21" s="99">
        <v>446</v>
      </c>
      <c r="BJ21" s="99">
        <v>317</v>
      </c>
      <c r="BK21" s="99">
        <v>168</v>
      </c>
      <c r="BL21" s="99">
        <v>85</v>
      </c>
      <c r="BM21" s="99">
        <v>2</v>
      </c>
      <c r="BN21" s="99">
        <v>3838</v>
      </c>
      <c r="BP21" s="113">
        <v>1914</v>
      </c>
    </row>
    <row r="22" spans="2:68" s="91" customFormat="1">
      <c r="B22" s="113">
        <v>1915</v>
      </c>
      <c r="C22" s="99">
        <v>21</v>
      </c>
      <c r="D22" s="99">
        <v>13</v>
      </c>
      <c r="E22" s="99">
        <v>4</v>
      </c>
      <c r="F22" s="99">
        <v>8</v>
      </c>
      <c r="G22" s="99">
        <v>12</v>
      </c>
      <c r="H22" s="99">
        <v>31</v>
      </c>
      <c r="I22" s="99">
        <v>26</v>
      </c>
      <c r="J22" s="99">
        <v>49</v>
      </c>
      <c r="K22" s="99">
        <v>67</v>
      </c>
      <c r="L22" s="99">
        <v>136</v>
      </c>
      <c r="M22" s="99">
        <v>212</v>
      </c>
      <c r="N22" s="99">
        <v>255</v>
      </c>
      <c r="O22" s="99">
        <v>309</v>
      </c>
      <c r="P22" s="99">
        <v>295</v>
      </c>
      <c r="Q22" s="99">
        <v>237</v>
      </c>
      <c r="R22" s="99">
        <v>163</v>
      </c>
      <c r="S22" s="99">
        <v>89</v>
      </c>
      <c r="T22" s="99">
        <v>45</v>
      </c>
      <c r="U22" s="99">
        <v>3</v>
      </c>
      <c r="V22" s="99">
        <v>1975</v>
      </c>
      <c r="W22" s="125"/>
      <c r="X22" s="113">
        <v>1915</v>
      </c>
      <c r="Y22" s="99">
        <v>12</v>
      </c>
      <c r="Z22" s="99">
        <v>4</v>
      </c>
      <c r="AA22" s="99">
        <v>3</v>
      </c>
      <c r="AB22" s="99">
        <v>8</v>
      </c>
      <c r="AC22" s="99">
        <v>13</v>
      </c>
      <c r="AD22" s="99">
        <v>27</v>
      </c>
      <c r="AE22" s="99">
        <v>40</v>
      </c>
      <c r="AF22" s="99">
        <v>95</v>
      </c>
      <c r="AG22" s="99">
        <v>128</v>
      </c>
      <c r="AH22" s="99">
        <v>185</v>
      </c>
      <c r="AI22" s="99">
        <v>227</v>
      </c>
      <c r="AJ22" s="99">
        <v>231</v>
      </c>
      <c r="AK22" s="99">
        <v>225</v>
      </c>
      <c r="AL22" s="99">
        <v>212</v>
      </c>
      <c r="AM22" s="99">
        <v>198</v>
      </c>
      <c r="AN22" s="99">
        <v>152</v>
      </c>
      <c r="AO22" s="99">
        <v>80</v>
      </c>
      <c r="AP22" s="99">
        <v>40</v>
      </c>
      <c r="AQ22" s="99">
        <v>1</v>
      </c>
      <c r="AR22" s="99">
        <v>1881</v>
      </c>
      <c r="AS22" s="125"/>
      <c r="AT22" s="113">
        <v>1915</v>
      </c>
      <c r="AU22" s="99">
        <v>33</v>
      </c>
      <c r="AV22" s="99">
        <v>17</v>
      </c>
      <c r="AW22" s="99">
        <v>7</v>
      </c>
      <c r="AX22" s="99">
        <v>16</v>
      </c>
      <c r="AY22" s="99">
        <v>25</v>
      </c>
      <c r="AZ22" s="99">
        <v>58</v>
      </c>
      <c r="BA22" s="99">
        <v>66</v>
      </c>
      <c r="BB22" s="99">
        <v>144</v>
      </c>
      <c r="BC22" s="99">
        <v>195</v>
      </c>
      <c r="BD22" s="99">
        <v>321</v>
      </c>
      <c r="BE22" s="99">
        <v>439</v>
      </c>
      <c r="BF22" s="99">
        <v>486</v>
      </c>
      <c r="BG22" s="99">
        <v>534</v>
      </c>
      <c r="BH22" s="99">
        <v>507</v>
      </c>
      <c r="BI22" s="99">
        <v>435</v>
      </c>
      <c r="BJ22" s="99">
        <v>315</v>
      </c>
      <c r="BK22" s="99">
        <v>169</v>
      </c>
      <c r="BL22" s="99">
        <v>85</v>
      </c>
      <c r="BM22" s="99">
        <v>4</v>
      </c>
      <c r="BN22" s="99">
        <v>3856</v>
      </c>
      <c r="BP22" s="113">
        <v>1915</v>
      </c>
    </row>
    <row r="23" spans="2:68" s="91" customFormat="1">
      <c r="B23" s="113">
        <v>1916</v>
      </c>
      <c r="C23" s="99">
        <v>22</v>
      </c>
      <c r="D23" s="99">
        <v>17</v>
      </c>
      <c r="E23" s="99">
        <v>11</v>
      </c>
      <c r="F23" s="99">
        <v>9</v>
      </c>
      <c r="G23" s="99">
        <v>19</v>
      </c>
      <c r="H23" s="99">
        <v>23</v>
      </c>
      <c r="I23" s="99">
        <v>31</v>
      </c>
      <c r="J23" s="99">
        <v>39</v>
      </c>
      <c r="K23" s="99">
        <v>64</v>
      </c>
      <c r="L23" s="99">
        <v>124</v>
      </c>
      <c r="M23" s="99">
        <v>252</v>
      </c>
      <c r="N23" s="99">
        <v>332</v>
      </c>
      <c r="O23" s="99">
        <v>345</v>
      </c>
      <c r="P23" s="99">
        <v>286</v>
      </c>
      <c r="Q23" s="99">
        <v>235</v>
      </c>
      <c r="R23" s="99">
        <v>182</v>
      </c>
      <c r="S23" s="99">
        <v>91</v>
      </c>
      <c r="T23" s="99">
        <v>42</v>
      </c>
      <c r="U23" s="99">
        <v>2</v>
      </c>
      <c r="V23" s="99">
        <v>2126</v>
      </c>
      <c r="W23" s="125"/>
      <c r="X23" s="113">
        <v>1916</v>
      </c>
      <c r="Y23" s="99">
        <v>7</v>
      </c>
      <c r="Z23" s="99">
        <v>6</v>
      </c>
      <c r="AA23" s="99">
        <v>7</v>
      </c>
      <c r="AB23" s="99">
        <v>8</v>
      </c>
      <c r="AC23" s="99">
        <v>10</v>
      </c>
      <c r="AD23" s="99">
        <v>19</v>
      </c>
      <c r="AE23" s="99">
        <v>44</v>
      </c>
      <c r="AF23" s="99">
        <v>86</v>
      </c>
      <c r="AG23" s="99">
        <v>133</v>
      </c>
      <c r="AH23" s="99">
        <v>206</v>
      </c>
      <c r="AI23" s="99">
        <v>254</v>
      </c>
      <c r="AJ23" s="99">
        <v>291</v>
      </c>
      <c r="AK23" s="99">
        <v>218</v>
      </c>
      <c r="AL23" s="99">
        <v>249</v>
      </c>
      <c r="AM23" s="99">
        <v>214</v>
      </c>
      <c r="AN23" s="99">
        <v>138</v>
      </c>
      <c r="AO23" s="99">
        <v>105</v>
      </c>
      <c r="AP23" s="99">
        <v>36</v>
      </c>
      <c r="AQ23" s="99">
        <v>0</v>
      </c>
      <c r="AR23" s="99">
        <v>2031</v>
      </c>
      <c r="AS23" s="125"/>
      <c r="AT23" s="113">
        <v>1916</v>
      </c>
      <c r="AU23" s="99">
        <v>29</v>
      </c>
      <c r="AV23" s="99">
        <v>23</v>
      </c>
      <c r="AW23" s="99">
        <v>18</v>
      </c>
      <c r="AX23" s="99">
        <v>17</v>
      </c>
      <c r="AY23" s="99">
        <v>29</v>
      </c>
      <c r="AZ23" s="99">
        <v>42</v>
      </c>
      <c r="BA23" s="99">
        <v>75</v>
      </c>
      <c r="BB23" s="99">
        <v>125</v>
      </c>
      <c r="BC23" s="99">
        <v>197</v>
      </c>
      <c r="BD23" s="99">
        <v>330</v>
      </c>
      <c r="BE23" s="99">
        <v>506</v>
      </c>
      <c r="BF23" s="99">
        <v>623</v>
      </c>
      <c r="BG23" s="99">
        <v>563</v>
      </c>
      <c r="BH23" s="99">
        <v>535</v>
      </c>
      <c r="BI23" s="99">
        <v>449</v>
      </c>
      <c r="BJ23" s="99">
        <v>320</v>
      </c>
      <c r="BK23" s="99">
        <v>196</v>
      </c>
      <c r="BL23" s="99">
        <v>78</v>
      </c>
      <c r="BM23" s="99">
        <v>2</v>
      </c>
      <c r="BN23" s="99">
        <v>4157</v>
      </c>
      <c r="BP23" s="113">
        <v>1916</v>
      </c>
    </row>
    <row r="24" spans="2:68" s="91" customFormat="1">
      <c r="B24" s="113">
        <v>1917</v>
      </c>
      <c r="C24" s="99">
        <v>19</v>
      </c>
      <c r="D24" s="99">
        <v>13</v>
      </c>
      <c r="E24" s="99">
        <v>6</v>
      </c>
      <c r="F24" s="99">
        <v>12</v>
      </c>
      <c r="G24" s="99">
        <v>10</v>
      </c>
      <c r="H24" s="99">
        <v>15</v>
      </c>
      <c r="I24" s="99">
        <v>23</v>
      </c>
      <c r="J24" s="99">
        <v>47</v>
      </c>
      <c r="K24" s="99">
        <v>60</v>
      </c>
      <c r="L24" s="99">
        <v>135</v>
      </c>
      <c r="M24" s="99">
        <v>220</v>
      </c>
      <c r="N24" s="99">
        <v>326</v>
      </c>
      <c r="O24" s="99">
        <v>334</v>
      </c>
      <c r="P24" s="99">
        <v>301</v>
      </c>
      <c r="Q24" s="99">
        <v>265</v>
      </c>
      <c r="R24" s="99">
        <v>198</v>
      </c>
      <c r="S24" s="99">
        <v>101</v>
      </c>
      <c r="T24" s="99">
        <v>51</v>
      </c>
      <c r="U24" s="99">
        <v>2</v>
      </c>
      <c r="V24" s="99">
        <v>2138</v>
      </c>
      <c r="W24" s="125"/>
      <c r="X24" s="113">
        <v>1917</v>
      </c>
      <c r="Y24" s="99">
        <v>17</v>
      </c>
      <c r="Z24" s="99">
        <v>4</v>
      </c>
      <c r="AA24" s="99">
        <v>6</v>
      </c>
      <c r="AB24" s="99">
        <v>10</v>
      </c>
      <c r="AC24" s="99">
        <v>11</v>
      </c>
      <c r="AD24" s="99">
        <v>32</v>
      </c>
      <c r="AE24" s="99">
        <v>54</v>
      </c>
      <c r="AF24" s="99">
        <v>81</v>
      </c>
      <c r="AG24" s="99">
        <v>136</v>
      </c>
      <c r="AH24" s="99">
        <v>179</v>
      </c>
      <c r="AI24" s="99">
        <v>222</v>
      </c>
      <c r="AJ24" s="99">
        <v>259</v>
      </c>
      <c r="AK24" s="99">
        <v>273</v>
      </c>
      <c r="AL24" s="99">
        <v>248</v>
      </c>
      <c r="AM24" s="99">
        <v>238</v>
      </c>
      <c r="AN24" s="99">
        <v>168</v>
      </c>
      <c r="AO24" s="99">
        <v>83</v>
      </c>
      <c r="AP24" s="99">
        <v>56</v>
      </c>
      <c r="AQ24" s="99">
        <v>1</v>
      </c>
      <c r="AR24" s="99">
        <v>2078</v>
      </c>
      <c r="AS24" s="125"/>
      <c r="AT24" s="113">
        <v>1917</v>
      </c>
      <c r="AU24" s="99">
        <v>36</v>
      </c>
      <c r="AV24" s="99">
        <v>17</v>
      </c>
      <c r="AW24" s="99">
        <v>12</v>
      </c>
      <c r="AX24" s="99">
        <v>22</v>
      </c>
      <c r="AY24" s="99">
        <v>21</v>
      </c>
      <c r="AZ24" s="99">
        <v>47</v>
      </c>
      <c r="BA24" s="99">
        <v>77</v>
      </c>
      <c r="BB24" s="99">
        <v>128</v>
      </c>
      <c r="BC24" s="99">
        <v>196</v>
      </c>
      <c r="BD24" s="99">
        <v>314</v>
      </c>
      <c r="BE24" s="99">
        <v>442</v>
      </c>
      <c r="BF24" s="99">
        <v>585</v>
      </c>
      <c r="BG24" s="99">
        <v>607</v>
      </c>
      <c r="BH24" s="99">
        <v>549</v>
      </c>
      <c r="BI24" s="99">
        <v>503</v>
      </c>
      <c r="BJ24" s="99">
        <v>366</v>
      </c>
      <c r="BK24" s="99">
        <v>184</v>
      </c>
      <c r="BL24" s="99">
        <v>107</v>
      </c>
      <c r="BM24" s="99">
        <v>3</v>
      </c>
      <c r="BN24" s="99">
        <v>4216</v>
      </c>
      <c r="BP24" s="113">
        <v>1917</v>
      </c>
    </row>
    <row r="25" spans="2:68" s="91" customFormat="1">
      <c r="B25" s="114">
        <v>1918</v>
      </c>
      <c r="C25" s="99">
        <v>17</v>
      </c>
      <c r="D25" s="99">
        <v>12</v>
      </c>
      <c r="E25" s="99">
        <v>9</v>
      </c>
      <c r="F25" s="99">
        <v>5</v>
      </c>
      <c r="G25" s="99">
        <v>9</v>
      </c>
      <c r="H25" s="99">
        <v>22</v>
      </c>
      <c r="I25" s="99">
        <v>27</v>
      </c>
      <c r="J25" s="99">
        <v>57</v>
      </c>
      <c r="K25" s="99">
        <v>79</v>
      </c>
      <c r="L25" s="99">
        <v>146</v>
      </c>
      <c r="M25" s="99">
        <v>249</v>
      </c>
      <c r="N25" s="99">
        <v>327</v>
      </c>
      <c r="O25" s="99">
        <v>409</v>
      </c>
      <c r="P25" s="99">
        <v>324</v>
      </c>
      <c r="Q25" s="99">
        <v>289</v>
      </c>
      <c r="R25" s="99">
        <v>216</v>
      </c>
      <c r="S25" s="99">
        <v>100</v>
      </c>
      <c r="T25" s="99">
        <v>48</v>
      </c>
      <c r="U25" s="99">
        <v>1</v>
      </c>
      <c r="V25" s="99">
        <v>2346</v>
      </c>
      <c r="W25" s="125"/>
      <c r="X25" s="114">
        <v>1918</v>
      </c>
      <c r="Y25" s="99">
        <v>19</v>
      </c>
      <c r="Z25" s="99">
        <v>6</v>
      </c>
      <c r="AA25" s="99">
        <v>4</v>
      </c>
      <c r="AB25" s="99">
        <v>6</v>
      </c>
      <c r="AC25" s="99">
        <v>9</v>
      </c>
      <c r="AD25" s="99">
        <v>25</v>
      </c>
      <c r="AE25" s="99">
        <v>41</v>
      </c>
      <c r="AF25" s="99">
        <v>107</v>
      </c>
      <c r="AG25" s="99">
        <v>149</v>
      </c>
      <c r="AH25" s="99">
        <v>203</v>
      </c>
      <c r="AI25" s="99">
        <v>247</v>
      </c>
      <c r="AJ25" s="99">
        <v>308</v>
      </c>
      <c r="AK25" s="99">
        <v>232</v>
      </c>
      <c r="AL25" s="99">
        <v>202</v>
      </c>
      <c r="AM25" s="99">
        <v>206</v>
      </c>
      <c r="AN25" s="99">
        <v>164</v>
      </c>
      <c r="AO25" s="99">
        <v>101</v>
      </c>
      <c r="AP25" s="99">
        <v>44</v>
      </c>
      <c r="AQ25" s="99">
        <v>1</v>
      </c>
      <c r="AR25" s="99">
        <v>2074</v>
      </c>
      <c r="AS25" s="125"/>
      <c r="AT25" s="114">
        <v>1918</v>
      </c>
      <c r="AU25" s="99">
        <v>36</v>
      </c>
      <c r="AV25" s="99">
        <v>18</v>
      </c>
      <c r="AW25" s="99">
        <v>13</v>
      </c>
      <c r="AX25" s="99">
        <v>11</v>
      </c>
      <c r="AY25" s="99">
        <v>18</v>
      </c>
      <c r="AZ25" s="99">
        <v>47</v>
      </c>
      <c r="BA25" s="99">
        <v>68</v>
      </c>
      <c r="BB25" s="99">
        <v>164</v>
      </c>
      <c r="BC25" s="99">
        <v>228</v>
      </c>
      <c r="BD25" s="99">
        <v>349</v>
      </c>
      <c r="BE25" s="99">
        <v>496</v>
      </c>
      <c r="BF25" s="99">
        <v>635</v>
      </c>
      <c r="BG25" s="99">
        <v>641</v>
      </c>
      <c r="BH25" s="99">
        <v>526</v>
      </c>
      <c r="BI25" s="99">
        <v>495</v>
      </c>
      <c r="BJ25" s="99">
        <v>380</v>
      </c>
      <c r="BK25" s="99">
        <v>201</v>
      </c>
      <c r="BL25" s="99">
        <v>92</v>
      </c>
      <c r="BM25" s="99">
        <v>2</v>
      </c>
      <c r="BN25" s="99">
        <v>4420</v>
      </c>
      <c r="BP25" s="114">
        <v>1918</v>
      </c>
    </row>
    <row r="26" spans="2:68" s="91" customFormat="1">
      <c r="B26" s="114">
        <v>1919</v>
      </c>
      <c r="C26" s="99">
        <v>18</v>
      </c>
      <c r="D26" s="99">
        <v>11</v>
      </c>
      <c r="E26" s="99">
        <v>4</v>
      </c>
      <c r="F26" s="99">
        <v>8</v>
      </c>
      <c r="G26" s="99">
        <v>9</v>
      </c>
      <c r="H26" s="99">
        <v>23</v>
      </c>
      <c r="I26" s="99">
        <v>25</v>
      </c>
      <c r="J26" s="99">
        <v>52</v>
      </c>
      <c r="K26" s="99">
        <v>91</v>
      </c>
      <c r="L26" s="99">
        <v>146</v>
      </c>
      <c r="M26" s="99">
        <v>238</v>
      </c>
      <c r="N26" s="99">
        <v>334</v>
      </c>
      <c r="O26" s="99">
        <v>395</v>
      </c>
      <c r="P26" s="99">
        <v>361</v>
      </c>
      <c r="Q26" s="99">
        <v>277</v>
      </c>
      <c r="R26" s="99">
        <v>204</v>
      </c>
      <c r="S26" s="99">
        <v>105</v>
      </c>
      <c r="T26" s="99">
        <v>52</v>
      </c>
      <c r="U26" s="99">
        <v>3</v>
      </c>
      <c r="V26" s="99">
        <v>2356</v>
      </c>
      <c r="W26" s="125"/>
      <c r="X26" s="114">
        <v>1919</v>
      </c>
      <c r="Y26" s="99">
        <v>17</v>
      </c>
      <c r="Z26" s="99">
        <v>5</v>
      </c>
      <c r="AA26" s="99">
        <v>0</v>
      </c>
      <c r="AB26" s="99">
        <v>11</v>
      </c>
      <c r="AC26" s="99">
        <v>11</v>
      </c>
      <c r="AD26" s="99">
        <v>23</v>
      </c>
      <c r="AE26" s="99">
        <v>48</v>
      </c>
      <c r="AF26" s="99">
        <v>83</v>
      </c>
      <c r="AG26" s="99">
        <v>143</v>
      </c>
      <c r="AH26" s="99">
        <v>211</v>
      </c>
      <c r="AI26" s="99">
        <v>288</v>
      </c>
      <c r="AJ26" s="99">
        <v>300</v>
      </c>
      <c r="AK26" s="99">
        <v>317</v>
      </c>
      <c r="AL26" s="99">
        <v>260</v>
      </c>
      <c r="AM26" s="99">
        <v>200</v>
      </c>
      <c r="AN26" s="99">
        <v>170</v>
      </c>
      <c r="AO26" s="99">
        <v>93</v>
      </c>
      <c r="AP26" s="99">
        <v>58</v>
      </c>
      <c r="AQ26" s="99">
        <v>3</v>
      </c>
      <c r="AR26" s="99">
        <v>2241</v>
      </c>
      <c r="AS26" s="125"/>
      <c r="AT26" s="114">
        <v>1919</v>
      </c>
      <c r="AU26" s="99">
        <v>35</v>
      </c>
      <c r="AV26" s="99">
        <v>16</v>
      </c>
      <c r="AW26" s="99">
        <v>4</v>
      </c>
      <c r="AX26" s="99">
        <v>19</v>
      </c>
      <c r="AY26" s="99">
        <v>20</v>
      </c>
      <c r="AZ26" s="99">
        <v>46</v>
      </c>
      <c r="BA26" s="99">
        <v>73</v>
      </c>
      <c r="BB26" s="99">
        <v>135</v>
      </c>
      <c r="BC26" s="99">
        <v>234</v>
      </c>
      <c r="BD26" s="99">
        <v>357</v>
      </c>
      <c r="BE26" s="99">
        <v>526</v>
      </c>
      <c r="BF26" s="99">
        <v>634</v>
      </c>
      <c r="BG26" s="99">
        <v>712</v>
      </c>
      <c r="BH26" s="99">
        <v>621</v>
      </c>
      <c r="BI26" s="99">
        <v>477</v>
      </c>
      <c r="BJ26" s="99">
        <v>374</v>
      </c>
      <c r="BK26" s="99">
        <v>198</v>
      </c>
      <c r="BL26" s="99">
        <v>110</v>
      </c>
      <c r="BM26" s="99">
        <v>6</v>
      </c>
      <c r="BN26" s="99">
        <v>4597</v>
      </c>
      <c r="BP26" s="114">
        <v>1919</v>
      </c>
    </row>
    <row r="27" spans="2:68" s="91" customFormat="1">
      <c r="B27" s="114">
        <v>1920</v>
      </c>
      <c r="C27" s="99">
        <v>27</v>
      </c>
      <c r="D27" s="99">
        <v>8</v>
      </c>
      <c r="E27" s="99">
        <v>7</v>
      </c>
      <c r="F27" s="99">
        <v>14</v>
      </c>
      <c r="G27" s="99">
        <v>11</v>
      </c>
      <c r="H27" s="99">
        <v>17</v>
      </c>
      <c r="I27" s="99">
        <v>36</v>
      </c>
      <c r="J27" s="99">
        <v>49</v>
      </c>
      <c r="K27" s="99">
        <v>71</v>
      </c>
      <c r="L27" s="99">
        <v>146</v>
      </c>
      <c r="M27" s="99">
        <v>252</v>
      </c>
      <c r="N27" s="99">
        <v>354</v>
      </c>
      <c r="O27" s="99">
        <v>431</v>
      </c>
      <c r="P27" s="99">
        <v>370</v>
      </c>
      <c r="Q27" s="99">
        <v>281</v>
      </c>
      <c r="R27" s="99">
        <v>210</v>
      </c>
      <c r="S27" s="99">
        <v>95</v>
      </c>
      <c r="T27" s="99">
        <v>62</v>
      </c>
      <c r="U27" s="99">
        <v>3</v>
      </c>
      <c r="V27" s="99">
        <v>2444</v>
      </c>
      <c r="W27" s="125"/>
      <c r="X27" s="114">
        <v>1920</v>
      </c>
      <c r="Y27" s="99">
        <v>17</v>
      </c>
      <c r="Z27" s="99">
        <v>6</v>
      </c>
      <c r="AA27" s="99">
        <v>9</v>
      </c>
      <c r="AB27" s="99">
        <v>13</v>
      </c>
      <c r="AC27" s="99">
        <v>11</v>
      </c>
      <c r="AD27" s="99">
        <v>16</v>
      </c>
      <c r="AE27" s="99">
        <v>53</v>
      </c>
      <c r="AF27" s="99">
        <v>95</v>
      </c>
      <c r="AG27" s="99">
        <v>145</v>
      </c>
      <c r="AH27" s="99">
        <v>206</v>
      </c>
      <c r="AI27" s="99">
        <v>253</v>
      </c>
      <c r="AJ27" s="99">
        <v>298</v>
      </c>
      <c r="AK27" s="99">
        <v>297</v>
      </c>
      <c r="AL27" s="99">
        <v>272</v>
      </c>
      <c r="AM27" s="99">
        <v>215</v>
      </c>
      <c r="AN27" s="99">
        <v>193</v>
      </c>
      <c r="AO27" s="99">
        <v>95</v>
      </c>
      <c r="AP27" s="99">
        <v>68</v>
      </c>
      <c r="AQ27" s="99">
        <v>1</v>
      </c>
      <c r="AR27" s="99">
        <v>2263</v>
      </c>
      <c r="AS27" s="125"/>
      <c r="AT27" s="114">
        <v>1920</v>
      </c>
      <c r="AU27" s="99">
        <v>44</v>
      </c>
      <c r="AV27" s="99">
        <v>14</v>
      </c>
      <c r="AW27" s="99">
        <v>16</v>
      </c>
      <c r="AX27" s="99">
        <v>27</v>
      </c>
      <c r="AY27" s="99">
        <v>22</v>
      </c>
      <c r="AZ27" s="99">
        <v>33</v>
      </c>
      <c r="BA27" s="99">
        <v>89</v>
      </c>
      <c r="BB27" s="99">
        <v>144</v>
      </c>
      <c r="BC27" s="99">
        <v>216</v>
      </c>
      <c r="BD27" s="99">
        <v>352</v>
      </c>
      <c r="BE27" s="99">
        <v>505</v>
      </c>
      <c r="BF27" s="99">
        <v>652</v>
      </c>
      <c r="BG27" s="99">
        <v>728</v>
      </c>
      <c r="BH27" s="99">
        <v>642</v>
      </c>
      <c r="BI27" s="99">
        <v>496</v>
      </c>
      <c r="BJ27" s="99">
        <v>403</v>
      </c>
      <c r="BK27" s="99">
        <v>190</v>
      </c>
      <c r="BL27" s="99">
        <v>130</v>
      </c>
      <c r="BM27" s="99">
        <v>4</v>
      </c>
      <c r="BN27" s="99">
        <v>4707</v>
      </c>
      <c r="BP27" s="114">
        <v>1920</v>
      </c>
    </row>
    <row r="28" spans="2:68">
      <c r="B28" s="115">
        <v>1921</v>
      </c>
      <c r="C28" s="99">
        <v>18</v>
      </c>
      <c r="D28" s="99">
        <v>23</v>
      </c>
      <c r="E28" s="99">
        <v>11</v>
      </c>
      <c r="F28" s="99">
        <v>8</v>
      </c>
      <c r="G28" s="99">
        <v>12</v>
      </c>
      <c r="H28" s="99">
        <v>20</v>
      </c>
      <c r="I28" s="99">
        <v>29</v>
      </c>
      <c r="J28" s="99">
        <v>62</v>
      </c>
      <c r="K28" s="99">
        <v>85</v>
      </c>
      <c r="L28" s="99">
        <v>152</v>
      </c>
      <c r="M28" s="99">
        <v>245</v>
      </c>
      <c r="N28" s="99">
        <v>367</v>
      </c>
      <c r="O28" s="99">
        <v>450</v>
      </c>
      <c r="P28" s="99">
        <v>383</v>
      </c>
      <c r="Q28" s="99">
        <v>316</v>
      </c>
      <c r="R28" s="99">
        <v>216</v>
      </c>
      <c r="S28" s="99">
        <v>84</v>
      </c>
      <c r="T28" s="99">
        <v>45</v>
      </c>
      <c r="U28" s="99">
        <v>3</v>
      </c>
      <c r="V28" s="99">
        <v>2529</v>
      </c>
      <c r="W28" s="127"/>
      <c r="X28" s="115">
        <v>1921</v>
      </c>
      <c r="Y28" s="99">
        <v>23</v>
      </c>
      <c r="Z28" s="99">
        <v>8</v>
      </c>
      <c r="AA28" s="99">
        <v>8</v>
      </c>
      <c r="AB28" s="99">
        <v>14</v>
      </c>
      <c r="AC28" s="99">
        <v>11</v>
      </c>
      <c r="AD28" s="99">
        <v>24</v>
      </c>
      <c r="AE28" s="99">
        <v>52</v>
      </c>
      <c r="AF28" s="99">
        <v>93</v>
      </c>
      <c r="AG28" s="99">
        <v>153</v>
      </c>
      <c r="AH28" s="99">
        <v>226</v>
      </c>
      <c r="AI28" s="99">
        <v>271</v>
      </c>
      <c r="AJ28" s="99">
        <v>317</v>
      </c>
      <c r="AK28" s="99">
        <v>359</v>
      </c>
      <c r="AL28" s="99">
        <v>295</v>
      </c>
      <c r="AM28" s="99">
        <v>240</v>
      </c>
      <c r="AN28" s="99">
        <v>220</v>
      </c>
      <c r="AO28" s="99">
        <v>92</v>
      </c>
      <c r="AP28" s="99">
        <v>54</v>
      </c>
      <c r="AQ28" s="99">
        <v>0</v>
      </c>
      <c r="AR28" s="99">
        <v>2460</v>
      </c>
      <c r="AS28" s="127"/>
      <c r="AT28" s="115">
        <v>1921</v>
      </c>
      <c r="AU28" s="99">
        <v>41</v>
      </c>
      <c r="AV28" s="99">
        <v>31</v>
      </c>
      <c r="AW28" s="99">
        <v>19</v>
      </c>
      <c r="AX28" s="99">
        <v>22</v>
      </c>
      <c r="AY28" s="99">
        <v>23</v>
      </c>
      <c r="AZ28" s="99">
        <v>44</v>
      </c>
      <c r="BA28" s="99">
        <v>81</v>
      </c>
      <c r="BB28" s="99">
        <v>155</v>
      </c>
      <c r="BC28" s="99">
        <v>238</v>
      </c>
      <c r="BD28" s="99">
        <v>378</v>
      </c>
      <c r="BE28" s="99">
        <v>516</v>
      </c>
      <c r="BF28" s="99">
        <v>684</v>
      </c>
      <c r="BG28" s="99">
        <v>809</v>
      </c>
      <c r="BH28" s="99">
        <v>678</v>
      </c>
      <c r="BI28" s="99">
        <v>556</v>
      </c>
      <c r="BJ28" s="99">
        <v>436</v>
      </c>
      <c r="BK28" s="99">
        <v>176</v>
      </c>
      <c r="BL28" s="99">
        <v>99</v>
      </c>
      <c r="BM28" s="99">
        <v>3</v>
      </c>
      <c r="BN28" s="99">
        <v>4989</v>
      </c>
      <c r="BP28" s="115">
        <v>1921</v>
      </c>
    </row>
    <row r="29" spans="2:68">
      <c r="B29" s="116">
        <v>1922</v>
      </c>
      <c r="C29" s="99">
        <v>28</v>
      </c>
      <c r="D29" s="99">
        <v>8</v>
      </c>
      <c r="E29" s="99">
        <v>8</v>
      </c>
      <c r="F29" s="99">
        <v>12</v>
      </c>
      <c r="G29" s="99">
        <v>21</v>
      </c>
      <c r="H29" s="99">
        <v>27</v>
      </c>
      <c r="I29" s="99">
        <v>36</v>
      </c>
      <c r="J29" s="99">
        <v>59</v>
      </c>
      <c r="K29" s="99">
        <v>80</v>
      </c>
      <c r="L29" s="99">
        <v>131</v>
      </c>
      <c r="M29" s="99">
        <v>255</v>
      </c>
      <c r="N29" s="99">
        <v>386</v>
      </c>
      <c r="O29" s="99">
        <v>502</v>
      </c>
      <c r="P29" s="99">
        <v>440</v>
      </c>
      <c r="Q29" s="99">
        <v>336</v>
      </c>
      <c r="R29" s="99">
        <v>243</v>
      </c>
      <c r="S29" s="99">
        <v>103</v>
      </c>
      <c r="T29" s="99">
        <v>53</v>
      </c>
      <c r="U29" s="99">
        <v>4</v>
      </c>
      <c r="V29" s="99">
        <v>2732</v>
      </c>
      <c r="W29" s="127"/>
      <c r="X29" s="116">
        <v>1922</v>
      </c>
      <c r="Y29" s="99">
        <v>15</v>
      </c>
      <c r="Z29" s="99">
        <v>9</v>
      </c>
      <c r="AA29" s="99">
        <v>6</v>
      </c>
      <c r="AB29" s="99">
        <v>7</v>
      </c>
      <c r="AC29" s="99">
        <v>19</v>
      </c>
      <c r="AD29" s="99">
        <v>14</v>
      </c>
      <c r="AE29" s="99">
        <v>61</v>
      </c>
      <c r="AF29" s="99">
        <v>97</v>
      </c>
      <c r="AG29" s="99">
        <v>172</v>
      </c>
      <c r="AH29" s="99">
        <v>243</v>
      </c>
      <c r="AI29" s="99">
        <v>288</v>
      </c>
      <c r="AJ29" s="99">
        <v>320</v>
      </c>
      <c r="AK29" s="99">
        <v>334</v>
      </c>
      <c r="AL29" s="99">
        <v>327</v>
      </c>
      <c r="AM29" s="99">
        <v>245</v>
      </c>
      <c r="AN29" s="99">
        <v>204</v>
      </c>
      <c r="AO29" s="99">
        <v>94</v>
      </c>
      <c r="AP29" s="99">
        <v>72</v>
      </c>
      <c r="AQ29" s="99">
        <v>2</v>
      </c>
      <c r="AR29" s="99">
        <v>2529</v>
      </c>
      <c r="AS29" s="127"/>
      <c r="AT29" s="116">
        <v>1922</v>
      </c>
      <c r="AU29" s="99">
        <v>43</v>
      </c>
      <c r="AV29" s="99">
        <v>17</v>
      </c>
      <c r="AW29" s="99">
        <v>14</v>
      </c>
      <c r="AX29" s="99">
        <v>19</v>
      </c>
      <c r="AY29" s="99">
        <v>40</v>
      </c>
      <c r="AZ29" s="99">
        <v>41</v>
      </c>
      <c r="BA29" s="99">
        <v>97</v>
      </c>
      <c r="BB29" s="99">
        <v>156</v>
      </c>
      <c r="BC29" s="99">
        <v>252</v>
      </c>
      <c r="BD29" s="99">
        <v>374</v>
      </c>
      <c r="BE29" s="99">
        <v>543</v>
      </c>
      <c r="BF29" s="99">
        <v>706</v>
      </c>
      <c r="BG29" s="99">
        <v>836</v>
      </c>
      <c r="BH29" s="99">
        <v>767</v>
      </c>
      <c r="BI29" s="99">
        <v>581</v>
      </c>
      <c r="BJ29" s="99">
        <v>447</v>
      </c>
      <c r="BK29" s="99">
        <v>197</v>
      </c>
      <c r="BL29" s="99">
        <v>125</v>
      </c>
      <c r="BM29" s="99">
        <v>6</v>
      </c>
      <c r="BN29" s="99">
        <v>5261</v>
      </c>
      <c r="BP29" s="116">
        <v>1922</v>
      </c>
    </row>
    <row r="30" spans="2:68">
      <c r="B30" s="116">
        <v>1923</v>
      </c>
      <c r="C30" s="99">
        <v>19</v>
      </c>
      <c r="D30" s="99">
        <v>14</v>
      </c>
      <c r="E30" s="99">
        <v>10</v>
      </c>
      <c r="F30" s="99">
        <v>9</v>
      </c>
      <c r="G30" s="99">
        <v>11</v>
      </c>
      <c r="H30" s="99">
        <v>21</v>
      </c>
      <c r="I30" s="99">
        <v>32</v>
      </c>
      <c r="J30" s="99">
        <v>52</v>
      </c>
      <c r="K30" s="99">
        <v>85</v>
      </c>
      <c r="L30" s="99">
        <v>138</v>
      </c>
      <c r="M30" s="99">
        <v>231</v>
      </c>
      <c r="N30" s="99">
        <v>364</v>
      </c>
      <c r="O30" s="99">
        <v>456</v>
      </c>
      <c r="P30" s="99">
        <v>511</v>
      </c>
      <c r="Q30" s="99">
        <v>339</v>
      </c>
      <c r="R30" s="99">
        <v>232</v>
      </c>
      <c r="S30" s="99">
        <v>129</v>
      </c>
      <c r="T30" s="99">
        <v>63</v>
      </c>
      <c r="U30" s="99">
        <v>8</v>
      </c>
      <c r="V30" s="99">
        <v>2724</v>
      </c>
      <c r="W30" s="127"/>
      <c r="X30" s="116">
        <v>1923</v>
      </c>
      <c r="Y30" s="99">
        <v>12</v>
      </c>
      <c r="Z30" s="99">
        <v>5</v>
      </c>
      <c r="AA30" s="99">
        <v>7</v>
      </c>
      <c r="AB30" s="99">
        <v>7</v>
      </c>
      <c r="AC30" s="99">
        <v>7</v>
      </c>
      <c r="AD30" s="99">
        <v>15</v>
      </c>
      <c r="AE30" s="99">
        <v>41</v>
      </c>
      <c r="AF30" s="99">
        <v>96</v>
      </c>
      <c r="AG30" s="99">
        <v>168</v>
      </c>
      <c r="AH30" s="99">
        <v>249</v>
      </c>
      <c r="AI30" s="99">
        <v>301</v>
      </c>
      <c r="AJ30" s="99">
        <v>325</v>
      </c>
      <c r="AK30" s="99">
        <v>379</v>
      </c>
      <c r="AL30" s="99">
        <v>317</v>
      </c>
      <c r="AM30" s="99">
        <v>258</v>
      </c>
      <c r="AN30" s="99">
        <v>214</v>
      </c>
      <c r="AO30" s="99">
        <v>108</v>
      </c>
      <c r="AP30" s="99">
        <v>60</v>
      </c>
      <c r="AQ30" s="99">
        <v>3</v>
      </c>
      <c r="AR30" s="99">
        <v>2572</v>
      </c>
      <c r="AS30" s="127"/>
      <c r="AT30" s="116">
        <v>1923</v>
      </c>
      <c r="AU30" s="99">
        <v>31</v>
      </c>
      <c r="AV30" s="99">
        <v>19</v>
      </c>
      <c r="AW30" s="99">
        <v>17</v>
      </c>
      <c r="AX30" s="99">
        <v>16</v>
      </c>
      <c r="AY30" s="99">
        <v>18</v>
      </c>
      <c r="AZ30" s="99">
        <v>36</v>
      </c>
      <c r="BA30" s="99">
        <v>73</v>
      </c>
      <c r="BB30" s="99">
        <v>148</v>
      </c>
      <c r="BC30" s="99">
        <v>253</v>
      </c>
      <c r="BD30" s="99">
        <v>387</v>
      </c>
      <c r="BE30" s="99">
        <v>532</v>
      </c>
      <c r="BF30" s="99">
        <v>689</v>
      </c>
      <c r="BG30" s="99">
        <v>835</v>
      </c>
      <c r="BH30" s="99">
        <v>828</v>
      </c>
      <c r="BI30" s="99">
        <v>597</v>
      </c>
      <c r="BJ30" s="99">
        <v>446</v>
      </c>
      <c r="BK30" s="99">
        <v>237</v>
      </c>
      <c r="BL30" s="99">
        <v>123</v>
      </c>
      <c r="BM30" s="99">
        <v>11</v>
      </c>
      <c r="BN30" s="99">
        <v>5296</v>
      </c>
      <c r="BP30" s="116">
        <v>1923</v>
      </c>
    </row>
    <row r="31" spans="2:68">
      <c r="B31" s="116">
        <v>1924</v>
      </c>
      <c r="C31" s="99">
        <v>16</v>
      </c>
      <c r="D31" s="99">
        <v>23</v>
      </c>
      <c r="E31" s="99">
        <v>12</v>
      </c>
      <c r="F31" s="99">
        <v>15</v>
      </c>
      <c r="G31" s="99">
        <v>14</v>
      </c>
      <c r="H31" s="99">
        <v>11</v>
      </c>
      <c r="I31" s="99">
        <v>32</v>
      </c>
      <c r="J31" s="99">
        <v>51</v>
      </c>
      <c r="K31" s="99">
        <v>98</v>
      </c>
      <c r="L31" s="99">
        <v>165</v>
      </c>
      <c r="M31" s="99">
        <v>248</v>
      </c>
      <c r="N31" s="99">
        <v>365</v>
      </c>
      <c r="O31" s="99">
        <v>537</v>
      </c>
      <c r="P31" s="99">
        <v>498</v>
      </c>
      <c r="Q31" s="99">
        <v>408</v>
      </c>
      <c r="R31" s="99">
        <v>271</v>
      </c>
      <c r="S31" s="99">
        <v>123</v>
      </c>
      <c r="T31" s="99">
        <v>53</v>
      </c>
      <c r="U31" s="99">
        <v>0</v>
      </c>
      <c r="V31" s="99">
        <v>2940</v>
      </c>
      <c r="W31" s="127"/>
      <c r="X31" s="116">
        <v>1924</v>
      </c>
      <c r="Y31" s="99">
        <v>10</v>
      </c>
      <c r="Z31" s="99">
        <v>6</v>
      </c>
      <c r="AA31" s="99">
        <v>6</v>
      </c>
      <c r="AB31" s="99">
        <v>20</v>
      </c>
      <c r="AC31" s="99">
        <v>7</v>
      </c>
      <c r="AD31" s="99">
        <v>26</v>
      </c>
      <c r="AE31" s="99">
        <v>48</v>
      </c>
      <c r="AF31" s="99">
        <v>107</v>
      </c>
      <c r="AG31" s="99">
        <v>166</v>
      </c>
      <c r="AH31" s="99">
        <v>237</v>
      </c>
      <c r="AI31" s="99">
        <v>295</v>
      </c>
      <c r="AJ31" s="99">
        <v>338</v>
      </c>
      <c r="AK31" s="99">
        <v>388</v>
      </c>
      <c r="AL31" s="99">
        <v>340</v>
      </c>
      <c r="AM31" s="99">
        <v>287</v>
      </c>
      <c r="AN31" s="99">
        <v>232</v>
      </c>
      <c r="AO31" s="99">
        <v>120</v>
      </c>
      <c r="AP31" s="99">
        <v>75</v>
      </c>
      <c r="AQ31" s="99">
        <v>0</v>
      </c>
      <c r="AR31" s="99">
        <v>2708</v>
      </c>
      <c r="AS31" s="127"/>
      <c r="AT31" s="116">
        <v>1924</v>
      </c>
      <c r="AU31" s="99">
        <v>26</v>
      </c>
      <c r="AV31" s="99">
        <v>29</v>
      </c>
      <c r="AW31" s="99">
        <v>18</v>
      </c>
      <c r="AX31" s="99">
        <v>35</v>
      </c>
      <c r="AY31" s="99">
        <v>21</v>
      </c>
      <c r="AZ31" s="99">
        <v>37</v>
      </c>
      <c r="BA31" s="99">
        <v>80</v>
      </c>
      <c r="BB31" s="99">
        <v>158</v>
      </c>
      <c r="BC31" s="99">
        <v>264</v>
      </c>
      <c r="BD31" s="99">
        <v>402</v>
      </c>
      <c r="BE31" s="99">
        <v>543</v>
      </c>
      <c r="BF31" s="99">
        <v>703</v>
      </c>
      <c r="BG31" s="99">
        <v>925</v>
      </c>
      <c r="BH31" s="99">
        <v>838</v>
      </c>
      <c r="BI31" s="99">
        <v>695</v>
      </c>
      <c r="BJ31" s="99">
        <v>503</v>
      </c>
      <c r="BK31" s="99">
        <v>243</v>
      </c>
      <c r="BL31" s="99">
        <v>128</v>
      </c>
      <c r="BM31" s="99">
        <v>0</v>
      </c>
      <c r="BN31" s="99">
        <v>5648</v>
      </c>
      <c r="BP31" s="116">
        <v>1924</v>
      </c>
    </row>
    <row r="32" spans="2:68">
      <c r="B32" s="116">
        <v>1925</v>
      </c>
      <c r="C32" s="99">
        <v>25</v>
      </c>
      <c r="D32" s="99">
        <v>18</v>
      </c>
      <c r="E32" s="99">
        <v>9</v>
      </c>
      <c r="F32" s="99">
        <v>13</v>
      </c>
      <c r="G32" s="99">
        <v>19</v>
      </c>
      <c r="H32" s="99">
        <v>21</v>
      </c>
      <c r="I32" s="99">
        <v>24</v>
      </c>
      <c r="J32" s="99">
        <v>58</v>
      </c>
      <c r="K32" s="99">
        <v>88</v>
      </c>
      <c r="L32" s="99">
        <v>159</v>
      </c>
      <c r="M32" s="99">
        <v>262</v>
      </c>
      <c r="N32" s="99">
        <v>380</v>
      </c>
      <c r="O32" s="99">
        <v>557</v>
      </c>
      <c r="P32" s="99">
        <v>528</v>
      </c>
      <c r="Q32" s="99">
        <v>431</v>
      </c>
      <c r="R32" s="99">
        <v>266</v>
      </c>
      <c r="S32" s="99">
        <v>138</v>
      </c>
      <c r="T32" s="99">
        <v>72</v>
      </c>
      <c r="U32" s="99">
        <v>0</v>
      </c>
      <c r="V32" s="99">
        <v>3068</v>
      </c>
      <c r="W32" s="127"/>
      <c r="X32" s="116">
        <v>1925</v>
      </c>
      <c r="Y32" s="99">
        <v>21</v>
      </c>
      <c r="Z32" s="99">
        <v>12</v>
      </c>
      <c r="AA32" s="99">
        <v>6</v>
      </c>
      <c r="AB32" s="99">
        <v>5</v>
      </c>
      <c r="AC32" s="99">
        <v>7</v>
      </c>
      <c r="AD32" s="99">
        <v>28</v>
      </c>
      <c r="AE32" s="99">
        <v>38</v>
      </c>
      <c r="AF32" s="99">
        <v>113</v>
      </c>
      <c r="AG32" s="99">
        <v>165</v>
      </c>
      <c r="AH32" s="99">
        <v>221</v>
      </c>
      <c r="AI32" s="99">
        <v>287</v>
      </c>
      <c r="AJ32" s="99">
        <v>341</v>
      </c>
      <c r="AK32" s="99">
        <v>390</v>
      </c>
      <c r="AL32" s="99">
        <v>346</v>
      </c>
      <c r="AM32" s="99">
        <v>288</v>
      </c>
      <c r="AN32" s="99">
        <v>222</v>
      </c>
      <c r="AO32" s="99">
        <v>142</v>
      </c>
      <c r="AP32" s="99">
        <v>64</v>
      </c>
      <c r="AQ32" s="99">
        <v>0</v>
      </c>
      <c r="AR32" s="99">
        <v>2696</v>
      </c>
      <c r="AS32" s="127"/>
      <c r="AT32" s="116">
        <v>1925</v>
      </c>
      <c r="AU32" s="99">
        <v>46</v>
      </c>
      <c r="AV32" s="99">
        <v>30</v>
      </c>
      <c r="AW32" s="99">
        <v>15</v>
      </c>
      <c r="AX32" s="99">
        <v>18</v>
      </c>
      <c r="AY32" s="99">
        <v>26</v>
      </c>
      <c r="AZ32" s="99">
        <v>49</v>
      </c>
      <c r="BA32" s="99">
        <v>62</v>
      </c>
      <c r="BB32" s="99">
        <v>171</v>
      </c>
      <c r="BC32" s="99">
        <v>253</v>
      </c>
      <c r="BD32" s="99">
        <v>380</v>
      </c>
      <c r="BE32" s="99">
        <v>549</v>
      </c>
      <c r="BF32" s="99">
        <v>721</v>
      </c>
      <c r="BG32" s="99">
        <v>947</v>
      </c>
      <c r="BH32" s="99">
        <v>874</v>
      </c>
      <c r="BI32" s="99">
        <v>719</v>
      </c>
      <c r="BJ32" s="99">
        <v>488</v>
      </c>
      <c r="BK32" s="99">
        <v>280</v>
      </c>
      <c r="BL32" s="99">
        <v>136</v>
      </c>
      <c r="BM32" s="99">
        <v>0</v>
      </c>
      <c r="BN32" s="99">
        <v>5764</v>
      </c>
      <c r="BP32" s="116">
        <v>1925</v>
      </c>
    </row>
    <row r="33" spans="2:68">
      <c r="B33" s="116">
        <v>1926</v>
      </c>
      <c r="C33" s="99">
        <v>17</v>
      </c>
      <c r="D33" s="99">
        <v>20</v>
      </c>
      <c r="E33" s="99">
        <v>12</v>
      </c>
      <c r="F33" s="99">
        <v>14</v>
      </c>
      <c r="G33" s="99">
        <v>8</v>
      </c>
      <c r="H33" s="99">
        <v>21</v>
      </c>
      <c r="I33" s="99">
        <v>35</v>
      </c>
      <c r="J33" s="99">
        <v>60</v>
      </c>
      <c r="K33" s="99">
        <v>83</v>
      </c>
      <c r="L33" s="99">
        <v>145</v>
      </c>
      <c r="M33" s="99">
        <v>251</v>
      </c>
      <c r="N33" s="99">
        <v>361</v>
      </c>
      <c r="O33" s="99">
        <v>536</v>
      </c>
      <c r="P33" s="99">
        <v>594</v>
      </c>
      <c r="Q33" s="99">
        <v>444</v>
      </c>
      <c r="R33" s="99">
        <v>306</v>
      </c>
      <c r="S33" s="99">
        <v>154</v>
      </c>
      <c r="T33" s="99">
        <v>78</v>
      </c>
      <c r="U33" s="99">
        <v>1</v>
      </c>
      <c r="V33" s="99">
        <v>3140</v>
      </c>
      <c r="W33" s="127"/>
      <c r="X33" s="116">
        <v>1926</v>
      </c>
      <c r="Y33" s="99">
        <v>21</v>
      </c>
      <c r="Z33" s="99">
        <v>10</v>
      </c>
      <c r="AA33" s="99">
        <v>10</v>
      </c>
      <c r="AB33" s="99">
        <v>12</v>
      </c>
      <c r="AC33" s="99">
        <v>13</v>
      </c>
      <c r="AD33" s="99">
        <v>20</v>
      </c>
      <c r="AE33" s="99">
        <v>42</v>
      </c>
      <c r="AF33" s="99">
        <v>118</v>
      </c>
      <c r="AG33" s="99">
        <v>187</v>
      </c>
      <c r="AH33" s="99">
        <v>253</v>
      </c>
      <c r="AI33" s="99">
        <v>303</v>
      </c>
      <c r="AJ33" s="99">
        <v>340</v>
      </c>
      <c r="AK33" s="99">
        <v>419</v>
      </c>
      <c r="AL33" s="99">
        <v>415</v>
      </c>
      <c r="AM33" s="99">
        <v>297</v>
      </c>
      <c r="AN33" s="99">
        <v>189</v>
      </c>
      <c r="AO33" s="99">
        <v>142</v>
      </c>
      <c r="AP33" s="99">
        <v>63</v>
      </c>
      <c r="AQ33" s="99">
        <v>0</v>
      </c>
      <c r="AR33" s="99">
        <v>2854</v>
      </c>
      <c r="AS33" s="127"/>
      <c r="AT33" s="116">
        <v>1926</v>
      </c>
      <c r="AU33" s="99">
        <v>38</v>
      </c>
      <c r="AV33" s="99">
        <v>30</v>
      </c>
      <c r="AW33" s="99">
        <v>22</v>
      </c>
      <c r="AX33" s="99">
        <v>26</v>
      </c>
      <c r="AY33" s="99">
        <v>21</v>
      </c>
      <c r="AZ33" s="99">
        <v>41</v>
      </c>
      <c r="BA33" s="99">
        <v>77</v>
      </c>
      <c r="BB33" s="99">
        <v>178</v>
      </c>
      <c r="BC33" s="99">
        <v>270</v>
      </c>
      <c r="BD33" s="99">
        <v>398</v>
      </c>
      <c r="BE33" s="99">
        <v>554</v>
      </c>
      <c r="BF33" s="99">
        <v>701</v>
      </c>
      <c r="BG33" s="99">
        <v>955</v>
      </c>
      <c r="BH33" s="99">
        <v>1009</v>
      </c>
      <c r="BI33" s="99">
        <v>741</v>
      </c>
      <c r="BJ33" s="99">
        <v>495</v>
      </c>
      <c r="BK33" s="99">
        <v>296</v>
      </c>
      <c r="BL33" s="99">
        <v>141</v>
      </c>
      <c r="BM33" s="99">
        <v>1</v>
      </c>
      <c r="BN33" s="99">
        <v>5994</v>
      </c>
      <c r="BP33" s="116">
        <v>1926</v>
      </c>
    </row>
    <row r="34" spans="2:68">
      <c r="B34" s="116">
        <v>1927</v>
      </c>
      <c r="C34" s="99">
        <v>33</v>
      </c>
      <c r="D34" s="99">
        <v>13</v>
      </c>
      <c r="E34" s="99">
        <v>17</v>
      </c>
      <c r="F34" s="99">
        <v>20</v>
      </c>
      <c r="G34" s="99">
        <v>14</v>
      </c>
      <c r="H34" s="99">
        <v>19</v>
      </c>
      <c r="I34" s="99">
        <v>30</v>
      </c>
      <c r="J34" s="99">
        <v>57</v>
      </c>
      <c r="K34" s="99">
        <v>105</v>
      </c>
      <c r="L34" s="99">
        <v>141</v>
      </c>
      <c r="M34" s="99">
        <v>239</v>
      </c>
      <c r="N34" s="99">
        <v>368</v>
      </c>
      <c r="O34" s="99">
        <v>490</v>
      </c>
      <c r="P34" s="99">
        <v>583</v>
      </c>
      <c r="Q34" s="99">
        <v>450</v>
      </c>
      <c r="R34" s="99">
        <v>314</v>
      </c>
      <c r="S34" s="99">
        <v>148</v>
      </c>
      <c r="T34" s="99">
        <v>58</v>
      </c>
      <c r="U34" s="99">
        <v>0</v>
      </c>
      <c r="V34" s="99">
        <v>3099</v>
      </c>
      <c r="W34" s="127"/>
      <c r="X34" s="116">
        <v>1927</v>
      </c>
      <c r="Y34" s="99">
        <v>14</v>
      </c>
      <c r="Z34" s="99">
        <v>11</v>
      </c>
      <c r="AA34" s="99">
        <v>10</v>
      </c>
      <c r="AB34" s="99">
        <v>6</v>
      </c>
      <c r="AC34" s="99">
        <v>10</v>
      </c>
      <c r="AD34" s="99">
        <v>25</v>
      </c>
      <c r="AE34" s="99">
        <v>51</v>
      </c>
      <c r="AF34" s="99">
        <v>119</v>
      </c>
      <c r="AG34" s="99">
        <v>187</v>
      </c>
      <c r="AH34" s="99">
        <v>265</v>
      </c>
      <c r="AI34" s="99">
        <v>308</v>
      </c>
      <c r="AJ34" s="99">
        <v>351</v>
      </c>
      <c r="AK34" s="99">
        <v>406</v>
      </c>
      <c r="AL34" s="99">
        <v>452</v>
      </c>
      <c r="AM34" s="99">
        <v>307</v>
      </c>
      <c r="AN34" s="99">
        <v>233</v>
      </c>
      <c r="AO34" s="99">
        <v>147</v>
      </c>
      <c r="AP34" s="99">
        <v>80</v>
      </c>
      <c r="AQ34" s="99">
        <v>1</v>
      </c>
      <c r="AR34" s="99">
        <v>2983</v>
      </c>
      <c r="AS34" s="127"/>
      <c r="AT34" s="116">
        <v>1927</v>
      </c>
      <c r="AU34" s="99">
        <v>47</v>
      </c>
      <c r="AV34" s="99">
        <v>24</v>
      </c>
      <c r="AW34" s="99">
        <v>27</v>
      </c>
      <c r="AX34" s="99">
        <v>26</v>
      </c>
      <c r="AY34" s="99">
        <v>24</v>
      </c>
      <c r="AZ34" s="99">
        <v>44</v>
      </c>
      <c r="BA34" s="99">
        <v>81</v>
      </c>
      <c r="BB34" s="99">
        <v>176</v>
      </c>
      <c r="BC34" s="99">
        <v>292</v>
      </c>
      <c r="BD34" s="99">
        <v>406</v>
      </c>
      <c r="BE34" s="99">
        <v>547</v>
      </c>
      <c r="BF34" s="99">
        <v>719</v>
      </c>
      <c r="BG34" s="99">
        <v>896</v>
      </c>
      <c r="BH34" s="99">
        <v>1035</v>
      </c>
      <c r="BI34" s="99">
        <v>757</v>
      </c>
      <c r="BJ34" s="99">
        <v>547</v>
      </c>
      <c r="BK34" s="99">
        <v>295</v>
      </c>
      <c r="BL34" s="99">
        <v>138</v>
      </c>
      <c r="BM34" s="99">
        <v>1</v>
      </c>
      <c r="BN34" s="99">
        <v>6082</v>
      </c>
      <c r="BP34" s="116">
        <v>1927</v>
      </c>
    </row>
    <row r="35" spans="2:68">
      <c r="B35" s="116">
        <v>1928</v>
      </c>
      <c r="C35" s="99">
        <v>33</v>
      </c>
      <c r="D35" s="99">
        <v>14</v>
      </c>
      <c r="E35" s="99">
        <v>14</v>
      </c>
      <c r="F35" s="99">
        <v>16</v>
      </c>
      <c r="G35" s="99">
        <v>18</v>
      </c>
      <c r="H35" s="99">
        <v>24</v>
      </c>
      <c r="I35" s="99">
        <v>37</v>
      </c>
      <c r="J35" s="99">
        <v>66</v>
      </c>
      <c r="K35" s="99">
        <v>106</v>
      </c>
      <c r="L35" s="99">
        <v>177</v>
      </c>
      <c r="M35" s="99">
        <v>256</v>
      </c>
      <c r="N35" s="99">
        <v>364</v>
      </c>
      <c r="O35" s="99">
        <v>548</v>
      </c>
      <c r="P35" s="99">
        <v>623</v>
      </c>
      <c r="Q35" s="99">
        <v>535</v>
      </c>
      <c r="R35" s="99">
        <v>311</v>
      </c>
      <c r="S35" s="99">
        <v>148</v>
      </c>
      <c r="T35" s="99">
        <v>66</v>
      </c>
      <c r="U35" s="99">
        <v>3</v>
      </c>
      <c r="V35" s="99">
        <v>3359</v>
      </c>
      <c r="W35" s="127"/>
      <c r="X35" s="116">
        <v>1928</v>
      </c>
      <c r="Y35" s="99">
        <v>26</v>
      </c>
      <c r="Z35" s="99">
        <v>11</v>
      </c>
      <c r="AA35" s="99">
        <v>12</v>
      </c>
      <c r="AB35" s="99">
        <v>13</v>
      </c>
      <c r="AC35" s="99">
        <v>18</v>
      </c>
      <c r="AD35" s="99">
        <v>31</v>
      </c>
      <c r="AE35" s="99">
        <v>61</v>
      </c>
      <c r="AF35" s="99">
        <v>114</v>
      </c>
      <c r="AG35" s="99">
        <v>187</v>
      </c>
      <c r="AH35" s="99">
        <v>282</v>
      </c>
      <c r="AI35" s="99">
        <v>318</v>
      </c>
      <c r="AJ35" s="99">
        <v>363</v>
      </c>
      <c r="AK35" s="99">
        <v>424</v>
      </c>
      <c r="AL35" s="99">
        <v>454</v>
      </c>
      <c r="AM35" s="99">
        <v>343</v>
      </c>
      <c r="AN35" s="99">
        <v>290</v>
      </c>
      <c r="AO35" s="99">
        <v>129</v>
      </c>
      <c r="AP35" s="99">
        <v>75</v>
      </c>
      <c r="AQ35" s="99">
        <v>0</v>
      </c>
      <c r="AR35" s="99">
        <v>3151</v>
      </c>
      <c r="AS35" s="127"/>
      <c r="AT35" s="116">
        <v>1928</v>
      </c>
      <c r="AU35" s="99">
        <v>59</v>
      </c>
      <c r="AV35" s="99">
        <v>25</v>
      </c>
      <c r="AW35" s="99">
        <v>26</v>
      </c>
      <c r="AX35" s="99">
        <v>29</v>
      </c>
      <c r="AY35" s="99">
        <v>36</v>
      </c>
      <c r="AZ35" s="99">
        <v>55</v>
      </c>
      <c r="BA35" s="99">
        <v>98</v>
      </c>
      <c r="BB35" s="99">
        <v>180</v>
      </c>
      <c r="BC35" s="99">
        <v>293</v>
      </c>
      <c r="BD35" s="99">
        <v>459</v>
      </c>
      <c r="BE35" s="99">
        <v>574</v>
      </c>
      <c r="BF35" s="99">
        <v>727</v>
      </c>
      <c r="BG35" s="99">
        <v>972</v>
      </c>
      <c r="BH35" s="99">
        <v>1077</v>
      </c>
      <c r="BI35" s="99">
        <v>878</v>
      </c>
      <c r="BJ35" s="99">
        <v>601</v>
      </c>
      <c r="BK35" s="99">
        <v>277</v>
      </c>
      <c r="BL35" s="99">
        <v>141</v>
      </c>
      <c r="BM35" s="99">
        <v>3</v>
      </c>
      <c r="BN35" s="99">
        <v>6510</v>
      </c>
      <c r="BP35" s="116">
        <v>1928</v>
      </c>
    </row>
    <row r="36" spans="2:68">
      <c r="B36" s="116">
        <v>1929</v>
      </c>
      <c r="C36" s="99">
        <v>37</v>
      </c>
      <c r="D36" s="99">
        <v>24</v>
      </c>
      <c r="E36" s="99">
        <v>13</v>
      </c>
      <c r="F36" s="99">
        <v>23</v>
      </c>
      <c r="G36" s="99">
        <v>27</v>
      </c>
      <c r="H36" s="99">
        <v>40</v>
      </c>
      <c r="I36" s="99">
        <v>48</v>
      </c>
      <c r="J36" s="99">
        <v>74</v>
      </c>
      <c r="K36" s="99">
        <v>108</v>
      </c>
      <c r="L36" s="99">
        <v>176</v>
      </c>
      <c r="M36" s="99">
        <v>231</v>
      </c>
      <c r="N36" s="99">
        <v>392</v>
      </c>
      <c r="O36" s="99">
        <v>519</v>
      </c>
      <c r="P36" s="99">
        <v>705</v>
      </c>
      <c r="Q36" s="99">
        <v>542</v>
      </c>
      <c r="R36" s="99">
        <v>362</v>
      </c>
      <c r="S36" s="99">
        <v>175</v>
      </c>
      <c r="T36" s="99">
        <v>69</v>
      </c>
      <c r="U36" s="99">
        <v>5</v>
      </c>
      <c r="V36" s="99">
        <v>3570</v>
      </c>
      <c r="W36" s="127"/>
      <c r="X36" s="116">
        <v>1929</v>
      </c>
      <c r="Y36" s="99">
        <v>33</v>
      </c>
      <c r="Z36" s="99">
        <v>13</v>
      </c>
      <c r="AA36" s="99">
        <v>17</v>
      </c>
      <c r="AB36" s="99">
        <v>13</v>
      </c>
      <c r="AC36" s="99">
        <v>23</v>
      </c>
      <c r="AD36" s="99">
        <v>29</v>
      </c>
      <c r="AE36" s="99">
        <v>54</v>
      </c>
      <c r="AF36" s="99">
        <v>123</v>
      </c>
      <c r="AG36" s="99">
        <v>196</v>
      </c>
      <c r="AH36" s="99">
        <v>282</v>
      </c>
      <c r="AI36" s="99">
        <v>330</v>
      </c>
      <c r="AJ36" s="99">
        <v>382</v>
      </c>
      <c r="AK36" s="99">
        <v>379</v>
      </c>
      <c r="AL36" s="99">
        <v>445</v>
      </c>
      <c r="AM36" s="99">
        <v>390</v>
      </c>
      <c r="AN36" s="99">
        <v>265</v>
      </c>
      <c r="AO36" s="99">
        <v>147</v>
      </c>
      <c r="AP36" s="99">
        <v>92</v>
      </c>
      <c r="AQ36" s="99">
        <v>0</v>
      </c>
      <c r="AR36" s="99">
        <v>3213</v>
      </c>
      <c r="AS36" s="127"/>
      <c r="AT36" s="116">
        <v>1929</v>
      </c>
      <c r="AU36" s="99">
        <v>70</v>
      </c>
      <c r="AV36" s="99">
        <v>37</v>
      </c>
      <c r="AW36" s="99">
        <v>30</v>
      </c>
      <c r="AX36" s="99">
        <v>36</v>
      </c>
      <c r="AY36" s="99">
        <v>50</v>
      </c>
      <c r="AZ36" s="99">
        <v>69</v>
      </c>
      <c r="BA36" s="99">
        <v>102</v>
      </c>
      <c r="BB36" s="99">
        <v>197</v>
      </c>
      <c r="BC36" s="99">
        <v>304</v>
      </c>
      <c r="BD36" s="99">
        <v>458</v>
      </c>
      <c r="BE36" s="99">
        <v>561</v>
      </c>
      <c r="BF36" s="99">
        <v>774</v>
      </c>
      <c r="BG36" s="99">
        <v>898</v>
      </c>
      <c r="BH36" s="99">
        <v>1150</v>
      </c>
      <c r="BI36" s="99">
        <v>932</v>
      </c>
      <c r="BJ36" s="99">
        <v>627</v>
      </c>
      <c r="BK36" s="99">
        <v>322</v>
      </c>
      <c r="BL36" s="99">
        <v>161</v>
      </c>
      <c r="BM36" s="99">
        <v>5</v>
      </c>
      <c r="BN36" s="99">
        <v>6783</v>
      </c>
      <c r="BP36" s="116">
        <v>1929</v>
      </c>
    </row>
    <row r="37" spans="2:68">
      <c r="B37" s="116">
        <v>1930</v>
      </c>
      <c r="C37" s="99">
        <v>38</v>
      </c>
      <c r="D37" s="99">
        <v>24</v>
      </c>
      <c r="E37" s="99">
        <v>17</v>
      </c>
      <c r="F37" s="99">
        <v>22</v>
      </c>
      <c r="G37" s="99">
        <v>20</v>
      </c>
      <c r="H37" s="99">
        <v>22</v>
      </c>
      <c r="I37" s="99">
        <v>44</v>
      </c>
      <c r="J37" s="99">
        <v>55</v>
      </c>
      <c r="K37" s="99">
        <v>110</v>
      </c>
      <c r="L37" s="99">
        <v>159</v>
      </c>
      <c r="M37" s="99">
        <v>254</v>
      </c>
      <c r="N37" s="99">
        <v>375</v>
      </c>
      <c r="O37" s="99">
        <v>515</v>
      </c>
      <c r="P37" s="99">
        <v>644</v>
      </c>
      <c r="Q37" s="99">
        <v>561</v>
      </c>
      <c r="R37" s="99">
        <v>343</v>
      </c>
      <c r="S37" s="99">
        <v>157</v>
      </c>
      <c r="T37" s="99">
        <v>85</v>
      </c>
      <c r="U37" s="99">
        <v>0</v>
      </c>
      <c r="V37" s="99">
        <v>3445</v>
      </c>
      <c r="W37" s="127"/>
      <c r="X37" s="116">
        <v>1930</v>
      </c>
      <c r="Y37" s="99">
        <v>24</v>
      </c>
      <c r="Z37" s="99">
        <v>18</v>
      </c>
      <c r="AA37" s="99">
        <v>11</v>
      </c>
      <c r="AB37" s="99">
        <v>13</v>
      </c>
      <c r="AC37" s="99">
        <v>16</v>
      </c>
      <c r="AD37" s="99">
        <v>46</v>
      </c>
      <c r="AE37" s="99">
        <v>53</v>
      </c>
      <c r="AF37" s="99">
        <v>125</v>
      </c>
      <c r="AG37" s="99">
        <v>208</v>
      </c>
      <c r="AH37" s="99">
        <v>282</v>
      </c>
      <c r="AI37" s="99">
        <v>330</v>
      </c>
      <c r="AJ37" s="99">
        <v>349</v>
      </c>
      <c r="AK37" s="99">
        <v>396</v>
      </c>
      <c r="AL37" s="99">
        <v>433</v>
      </c>
      <c r="AM37" s="99">
        <v>401</v>
      </c>
      <c r="AN37" s="99">
        <v>289</v>
      </c>
      <c r="AO37" s="99">
        <v>140</v>
      </c>
      <c r="AP37" s="99">
        <v>86</v>
      </c>
      <c r="AQ37" s="99">
        <v>0</v>
      </c>
      <c r="AR37" s="99">
        <v>3220</v>
      </c>
      <c r="AS37" s="127"/>
      <c r="AT37" s="116">
        <v>1930</v>
      </c>
      <c r="AU37" s="99">
        <v>62</v>
      </c>
      <c r="AV37" s="99">
        <v>42</v>
      </c>
      <c r="AW37" s="99">
        <v>28</v>
      </c>
      <c r="AX37" s="99">
        <v>35</v>
      </c>
      <c r="AY37" s="99">
        <v>36</v>
      </c>
      <c r="AZ37" s="99">
        <v>68</v>
      </c>
      <c r="BA37" s="99">
        <v>97</v>
      </c>
      <c r="BB37" s="99">
        <v>180</v>
      </c>
      <c r="BC37" s="99">
        <v>318</v>
      </c>
      <c r="BD37" s="99">
        <v>441</v>
      </c>
      <c r="BE37" s="99">
        <v>584</v>
      </c>
      <c r="BF37" s="99">
        <v>724</v>
      </c>
      <c r="BG37" s="99">
        <v>911</v>
      </c>
      <c r="BH37" s="99">
        <v>1077</v>
      </c>
      <c r="BI37" s="99">
        <v>962</v>
      </c>
      <c r="BJ37" s="99">
        <v>632</v>
      </c>
      <c r="BK37" s="99">
        <v>297</v>
      </c>
      <c r="BL37" s="99">
        <v>171</v>
      </c>
      <c r="BM37" s="99">
        <v>0</v>
      </c>
      <c r="BN37" s="99">
        <v>6665</v>
      </c>
      <c r="BP37" s="116">
        <v>1930</v>
      </c>
    </row>
    <row r="38" spans="2:68">
      <c r="B38" s="117">
        <v>1931</v>
      </c>
      <c r="C38" s="99">
        <v>36</v>
      </c>
      <c r="D38" s="99">
        <v>23</v>
      </c>
      <c r="E38" s="99">
        <v>20</v>
      </c>
      <c r="F38" s="99">
        <v>23</v>
      </c>
      <c r="G38" s="99">
        <v>23</v>
      </c>
      <c r="H38" s="99">
        <v>39</v>
      </c>
      <c r="I38" s="99">
        <v>40</v>
      </c>
      <c r="J38" s="99">
        <v>72</v>
      </c>
      <c r="K38" s="99">
        <v>140</v>
      </c>
      <c r="L38" s="99">
        <v>174</v>
      </c>
      <c r="M38" s="99">
        <v>279</v>
      </c>
      <c r="N38" s="99">
        <v>372</v>
      </c>
      <c r="O38" s="99">
        <v>540</v>
      </c>
      <c r="P38" s="99">
        <v>687</v>
      </c>
      <c r="Q38" s="99">
        <v>619</v>
      </c>
      <c r="R38" s="99">
        <v>406</v>
      </c>
      <c r="S38" s="99">
        <v>190</v>
      </c>
      <c r="T38" s="99">
        <v>89</v>
      </c>
      <c r="U38" s="99">
        <v>0</v>
      </c>
      <c r="V38" s="99">
        <v>3772</v>
      </c>
      <c r="W38" s="127"/>
      <c r="X38" s="117">
        <v>1931</v>
      </c>
      <c r="Y38" s="99">
        <v>23</v>
      </c>
      <c r="Z38" s="99">
        <v>12</v>
      </c>
      <c r="AA38" s="99">
        <v>15</v>
      </c>
      <c r="AB38" s="99">
        <v>17</v>
      </c>
      <c r="AC38" s="99">
        <v>25</v>
      </c>
      <c r="AD38" s="99">
        <v>23</v>
      </c>
      <c r="AE38" s="99">
        <v>66</v>
      </c>
      <c r="AF38" s="99">
        <v>120</v>
      </c>
      <c r="AG38" s="99">
        <v>203</v>
      </c>
      <c r="AH38" s="99">
        <v>306</v>
      </c>
      <c r="AI38" s="99">
        <v>317</v>
      </c>
      <c r="AJ38" s="99">
        <v>362</v>
      </c>
      <c r="AK38" s="99">
        <v>416</v>
      </c>
      <c r="AL38" s="99">
        <v>491</v>
      </c>
      <c r="AM38" s="99">
        <v>425</v>
      </c>
      <c r="AN38" s="99">
        <v>296</v>
      </c>
      <c r="AO38" s="99">
        <v>154</v>
      </c>
      <c r="AP38" s="99">
        <v>96</v>
      </c>
      <c r="AQ38" s="99">
        <v>0</v>
      </c>
      <c r="AR38" s="99">
        <v>3367</v>
      </c>
      <c r="AS38" s="127"/>
      <c r="AT38" s="117">
        <v>1931</v>
      </c>
      <c r="AU38" s="99">
        <v>59</v>
      </c>
      <c r="AV38" s="99">
        <v>35</v>
      </c>
      <c r="AW38" s="99">
        <v>35</v>
      </c>
      <c r="AX38" s="99">
        <v>40</v>
      </c>
      <c r="AY38" s="99">
        <v>48</v>
      </c>
      <c r="AZ38" s="99">
        <v>62</v>
      </c>
      <c r="BA38" s="99">
        <v>106</v>
      </c>
      <c r="BB38" s="99">
        <v>192</v>
      </c>
      <c r="BC38" s="99">
        <v>343</v>
      </c>
      <c r="BD38" s="99">
        <v>480</v>
      </c>
      <c r="BE38" s="99">
        <v>596</v>
      </c>
      <c r="BF38" s="99">
        <v>734</v>
      </c>
      <c r="BG38" s="99">
        <v>956</v>
      </c>
      <c r="BH38" s="99">
        <v>1178</v>
      </c>
      <c r="BI38" s="99">
        <v>1044</v>
      </c>
      <c r="BJ38" s="99">
        <v>702</v>
      </c>
      <c r="BK38" s="99">
        <v>344</v>
      </c>
      <c r="BL38" s="99">
        <v>185</v>
      </c>
      <c r="BM38" s="99">
        <v>0</v>
      </c>
      <c r="BN38" s="99">
        <v>7139</v>
      </c>
      <c r="BP38" s="117">
        <v>1931</v>
      </c>
    </row>
    <row r="39" spans="2:68">
      <c r="B39" s="117">
        <v>1932</v>
      </c>
      <c r="C39" s="99">
        <v>29</v>
      </c>
      <c r="D39" s="99">
        <v>19</v>
      </c>
      <c r="E39" s="99">
        <v>27</v>
      </c>
      <c r="F39" s="99">
        <v>23</v>
      </c>
      <c r="G39" s="99">
        <v>26</v>
      </c>
      <c r="H39" s="99">
        <v>40</v>
      </c>
      <c r="I39" s="99">
        <v>45</v>
      </c>
      <c r="J39" s="99">
        <v>74</v>
      </c>
      <c r="K39" s="99">
        <v>115</v>
      </c>
      <c r="L39" s="99">
        <v>196</v>
      </c>
      <c r="M39" s="99">
        <v>258</v>
      </c>
      <c r="N39" s="99">
        <v>422</v>
      </c>
      <c r="O39" s="99">
        <v>572</v>
      </c>
      <c r="P39" s="99">
        <v>698</v>
      </c>
      <c r="Q39" s="99">
        <v>685</v>
      </c>
      <c r="R39" s="99">
        <v>451</v>
      </c>
      <c r="S39" s="99">
        <v>172</v>
      </c>
      <c r="T39" s="99">
        <v>100</v>
      </c>
      <c r="U39" s="99">
        <v>1</v>
      </c>
      <c r="V39" s="99">
        <v>3953</v>
      </c>
      <c r="W39" s="127"/>
      <c r="X39" s="117">
        <v>1932</v>
      </c>
      <c r="Y39" s="99">
        <v>28</v>
      </c>
      <c r="Z39" s="99">
        <v>9</v>
      </c>
      <c r="AA39" s="99">
        <v>17</v>
      </c>
      <c r="AB39" s="99">
        <v>17</v>
      </c>
      <c r="AC39" s="99">
        <v>23</v>
      </c>
      <c r="AD39" s="99">
        <v>24</v>
      </c>
      <c r="AE39" s="99">
        <v>63</v>
      </c>
      <c r="AF39" s="99">
        <v>107</v>
      </c>
      <c r="AG39" s="99">
        <v>206</v>
      </c>
      <c r="AH39" s="99">
        <v>302</v>
      </c>
      <c r="AI39" s="99">
        <v>385</v>
      </c>
      <c r="AJ39" s="99">
        <v>398</v>
      </c>
      <c r="AK39" s="99">
        <v>430</v>
      </c>
      <c r="AL39" s="99">
        <v>486</v>
      </c>
      <c r="AM39" s="99">
        <v>420</v>
      </c>
      <c r="AN39" s="99">
        <v>282</v>
      </c>
      <c r="AO39" s="99">
        <v>185</v>
      </c>
      <c r="AP39" s="99">
        <v>90</v>
      </c>
      <c r="AQ39" s="99">
        <v>0</v>
      </c>
      <c r="AR39" s="99">
        <v>3472</v>
      </c>
      <c r="AS39" s="127"/>
      <c r="AT39" s="117">
        <v>1932</v>
      </c>
      <c r="AU39" s="99">
        <v>57</v>
      </c>
      <c r="AV39" s="99">
        <v>28</v>
      </c>
      <c r="AW39" s="99">
        <v>44</v>
      </c>
      <c r="AX39" s="99">
        <v>40</v>
      </c>
      <c r="AY39" s="99">
        <v>49</v>
      </c>
      <c r="AZ39" s="99">
        <v>64</v>
      </c>
      <c r="BA39" s="99">
        <v>108</v>
      </c>
      <c r="BB39" s="99">
        <v>181</v>
      </c>
      <c r="BC39" s="99">
        <v>321</v>
      </c>
      <c r="BD39" s="99">
        <v>498</v>
      </c>
      <c r="BE39" s="99">
        <v>643</v>
      </c>
      <c r="BF39" s="99">
        <v>820</v>
      </c>
      <c r="BG39" s="99">
        <v>1002</v>
      </c>
      <c r="BH39" s="99">
        <v>1184</v>
      </c>
      <c r="BI39" s="99">
        <v>1105</v>
      </c>
      <c r="BJ39" s="99">
        <v>733</v>
      </c>
      <c r="BK39" s="99">
        <v>357</v>
      </c>
      <c r="BL39" s="99">
        <v>190</v>
      </c>
      <c r="BM39" s="99">
        <v>1</v>
      </c>
      <c r="BN39" s="99">
        <v>7425</v>
      </c>
      <c r="BP39" s="117">
        <v>1932</v>
      </c>
    </row>
    <row r="40" spans="2:68">
      <c r="B40" s="117">
        <v>1933</v>
      </c>
      <c r="C40" s="99">
        <v>30</v>
      </c>
      <c r="D40" s="99">
        <v>18</v>
      </c>
      <c r="E40" s="99">
        <v>16</v>
      </c>
      <c r="F40" s="99">
        <v>28</v>
      </c>
      <c r="G40" s="99">
        <v>31</v>
      </c>
      <c r="H40" s="99">
        <v>36</v>
      </c>
      <c r="I40" s="99">
        <v>46</v>
      </c>
      <c r="J40" s="99">
        <v>65</v>
      </c>
      <c r="K40" s="99">
        <v>122</v>
      </c>
      <c r="L40" s="99">
        <v>172</v>
      </c>
      <c r="M40" s="99">
        <v>276</v>
      </c>
      <c r="N40" s="99">
        <v>354</v>
      </c>
      <c r="O40" s="99">
        <v>561</v>
      </c>
      <c r="P40" s="99">
        <v>694</v>
      </c>
      <c r="Q40" s="99">
        <v>745</v>
      </c>
      <c r="R40" s="99">
        <v>463</v>
      </c>
      <c r="S40" s="99">
        <v>197</v>
      </c>
      <c r="T40" s="99">
        <v>76</v>
      </c>
      <c r="U40" s="99">
        <v>0</v>
      </c>
      <c r="V40" s="99">
        <v>3930</v>
      </c>
      <c r="W40" s="127"/>
      <c r="X40" s="117">
        <v>1933</v>
      </c>
      <c r="Y40" s="99">
        <v>27</v>
      </c>
      <c r="Z40" s="99">
        <v>10</v>
      </c>
      <c r="AA40" s="99">
        <v>8</v>
      </c>
      <c r="AB40" s="99">
        <v>11</v>
      </c>
      <c r="AC40" s="99">
        <v>24</v>
      </c>
      <c r="AD40" s="99">
        <v>34</v>
      </c>
      <c r="AE40" s="99">
        <v>65</v>
      </c>
      <c r="AF40" s="99">
        <v>124</v>
      </c>
      <c r="AG40" s="99">
        <v>234</v>
      </c>
      <c r="AH40" s="99">
        <v>291</v>
      </c>
      <c r="AI40" s="99">
        <v>372</v>
      </c>
      <c r="AJ40" s="99">
        <v>393</v>
      </c>
      <c r="AK40" s="99">
        <v>451</v>
      </c>
      <c r="AL40" s="99">
        <v>478</v>
      </c>
      <c r="AM40" s="99">
        <v>447</v>
      </c>
      <c r="AN40" s="99">
        <v>351</v>
      </c>
      <c r="AO40" s="99">
        <v>160</v>
      </c>
      <c r="AP40" s="99">
        <v>107</v>
      </c>
      <c r="AQ40" s="99">
        <v>0</v>
      </c>
      <c r="AR40" s="99">
        <v>3587</v>
      </c>
      <c r="AS40" s="127"/>
      <c r="AT40" s="117">
        <v>1933</v>
      </c>
      <c r="AU40" s="99">
        <v>57</v>
      </c>
      <c r="AV40" s="99">
        <v>28</v>
      </c>
      <c r="AW40" s="99">
        <v>24</v>
      </c>
      <c r="AX40" s="99">
        <v>39</v>
      </c>
      <c r="AY40" s="99">
        <v>55</v>
      </c>
      <c r="AZ40" s="99">
        <v>70</v>
      </c>
      <c r="BA40" s="99">
        <v>111</v>
      </c>
      <c r="BB40" s="99">
        <v>189</v>
      </c>
      <c r="BC40" s="99">
        <v>356</v>
      </c>
      <c r="BD40" s="99">
        <v>463</v>
      </c>
      <c r="BE40" s="99">
        <v>648</v>
      </c>
      <c r="BF40" s="99">
        <v>747</v>
      </c>
      <c r="BG40" s="99">
        <v>1012</v>
      </c>
      <c r="BH40" s="99">
        <v>1172</v>
      </c>
      <c r="BI40" s="99">
        <v>1192</v>
      </c>
      <c r="BJ40" s="99">
        <v>814</v>
      </c>
      <c r="BK40" s="99">
        <v>357</v>
      </c>
      <c r="BL40" s="99">
        <v>183</v>
      </c>
      <c r="BM40" s="99">
        <v>0</v>
      </c>
      <c r="BN40" s="99">
        <v>7517</v>
      </c>
      <c r="BP40" s="117">
        <v>1933</v>
      </c>
    </row>
    <row r="41" spans="2:68">
      <c r="B41" s="117">
        <v>1934</v>
      </c>
      <c r="C41" s="99">
        <v>32</v>
      </c>
      <c r="D41" s="99">
        <v>32</v>
      </c>
      <c r="E41" s="99">
        <v>20</v>
      </c>
      <c r="F41" s="99">
        <v>15</v>
      </c>
      <c r="G41" s="99">
        <v>26</v>
      </c>
      <c r="H41" s="99">
        <v>23</v>
      </c>
      <c r="I41" s="99">
        <v>39</v>
      </c>
      <c r="J41" s="99">
        <v>65</v>
      </c>
      <c r="K41" s="99">
        <v>106</v>
      </c>
      <c r="L41" s="99">
        <v>204</v>
      </c>
      <c r="M41" s="99">
        <v>279</v>
      </c>
      <c r="N41" s="99">
        <v>398</v>
      </c>
      <c r="O41" s="99">
        <v>555</v>
      </c>
      <c r="P41" s="99">
        <v>665</v>
      </c>
      <c r="Q41" s="99">
        <v>705</v>
      </c>
      <c r="R41" s="99">
        <v>489</v>
      </c>
      <c r="S41" s="99">
        <v>223</v>
      </c>
      <c r="T41" s="99">
        <v>92</v>
      </c>
      <c r="U41" s="99">
        <v>0</v>
      </c>
      <c r="V41" s="99">
        <v>3968</v>
      </c>
      <c r="W41" s="127"/>
      <c r="X41" s="117">
        <v>1934</v>
      </c>
      <c r="Y41" s="99">
        <v>30</v>
      </c>
      <c r="Z41" s="99">
        <v>14</v>
      </c>
      <c r="AA41" s="99">
        <v>16</v>
      </c>
      <c r="AB41" s="99">
        <v>16</v>
      </c>
      <c r="AC41" s="99">
        <v>20</v>
      </c>
      <c r="AD41" s="99">
        <v>34</v>
      </c>
      <c r="AE41" s="99">
        <v>60</v>
      </c>
      <c r="AF41" s="99">
        <v>129</v>
      </c>
      <c r="AG41" s="99">
        <v>228</v>
      </c>
      <c r="AH41" s="99">
        <v>312</v>
      </c>
      <c r="AI41" s="99">
        <v>353</v>
      </c>
      <c r="AJ41" s="99">
        <v>433</v>
      </c>
      <c r="AK41" s="99">
        <v>455</v>
      </c>
      <c r="AL41" s="99">
        <v>491</v>
      </c>
      <c r="AM41" s="99">
        <v>451</v>
      </c>
      <c r="AN41" s="99">
        <v>364</v>
      </c>
      <c r="AO41" s="99">
        <v>191</v>
      </c>
      <c r="AP41" s="99">
        <v>112</v>
      </c>
      <c r="AQ41" s="99">
        <v>1</v>
      </c>
      <c r="AR41" s="99">
        <v>3710</v>
      </c>
      <c r="AS41" s="127"/>
      <c r="AT41" s="117">
        <v>1934</v>
      </c>
      <c r="AU41" s="99">
        <v>62</v>
      </c>
      <c r="AV41" s="99">
        <v>46</v>
      </c>
      <c r="AW41" s="99">
        <v>36</v>
      </c>
      <c r="AX41" s="99">
        <v>31</v>
      </c>
      <c r="AY41" s="99">
        <v>46</v>
      </c>
      <c r="AZ41" s="99">
        <v>57</v>
      </c>
      <c r="BA41" s="99">
        <v>99</v>
      </c>
      <c r="BB41" s="99">
        <v>194</v>
      </c>
      <c r="BC41" s="99">
        <v>334</v>
      </c>
      <c r="BD41" s="99">
        <v>516</v>
      </c>
      <c r="BE41" s="99">
        <v>632</v>
      </c>
      <c r="BF41" s="99">
        <v>831</v>
      </c>
      <c r="BG41" s="99">
        <v>1010</v>
      </c>
      <c r="BH41" s="99">
        <v>1156</v>
      </c>
      <c r="BI41" s="99">
        <v>1156</v>
      </c>
      <c r="BJ41" s="99">
        <v>853</v>
      </c>
      <c r="BK41" s="99">
        <v>414</v>
      </c>
      <c r="BL41" s="99">
        <v>204</v>
      </c>
      <c r="BM41" s="99">
        <v>1</v>
      </c>
      <c r="BN41" s="99">
        <v>7678</v>
      </c>
      <c r="BP41" s="117">
        <v>1934</v>
      </c>
    </row>
    <row r="42" spans="2:68">
      <c r="B42" s="117">
        <v>1935</v>
      </c>
      <c r="C42" s="99">
        <v>23</v>
      </c>
      <c r="D42" s="99">
        <v>18</v>
      </c>
      <c r="E42" s="99">
        <v>15</v>
      </c>
      <c r="F42" s="99">
        <v>21</v>
      </c>
      <c r="G42" s="99">
        <v>29</v>
      </c>
      <c r="H42" s="99">
        <v>26</v>
      </c>
      <c r="I42" s="99">
        <v>54</v>
      </c>
      <c r="J42" s="99">
        <v>50</v>
      </c>
      <c r="K42" s="99">
        <v>127</v>
      </c>
      <c r="L42" s="99">
        <v>193</v>
      </c>
      <c r="M42" s="99">
        <v>278</v>
      </c>
      <c r="N42" s="99">
        <v>394</v>
      </c>
      <c r="O42" s="99">
        <v>537</v>
      </c>
      <c r="P42" s="99">
        <v>704</v>
      </c>
      <c r="Q42" s="99">
        <v>743</v>
      </c>
      <c r="R42" s="99">
        <v>485</v>
      </c>
      <c r="S42" s="99">
        <v>247</v>
      </c>
      <c r="T42" s="99">
        <v>92</v>
      </c>
      <c r="U42" s="99">
        <v>0</v>
      </c>
      <c r="V42" s="99">
        <v>4036</v>
      </c>
      <c r="W42" s="127"/>
      <c r="X42" s="117">
        <v>1935</v>
      </c>
      <c r="Y42" s="99">
        <v>25</v>
      </c>
      <c r="Z42" s="99">
        <v>14</v>
      </c>
      <c r="AA42" s="99">
        <v>10</v>
      </c>
      <c r="AB42" s="99">
        <v>25</v>
      </c>
      <c r="AC42" s="99">
        <v>23</v>
      </c>
      <c r="AD42" s="99">
        <v>37</v>
      </c>
      <c r="AE42" s="99">
        <v>70</v>
      </c>
      <c r="AF42" s="99">
        <v>132</v>
      </c>
      <c r="AG42" s="99">
        <v>235</v>
      </c>
      <c r="AH42" s="99">
        <v>309</v>
      </c>
      <c r="AI42" s="99">
        <v>375</v>
      </c>
      <c r="AJ42" s="99">
        <v>409</v>
      </c>
      <c r="AK42" s="99">
        <v>453</v>
      </c>
      <c r="AL42" s="99">
        <v>568</v>
      </c>
      <c r="AM42" s="99">
        <v>523</v>
      </c>
      <c r="AN42" s="99">
        <v>388</v>
      </c>
      <c r="AO42" s="99">
        <v>210</v>
      </c>
      <c r="AP42" s="99">
        <v>123</v>
      </c>
      <c r="AQ42" s="99">
        <v>0</v>
      </c>
      <c r="AR42" s="99">
        <v>3929</v>
      </c>
      <c r="AS42" s="127"/>
      <c r="AT42" s="117">
        <v>1935</v>
      </c>
      <c r="AU42" s="99">
        <v>48</v>
      </c>
      <c r="AV42" s="99">
        <v>32</v>
      </c>
      <c r="AW42" s="99">
        <v>25</v>
      </c>
      <c r="AX42" s="99">
        <v>46</v>
      </c>
      <c r="AY42" s="99">
        <v>52</v>
      </c>
      <c r="AZ42" s="99">
        <v>63</v>
      </c>
      <c r="BA42" s="99">
        <v>124</v>
      </c>
      <c r="BB42" s="99">
        <v>182</v>
      </c>
      <c r="BC42" s="99">
        <v>362</v>
      </c>
      <c r="BD42" s="99">
        <v>502</v>
      </c>
      <c r="BE42" s="99">
        <v>653</v>
      </c>
      <c r="BF42" s="99">
        <v>803</v>
      </c>
      <c r="BG42" s="99">
        <v>990</v>
      </c>
      <c r="BH42" s="99">
        <v>1272</v>
      </c>
      <c r="BI42" s="99">
        <v>1266</v>
      </c>
      <c r="BJ42" s="99">
        <v>873</v>
      </c>
      <c r="BK42" s="99">
        <v>457</v>
      </c>
      <c r="BL42" s="99">
        <v>215</v>
      </c>
      <c r="BM42" s="99">
        <v>0</v>
      </c>
      <c r="BN42" s="99">
        <v>7965</v>
      </c>
      <c r="BP42" s="117">
        <v>1935</v>
      </c>
    </row>
    <row r="43" spans="2:68">
      <c r="B43" s="117">
        <v>1936</v>
      </c>
      <c r="C43" s="99">
        <v>31</v>
      </c>
      <c r="D43" s="99">
        <v>23</v>
      </c>
      <c r="E43" s="99">
        <v>23</v>
      </c>
      <c r="F43" s="99">
        <v>30</v>
      </c>
      <c r="G43" s="99">
        <v>26</v>
      </c>
      <c r="H43" s="99">
        <v>42</v>
      </c>
      <c r="I43" s="99">
        <v>44</v>
      </c>
      <c r="J43" s="99">
        <v>57</v>
      </c>
      <c r="K43" s="99">
        <v>111</v>
      </c>
      <c r="L43" s="99">
        <v>203</v>
      </c>
      <c r="M43" s="99">
        <v>340</v>
      </c>
      <c r="N43" s="99">
        <v>459</v>
      </c>
      <c r="O43" s="99">
        <v>506</v>
      </c>
      <c r="P43" s="99">
        <v>721</v>
      </c>
      <c r="Q43" s="99">
        <v>712</v>
      </c>
      <c r="R43" s="99">
        <v>563</v>
      </c>
      <c r="S43" s="99">
        <v>229</v>
      </c>
      <c r="T43" s="99">
        <v>104</v>
      </c>
      <c r="U43" s="99">
        <v>0</v>
      </c>
      <c r="V43" s="99">
        <v>4224</v>
      </c>
      <c r="W43" s="127"/>
      <c r="X43" s="117">
        <v>1936</v>
      </c>
      <c r="Y43" s="99">
        <v>24</v>
      </c>
      <c r="Z43" s="99">
        <v>14</v>
      </c>
      <c r="AA43" s="99">
        <v>20</v>
      </c>
      <c r="AB43" s="99">
        <v>18</v>
      </c>
      <c r="AC43" s="99">
        <v>24</v>
      </c>
      <c r="AD43" s="99">
        <v>38</v>
      </c>
      <c r="AE43" s="99">
        <v>56</v>
      </c>
      <c r="AF43" s="99">
        <v>131</v>
      </c>
      <c r="AG43" s="99">
        <v>232</v>
      </c>
      <c r="AH43" s="99">
        <v>340</v>
      </c>
      <c r="AI43" s="99">
        <v>365</v>
      </c>
      <c r="AJ43" s="99">
        <v>454</v>
      </c>
      <c r="AK43" s="99">
        <v>499</v>
      </c>
      <c r="AL43" s="99">
        <v>534</v>
      </c>
      <c r="AM43" s="99">
        <v>542</v>
      </c>
      <c r="AN43" s="99">
        <v>403</v>
      </c>
      <c r="AO43" s="99">
        <v>235</v>
      </c>
      <c r="AP43" s="99">
        <v>121</v>
      </c>
      <c r="AQ43" s="99">
        <v>0</v>
      </c>
      <c r="AR43" s="99">
        <v>4050</v>
      </c>
      <c r="AS43" s="127"/>
      <c r="AT43" s="117">
        <v>1936</v>
      </c>
      <c r="AU43" s="99">
        <v>55</v>
      </c>
      <c r="AV43" s="99">
        <v>37</v>
      </c>
      <c r="AW43" s="99">
        <v>43</v>
      </c>
      <c r="AX43" s="99">
        <v>48</v>
      </c>
      <c r="AY43" s="99">
        <v>50</v>
      </c>
      <c r="AZ43" s="99">
        <v>80</v>
      </c>
      <c r="BA43" s="99">
        <v>100</v>
      </c>
      <c r="BB43" s="99">
        <v>188</v>
      </c>
      <c r="BC43" s="99">
        <v>343</v>
      </c>
      <c r="BD43" s="99">
        <v>543</v>
      </c>
      <c r="BE43" s="99">
        <v>705</v>
      </c>
      <c r="BF43" s="99">
        <v>913</v>
      </c>
      <c r="BG43" s="99">
        <v>1005</v>
      </c>
      <c r="BH43" s="99">
        <v>1255</v>
      </c>
      <c r="BI43" s="99">
        <v>1254</v>
      </c>
      <c r="BJ43" s="99">
        <v>966</v>
      </c>
      <c r="BK43" s="99">
        <v>464</v>
      </c>
      <c r="BL43" s="99">
        <v>225</v>
      </c>
      <c r="BM43" s="99">
        <v>0</v>
      </c>
      <c r="BN43" s="99">
        <v>8274</v>
      </c>
      <c r="BP43" s="117">
        <v>1936</v>
      </c>
    </row>
    <row r="44" spans="2:68">
      <c r="B44" s="117">
        <v>1937</v>
      </c>
      <c r="C44" s="99">
        <v>17</v>
      </c>
      <c r="D44" s="99">
        <v>20</v>
      </c>
      <c r="E44" s="99">
        <v>24</v>
      </c>
      <c r="F44" s="99">
        <v>20</v>
      </c>
      <c r="G44" s="99">
        <v>25</v>
      </c>
      <c r="H44" s="99">
        <v>27</v>
      </c>
      <c r="I44" s="99">
        <v>45</v>
      </c>
      <c r="J44" s="99">
        <v>78</v>
      </c>
      <c r="K44" s="99">
        <v>126</v>
      </c>
      <c r="L44" s="99">
        <v>218</v>
      </c>
      <c r="M44" s="99">
        <v>303</v>
      </c>
      <c r="N44" s="99">
        <v>423</v>
      </c>
      <c r="O44" s="99">
        <v>563</v>
      </c>
      <c r="P44" s="99">
        <v>700</v>
      </c>
      <c r="Q44" s="99">
        <v>722</v>
      </c>
      <c r="R44" s="99">
        <v>651</v>
      </c>
      <c r="S44" s="99">
        <v>279</v>
      </c>
      <c r="T44" s="99">
        <v>107</v>
      </c>
      <c r="U44" s="99">
        <v>0</v>
      </c>
      <c r="V44" s="99">
        <v>4348</v>
      </c>
      <c r="W44" s="127"/>
      <c r="X44" s="117">
        <v>1937</v>
      </c>
      <c r="Y44" s="99">
        <v>28</v>
      </c>
      <c r="Z44" s="99">
        <v>16</v>
      </c>
      <c r="AA44" s="99">
        <v>15</v>
      </c>
      <c r="AB44" s="99">
        <v>20</v>
      </c>
      <c r="AC44" s="99">
        <v>24</v>
      </c>
      <c r="AD44" s="99">
        <v>42</v>
      </c>
      <c r="AE44" s="99">
        <v>59</v>
      </c>
      <c r="AF44" s="99">
        <v>118</v>
      </c>
      <c r="AG44" s="99">
        <v>248</v>
      </c>
      <c r="AH44" s="99">
        <v>333</v>
      </c>
      <c r="AI44" s="99">
        <v>379</v>
      </c>
      <c r="AJ44" s="99">
        <v>426</v>
      </c>
      <c r="AK44" s="99">
        <v>483</v>
      </c>
      <c r="AL44" s="99">
        <v>510</v>
      </c>
      <c r="AM44" s="99">
        <v>554</v>
      </c>
      <c r="AN44" s="99">
        <v>480</v>
      </c>
      <c r="AO44" s="99">
        <v>223</v>
      </c>
      <c r="AP44" s="99">
        <v>108</v>
      </c>
      <c r="AQ44" s="99">
        <v>0</v>
      </c>
      <c r="AR44" s="99">
        <v>4066</v>
      </c>
      <c r="AS44" s="127"/>
      <c r="AT44" s="117">
        <v>1937</v>
      </c>
      <c r="AU44" s="99">
        <v>45</v>
      </c>
      <c r="AV44" s="99">
        <v>36</v>
      </c>
      <c r="AW44" s="99">
        <v>39</v>
      </c>
      <c r="AX44" s="99">
        <v>40</v>
      </c>
      <c r="AY44" s="99">
        <v>49</v>
      </c>
      <c r="AZ44" s="99">
        <v>69</v>
      </c>
      <c r="BA44" s="99">
        <v>104</v>
      </c>
      <c r="BB44" s="99">
        <v>196</v>
      </c>
      <c r="BC44" s="99">
        <v>374</v>
      </c>
      <c r="BD44" s="99">
        <v>551</v>
      </c>
      <c r="BE44" s="99">
        <v>682</v>
      </c>
      <c r="BF44" s="99">
        <v>849</v>
      </c>
      <c r="BG44" s="99">
        <v>1046</v>
      </c>
      <c r="BH44" s="99">
        <v>1210</v>
      </c>
      <c r="BI44" s="99">
        <v>1276</v>
      </c>
      <c r="BJ44" s="99">
        <v>1131</v>
      </c>
      <c r="BK44" s="99">
        <v>502</v>
      </c>
      <c r="BL44" s="99">
        <v>215</v>
      </c>
      <c r="BM44" s="99">
        <v>0</v>
      </c>
      <c r="BN44" s="99">
        <v>8414</v>
      </c>
      <c r="BP44" s="117">
        <v>1937</v>
      </c>
    </row>
    <row r="45" spans="2:68">
      <c r="B45" s="117">
        <v>1938</v>
      </c>
      <c r="C45" s="99">
        <v>23</v>
      </c>
      <c r="D45" s="99">
        <v>23</v>
      </c>
      <c r="E45" s="99">
        <v>22</v>
      </c>
      <c r="F45" s="99">
        <v>22</v>
      </c>
      <c r="G45" s="99">
        <v>23</v>
      </c>
      <c r="H45" s="99">
        <v>36</v>
      </c>
      <c r="I45" s="99">
        <v>60</v>
      </c>
      <c r="J45" s="99">
        <v>77</v>
      </c>
      <c r="K45" s="99">
        <v>113</v>
      </c>
      <c r="L45" s="99">
        <v>227</v>
      </c>
      <c r="M45" s="99">
        <v>331</v>
      </c>
      <c r="N45" s="99">
        <v>457</v>
      </c>
      <c r="O45" s="99">
        <v>565</v>
      </c>
      <c r="P45" s="99">
        <v>681</v>
      </c>
      <c r="Q45" s="99">
        <v>764</v>
      </c>
      <c r="R45" s="99">
        <v>590</v>
      </c>
      <c r="S45" s="99">
        <v>333</v>
      </c>
      <c r="T45" s="99">
        <v>89</v>
      </c>
      <c r="U45" s="99">
        <v>1</v>
      </c>
      <c r="V45" s="99">
        <v>4437</v>
      </c>
      <c r="W45" s="127"/>
      <c r="X45" s="117">
        <v>1938</v>
      </c>
      <c r="Y45" s="99">
        <v>24</v>
      </c>
      <c r="Z45" s="99">
        <v>13</v>
      </c>
      <c r="AA45" s="99">
        <v>20</v>
      </c>
      <c r="AB45" s="99">
        <v>23</v>
      </c>
      <c r="AC45" s="99">
        <v>24</v>
      </c>
      <c r="AD45" s="99">
        <v>38</v>
      </c>
      <c r="AE45" s="99">
        <v>54</v>
      </c>
      <c r="AF45" s="99">
        <v>121</v>
      </c>
      <c r="AG45" s="99">
        <v>209</v>
      </c>
      <c r="AH45" s="99">
        <v>335</v>
      </c>
      <c r="AI45" s="99">
        <v>399</v>
      </c>
      <c r="AJ45" s="99">
        <v>425</v>
      </c>
      <c r="AK45" s="99">
        <v>470</v>
      </c>
      <c r="AL45" s="99">
        <v>555</v>
      </c>
      <c r="AM45" s="99">
        <v>580</v>
      </c>
      <c r="AN45" s="99">
        <v>487</v>
      </c>
      <c r="AO45" s="99">
        <v>277</v>
      </c>
      <c r="AP45" s="99">
        <v>130</v>
      </c>
      <c r="AQ45" s="99">
        <v>0</v>
      </c>
      <c r="AR45" s="99">
        <v>4184</v>
      </c>
      <c r="AS45" s="127"/>
      <c r="AT45" s="117">
        <v>1938</v>
      </c>
      <c r="AU45" s="99">
        <v>47</v>
      </c>
      <c r="AV45" s="99">
        <v>36</v>
      </c>
      <c r="AW45" s="99">
        <v>42</v>
      </c>
      <c r="AX45" s="99">
        <v>45</v>
      </c>
      <c r="AY45" s="99">
        <v>47</v>
      </c>
      <c r="AZ45" s="99">
        <v>74</v>
      </c>
      <c r="BA45" s="99">
        <v>114</v>
      </c>
      <c r="BB45" s="99">
        <v>198</v>
      </c>
      <c r="BC45" s="99">
        <v>322</v>
      </c>
      <c r="BD45" s="99">
        <v>562</v>
      </c>
      <c r="BE45" s="99">
        <v>730</v>
      </c>
      <c r="BF45" s="99">
        <v>882</v>
      </c>
      <c r="BG45" s="99">
        <v>1035</v>
      </c>
      <c r="BH45" s="99">
        <v>1236</v>
      </c>
      <c r="BI45" s="99">
        <v>1344</v>
      </c>
      <c r="BJ45" s="99">
        <v>1077</v>
      </c>
      <c r="BK45" s="99">
        <v>610</v>
      </c>
      <c r="BL45" s="99">
        <v>219</v>
      </c>
      <c r="BM45" s="99">
        <v>1</v>
      </c>
      <c r="BN45" s="99">
        <v>8621</v>
      </c>
      <c r="BP45" s="117">
        <v>1938</v>
      </c>
    </row>
    <row r="46" spans="2:68">
      <c r="B46" s="117">
        <v>1939</v>
      </c>
      <c r="C46" s="99">
        <v>35</v>
      </c>
      <c r="D46" s="99">
        <v>19</v>
      </c>
      <c r="E46" s="99">
        <v>24</v>
      </c>
      <c r="F46" s="99">
        <v>28</v>
      </c>
      <c r="G46" s="99">
        <v>18</v>
      </c>
      <c r="H46" s="99">
        <v>56</v>
      </c>
      <c r="I46" s="99">
        <v>49</v>
      </c>
      <c r="J46" s="99">
        <v>72</v>
      </c>
      <c r="K46" s="99">
        <v>107</v>
      </c>
      <c r="L46" s="99">
        <v>200</v>
      </c>
      <c r="M46" s="99">
        <v>323</v>
      </c>
      <c r="N46" s="99">
        <v>475</v>
      </c>
      <c r="O46" s="99">
        <v>521</v>
      </c>
      <c r="P46" s="99">
        <v>686</v>
      </c>
      <c r="Q46" s="99">
        <v>754</v>
      </c>
      <c r="R46" s="99">
        <v>667</v>
      </c>
      <c r="S46" s="99">
        <v>321</v>
      </c>
      <c r="T46" s="99">
        <v>120</v>
      </c>
      <c r="U46" s="99">
        <v>2</v>
      </c>
      <c r="V46" s="99">
        <v>4477</v>
      </c>
      <c r="W46" s="127"/>
      <c r="X46" s="117">
        <v>1939</v>
      </c>
      <c r="Y46" s="99">
        <v>28</v>
      </c>
      <c r="Z46" s="99">
        <v>15</v>
      </c>
      <c r="AA46" s="99">
        <v>19</v>
      </c>
      <c r="AB46" s="99">
        <v>17</v>
      </c>
      <c r="AC46" s="99">
        <v>14</v>
      </c>
      <c r="AD46" s="99">
        <v>37</v>
      </c>
      <c r="AE46" s="99">
        <v>62</v>
      </c>
      <c r="AF46" s="99">
        <v>138</v>
      </c>
      <c r="AG46" s="99">
        <v>196</v>
      </c>
      <c r="AH46" s="99">
        <v>345</v>
      </c>
      <c r="AI46" s="99">
        <v>402</v>
      </c>
      <c r="AJ46" s="99">
        <v>450</v>
      </c>
      <c r="AK46" s="99">
        <v>519</v>
      </c>
      <c r="AL46" s="99">
        <v>606</v>
      </c>
      <c r="AM46" s="99">
        <v>542</v>
      </c>
      <c r="AN46" s="99">
        <v>511</v>
      </c>
      <c r="AO46" s="99">
        <v>284</v>
      </c>
      <c r="AP46" s="99">
        <v>140</v>
      </c>
      <c r="AQ46" s="99">
        <v>0</v>
      </c>
      <c r="AR46" s="99">
        <v>4325</v>
      </c>
      <c r="AS46" s="127"/>
      <c r="AT46" s="117">
        <v>1939</v>
      </c>
      <c r="AU46" s="99">
        <v>63</v>
      </c>
      <c r="AV46" s="99">
        <v>34</v>
      </c>
      <c r="AW46" s="99">
        <v>43</v>
      </c>
      <c r="AX46" s="99">
        <v>45</v>
      </c>
      <c r="AY46" s="99">
        <v>32</v>
      </c>
      <c r="AZ46" s="99">
        <v>93</v>
      </c>
      <c r="BA46" s="99">
        <v>111</v>
      </c>
      <c r="BB46" s="99">
        <v>210</v>
      </c>
      <c r="BC46" s="99">
        <v>303</v>
      </c>
      <c r="BD46" s="99">
        <v>545</v>
      </c>
      <c r="BE46" s="99">
        <v>725</v>
      </c>
      <c r="BF46" s="99">
        <v>925</v>
      </c>
      <c r="BG46" s="99">
        <v>1040</v>
      </c>
      <c r="BH46" s="99">
        <v>1292</v>
      </c>
      <c r="BI46" s="99">
        <v>1296</v>
      </c>
      <c r="BJ46" s="99">
        <v>1178</v>
      </c>
      <c r="BK46" s="99">
        <v>605</v>
      </c>
      <c r="BL46" s="99">
        <v>260</v>
      </c>
      <c r="BM46" s="99">
        <v>2</v>
      </c>
      <c r="BN46" s="99">
        <v>8802</v>
      </c>
      <c r="BP46" s="117">
        <v>1939</v>
      </c>
    </row>
    <row r="47" spans="2:68">
      <c r="B47" s="118">
        <v>1940</v>
      </c>
      <c r="C47" s="99">
        <v>40</v>
      </c>
      <c r="D47" s="99">
        <v>28</v>
      </c>
      <c r="E47" s="99">
        <v>22</v>
      </c>
      <c r="F47" s="99">
        <v>22</v>
      </c>
      <c r="G47" s="99">
        <v>34</v>
      </c>
      <c r="H47" s="99">
        <v>55</v>
      </c>
      <c r="I47" s="99">
        <v>54</v>
      </c>
      <c r="J47" s="99">
        <v>71</v>
      </c>
      <c r="K47" s="99">
        <v>148</v>
      </c>
      <c r="L47" s="99">
        <v>208</v>
      </c>
      <c r="M47" s="99">
        <v>330</v>
      </c>
      <c r="N47" s="99">
        <v>450</v>
      </c>
      <c r="O47" s="99">
        <v>555</v>
      </c>
      <c r="P47" s="99">
        <v>627</v>
      </c>
      <c r="Q47" s="99">
        <v>802</v>
      </c>
      <c r="R47" s="99">
        <v>655</v>
      </c>
      <c r="S47" s="99">
        <v>346</v>
      </c>
      <c r="T47" s="99">
        <v>116</v>
      </c>
      <c r="U47" s="99">
        <v>0</v>
      </c>
      <c r="V47" s="99">
        <v>4563</v>
      </c>
      <c r="W47" s="127"/>
      <c r="X47" s="118">
        <v>1940</v>
      </c>
      <c r="Y47" s="99">
        <v>39</v>
      </c>
      <c r="Z47" s="99">
        <v>18</v>
      </c>
      <c r="AA47" s="99">
        <v>15</v>
      </c>
      <c r="AB47" s="99">
        <v>15</v>
      </c>
      <c r="AC47" s="99">
        <v>23</v>
      </c>
      <c r="AD47" s="99">
        <v>32</v>
      </c>
      <c r="AE47" s="99">
        <v>67</v>
      </c>
      <c r="AF47" s="99">
        <v>99</v>
      </c>
      <c r="AG47" s="99">
        <v>192</v>
      </c>
      <c r="AH47" s="99">
        <v>355</v>
      </c>
      <c r="AI47" s="99">
        <v>456</v>
      </c>
      <c r="AJ47" s="99">
        <v>498</v>
      </c>
      <c r="AK47" s="99">
        <v>506</v>
      </c>
      <c r="AL47" s="99">
        <v>578</v>
      </c>
      <c r="AM47" s="99">
        <v>597</v>
      </c>
      <c r="AN47" s="99">
        <v>501</v>
      </c>
      <c r="AO47" s="99">
        <v>297</v>
      </c>
      <c r="AP47" s="99">
        <v>128</v>
      </c>
      <c r="AQ47" s="99">
        <v>0</v>
      </c>
      <c r="AR47" s="99">
        <v>4416</v>
      </c>
      <c r="AS47" s="127"/>
      <c r="AT47" s="118">
        <v>1940</v>
      </c>
      <c r="AU47" s="99">
        <v>79</v>
      </c>
      <c r="AV47" s="99">
        <v>46</v>
      </c>
      <c r="AW47" s="99">
        <v>37</v>
      </c>
      <c r="AX47" s="99">
        <v>37</v>
      </c>
      <c r="AY47" s="99">
        <v>57</v>
      </c>
      <c r="AZ47" s="99">
        <v>87</v>
      </c>
      <c r="BA47" s="99">
        <v>121</v>
      </c>
      <c r="BB47" s="99">
        <v>170</v>
      </c>
      <c r="BC47" s="99">
        <v>340</v>
      </c>
      <c r="BD47" s="99">
        <v>563</v>
      </c>
      <c r="BE47" s="99">
        <v>786</v>
      </c>
      <c r="BF47" s="99">
        <v>948</v>
      </c>
      <c r="BG47" s="99">
        <v>1061</v>
      </c>
      <c r="BH47" s="99">
        <v>1205</v>
      </c>
      <c r="BI47" s="99">
        <v>1399</v>
      </c>
      <c r="BJ47" s="99">
        <v>1156</v>
      </c>
      <c r="BK47" s="99">
        <v>643</v>
      </c>
      <c r="BL47" s="99">
        <v>244</v>
      </c>
      <c r="BM47" s="99">
        <v>0</v>
      </c>
      <c r="BN47" s="99">
        <v>8979</v>
      </c>
      <c r="BP47" s="118">
        <v>1940</v>
      </c>
    </row>
    <row r="48" spans="2:68">
      <c r="B48" s="118">
        <v>1941</v>
      </c>
      <c r="C48" s="99">
        <v>43</v>
      </c>
      <c r="D48" s="99">
        <v>20</v>
      </c>
      <c r="E48" s="99">
        <v>9</v>
      </c>
      <c r="F48" s="99">
        <v>22</v>
      </c>
      <c r="G48" s="99">
        <v>28</v>
      </c>
      <c r="H48" s="99">
        <v>34</v>
      </c>
      <c r="I48" s="99">
        <v>44</v>
      </c>
      <c r="J48" s="99">
        <v>78</v>
      </c>
      <c r="K48" s="99">
        <v>120</v>
      </c>
      <c r="L48" s="99">
        <v>181</v>
      </c>
      <c r="M48" s="99">
        <v>342</v>
      </c>
      <c r="N48" s="99">
        <v>458</v>
      </c>
      <c r="O48" s="99">
        <v>587</v>
      </c>
      <c r="P48" s="99">
        <v>693</v>
      </c>
      <c r="Q48" s="99">
        <v>779</v>
      </c>
      <c r="R48" s="99">
        <v>689</v>
      </c>
      <c r="S48" s="99">
        <v>339</v>
      </c>
      <c r="T48" s="99">
        <v>132</v>
      </c>
      <c r="U48" s="99">
        <v>0</v>
      </c>
      <c r="V48" s="99">
        <v>4598</v>
      </c>
      <c r="W48" s="127"/>
      <c r="X48" s="118">
        <v>1941</v>
      </c>
      <c r="Y48" s="99">
        <v>32</v>
      </c>
      <c r="Z48" s="99">
        <v>14</v>
      </c>
      <c r="AA48" s="99">
        <v>15</v>
      </c>
      <c r="AB48" s="99">
        <v>26</v>
      </c>
      <c r="AC48" s="99">
        <v>23</v>
      </c>
      <c r="AD48" s="99">
        <v>40</v>
      </c>
      <c r="AE48" s="99">
        <v>63</v>
      </c>
      <c r="AF48" s="99">
        <v>130</v>
      </c>
      <c r="AG48" s="99">
        <v>234</v>
      </c>
      <c r="AH48" s="99">
        <v>329</v>
      </c>
      <c r="AI48" s="99">
        <v>433</v>
      </c>
      <c r="AJ48" s="99">
        <v>470</v>
      </c>
      <c r="AK48" s="99">
        <v>526</v>
      </c>
      <c r="AL48" s="99">
        <v>584</v>
      </c>
      <c r="AM48" s="99">
        <v>638</v>
      </c>
      <c r="AN48" s="99">
        <v>524</v>
      </c>
      <c r="AO48" s="99">
        <v>338</v>
      </c>
      <c r="AP48" s="99">
        <v>180</v>
      </c>
      <c r="AQ48" s="99">
        <v>0</v>
      </c>
      <c r="AR48" s="99">
        <v>4599</v>
      </c>
      <c r="AS48" s="127"/>
      <c r="AT48" s="118">
        <v>1941</v>
      </c>
      <c r="AU48" s="99">
        <v>75</v>
      </c>
      <c r="AV48" s="99">
        <v>34</v>
      </c>
      <c r="AW48" s="99">
        <v>24</v>
      </c>
      <c r="AX48" s="99">
        <v>48</v>
      </c>
      <c r="AY48" s="99">
        <v>51</v>
      </c>
      <c r="AZ48" s="99">
        <v>74</v>
      </c>
      <c r="BA48" s="99">
        <v>107</v>
      </c>
      <c r="BB48" s="99">
        <v>208</v>
      </c>
      <c r="BC48" s="99">
        <v>354</v>
      </c>
      <c r="BD48" s="99">
        <v>510</v>
      </c>
      <c r="BE48" s="99">
        <v>775</v>
      </c>
      <c r="BF48" s="99">
        <v>928</v>
      </c>
      <c r="BG48" s="99">
        <v>1113</v>
      </c>
      <c r="BH48" s="99">
        <v>1277</v>
      </c>
      <c r="BI48" s="99">
        <v>1417</v>
      </c>
      <c r="BJ48" s="99">
        <v>1213</v>
      </c>
      <c r="BK48" s="99">
        <v>677</v>
      </c>
      <c r="BL48" s="99">
        <v>312</v>
      </c>
      <c r="BM48" s="99">
        <v>0</v>
      </c>
      <c r="BN48" s="99">
        <v>9197</v>
      </c>
      <c r="BP48" s="118">
        <v>1941</v>
      </c>
    </row>
    <row r="49" spans="2:68">
      <c r="B49" s="118">
        <v>1942</v>
      </c>
      <c r="C49" s="99">
        <v>31</v>
      </c>
      <c r="D49" s="99">
        <v>17</v>
      </c>
      <c r="E49" s="99">
        <v>12</v>
      </c>
      <c r="F49" s="99">
        <v>28</v>
      </c>
      <c r="G49" s="99">
        <v>22</v>
      </c>
      <c r="H49" s="99">
        <v>29</v>
      </c>
      <c r="I49" s="99">
        <v>54</v>
      </c>
      <c r="J49" s="99">
        <v>67</v>
      </c>
      <c r="K49" s="99">
        <v>108</v>
      </c>
      <c r="L49" s="99">
        <v>203</v>
      </c>
      <c r="M49" s="99">
        <v>326</v>
      </c>
      <c r="N49" s="99">
        <v>472</v>
      </c>
      <c r="O49" s="99">
        <v>578</v>
      </c>
      <c r="P49" s="99">
        <v>700</v>
      </c>
      <c r="Q49" s="99">
        <v>777</v>
      </c>
      <c r="R49" s="99">
        <v>698</v>
      </c>
      <c r="S49" s="99">
        <v>363</v>
      </c>
      <c r="T49" s="99">
        <v>162</v>
      </c>
      <c r="U49" s="99">
        <v>0</v>
      </c>
      <c r="V49" s="99">
        <v>4647</v>
      </c>
      <c r="W49" s="127"/>
      <c r="X49" s="118">
        <v>1942</v>
      </c>
      <c r="Y49" s="99">
        <v>31</v>
      </c>
      <c r="Z49" s="99">
        <v>11</v>
      </c>
      <c r="AA49" s="99">
        <v>12</v>
      </c>
      <c r="AB49" s="99">
        <v>26</v>
      </c>
      <c r="AC49" s="99">
        <v>30</v>
      </c>
      <c r="AD49" s="99">
        <v>42</v>
      </c>
      <c r="AE49" s="99">
        <v>86</v>
      </c>
      <c r="AF49" s="99">
        <v>115</v>
      </c>
      <c r="AG49" s="99">
        <v>174</v>
      </c>
      <c r="AH49" s="99">
        <v>332</v>
      </c>
      <c r="AI49" s="99">
        <v>425</v>
      </c>
      <c r="AJ49" s="99">
        <v>479</v>
      </c>
      <c r="AK49" s="99">
        <v>575</v>
      </c>
      <c r="AL49" s="99">
        <v>622</v>
      </c>
      <c r="AM49" s="99">
        <v>590</v>
      </c>
      <c r="AN49" s="99">
        <v>507</v>
      </c>
      <c r="AO49" s="99">
        <v>310</v>
      </c>
      <c r="AP49" s="99">
        <v>169</v>
      </c>
      <c r="AQ49" s="99">
        <v>0</v>
      </c>
      <c r="AR49" s="99">
        <v>4536</v>
      </c>
      <c r="AS49" s="127"/>
      <c r="AT49" s="118">
        <v>1942</v>
      </c>
      <c r="AU49" s="99">
        <v>62</v>
      </c>
      <c r="AV49" s="99">
        <v>28</v>
      </c>
      <c r="AW49" s="99">
        <v>24</v>
      </c>
      <c r="AX49" s="99">
        <v>54</v>
      </c>
      <c r="AY49" s="99">
        <v>52</v>
      </c>
      <c r="AZ49" s="99">
        <v>71</v>
      </c>
      <c r="BA49" s="99">
        <v>140</v>
      </c>
      <c r="BB49" s="99">
        <v>182</v>
      </c>
      <c r="BC49" s="99">
        <v>282</v>
      </c>
      <c r="BD49" s="99">
        <v>535</v>
      </c>
      <c r="BE49" s="99">
        <v>751</v>
      </c>
      <c r="BF49" s="99">
        <v>951</v>
      </c>
      <c r="BG49" s="99">
        <v>1153</v>
      </c>
      <c r="BH49" s="99">
        <v>1322</v>
      </c>
      <c r="BI49" s="99">
        <v>1367</v>
      </c>
      <c r="BJ49" s="99">
        <v>1205</v>
      </c>
      <c r="BK49" s="99">
        <v>673</v>
      </c>
      <c r="BL49" s="99">
        <v>331</v>
      </c>
      <c r="BM49" s="99">
        <v>0</v>
      </c>
      <c r="BN49" s="99">
        <v>9183</v>
      </c>
      <c r="BP49" s="118">
        <v>1942</v>
      </c>
    </row>
    <row r="50" spans="2:68">
      <c r="B50" s="118">
        <v>1943</v>
      </c>
      <c r="C50" s="99">
        <v>42</v>
      </c>
      <c r="D50" s="99">
        <v>27</v>
      </c>
      <c r="E50" s="99">
        <v>27</v>
      </c>
      <c r="F50" s="99">
        <v>28</v>
      </c>
      <c r="G50" s="99">
        <v>28</v>
      </c>
      <c r="H50" s="99">
        <v>29</v>
      </c>
      <c r="I50" s="99">
        <v>56</v>
      </c>
      <c r="J50" s="99">
        <v>69</v>
      </c>
      <c r="K50" s="99">
        <v>125</v>
      </c>
      <c r="L50" s="99">
        <v>211</v>
      </c>
      <c r="M50" s="99">
        <v>355</v>
      </c>
      <c r="N50" s="99">
        <v>456</v>
      </c>
      <c r="O50" s="99">
        <v>631</v>
      </c>
      <c r="P50" s="99">
        <v>663</v>
      </c>
      <c r="Q50" s="99">
        <v>816</v>
      </c>
      <c r="R50" s="99">
        <v>630</v>
      </c>
      <c r="S50" s="99">
        <v>361</v>
      </c>
      <c r="T50" s="99">
        <v>157</v>
      </c>
      <c r="U50" s="99">
        <v>0</v>
      </c>
      <c r="V50" s="99">
        <v>4711</v>
      </c>
      <c r="W50" s="127"/>
      <c r="X50" s="118">
        <v>1943</v>
      </c>
      <c r="Y50" s="99">
        <v>29</v>
      </c>
      <c r="Z50" s="99">
        <v>13</v>
      </c>
      <c r="AA50" s="99">
        <v>20</v>
      </c>
      <c r="AB50" s="99">
        <v>12</v>
      </c>
      <c r="AC50" s="99">
        <v>32</v>
      </c>
      <c r="AD50" s="99">
        <v>41</v>
      </c>
      <c r="AE50" s="99">
        <v>85</v>
      </c>
      <c r="AF50" s="99">
        <v>145</v>
      </c>
      <c r="AG50" s="99">
        <v>210</v>
      </c>
      <c r="AH50" s="99">
        <v>347</v>
      </c>
      <c r="AI50" s="99">
        <v>462</v>
      </c>
      <c r="AJ50" s="99">
        <v>530</v>
      </c>
      <c r="AK50" s="99">
        <v>575</v>
      </c>
      <c r="AL50" s="99">
        <v>660</v>
      </c>
      <c r="AM50" s="99">
        <v>680</v>
      </c>
      <c r="AN50" s="99">
        <v>572</v>
      </c>
      <c r="AO50" s="99">
        <v>340</v>
      </c>
      <c r="AP50" s="99">
        <v>181</v>
      </c>
      <c r="AQ50" s="99">
        <v>0</v>
      </c>
      <c r="AR50" s="99">
        <v>4934</v>
      </c>
      <c r="AS50" s="127"/>
      <c r="AT50" s="118">
        <v>1943</v>
      </c>
      <c r="AU50" s="99">
        <v>71</v>
      </c>
      <c r="AV50" s="99">
        <v>40</v>
      </c>
      <c r="AW50" s="99">
        <v>47</v>
      </c>
      <c r="AX50" s="99">
        <v>40</v>
      </c>
      <c r="AY50" s="99">
        <v>60</v>
      </c>
      <c r="AZ50" s="99">
        <v>70</v>
      </c>
      <c r="BA50" s="99">
        <v>141</v>
      </c>
      <c r="BB50" s="99">
        <v>214</v>
      </c>
      <c r="BC50" s="99">
        <v>335</v>
      </c>
      <c r="BD50" s="99">
        <v>558</v>
      </c>
      <c r="BE50" s="99">
        <v>817</v>
      </c>
      <c r="BF50" s="99">
        <v>986</v>
      </c>
      <c r="BG50" s="99">
        <v>1206</v>
      </c>
      <c r="BH50" s="99">
        <v>1323</v>
      </c>
      <c r="BI50" s="99">
        <v>1496</v>
      </c>
      <c r="BJ50" s="99">
        <v>1202</v>
      </c>
      <c r="BK50" s="99">
        <v>701</v>
      </c>
      <c r="BL50" s="99">
        <v>338</v>
      </c>
      <c r="BM50" s="99">
        <v>0</v>
      </c>
      <c r="BN50" s="99">
        <v>9645</v>
      </c>
      <c r="BP50" s="118">
        <v>1943</v>
      </c>
    </row>
    <row r="51" spans="2:68">
      <c r="B51" s="118">
        <v>1944</v>
      </c>
      <c r="C51" s="99">
        <v>29</v>
      </c>
      <c r="D51" s="99">
        <v>26</v>
      </c>
      <c r="E51" s="99">
        <v>17</v>
      </c>
      <c r="F51" s="99">
        <v>22</v>
      </c>
      <c r="G51" s="99">
        <v>16</v>
      </c>
      <c r="H51" s="99">
        <v>29</v>
      </c>
      <c r="I51" s="99">
        <v>51</v>
      </c>
      <c r="J51" s="99">
        <v>59</v>
      </c>
      <c r="K51" s="99">
        <v>108</v>
      </c>
      <c r="L51" s="99">
        <v>178</v>
      </c>
      <c r="M51" s="99">
        <v>322</v>
      </c>
      <c r="N51" s="99">
        <v>475</v>
      </c>
      <c r="O51" s="99">
        <v>666</v>
      </c>
      <c r="P51" s="99">
        <v>689</v>
      </c>
      <c r="Q51" s="99">
        <v>740</v>
      </c>
      <c r="R51" s="99">
        <v>639</v>
      </c>
      <c r="S51" s="99">
        <v>329</v>
      </c>
      <c r="T51" s="99">
        <v>163</v>
      </c>
      <c r="U51" s="99">
        <v>0</v>
      </c>
      <c r="V51" s="99">
        <v>4558</v>
      </c>
      <c r="W51" s="127"/>
      <c r="X51" s="118">
        <v>1944</v>
      </c>
      <c r="Y51" s="99">
        <v>34</v>
      </c>
      <c r="Z51" s="99">
        <v>15</v>
      </c>
      <c r="AA51" s="99">
        <v>11</v>
      </c>
      <c r="AB51" s="99">
        <v>20</v>
      </c>
      <c r="AC51" s="99">
        <v>20</v>
      </c>
      <c r="AD51" s="99">
        <v>42</v>
      </c>
      <c r="AE51" s="99">
        <v>75</v>
      </c>
      <c r="AF51" s="99">
        <v>135</v>
      </c>
      <c r="AG51" s="99">
        <v>216</v>
      </c>
      <c r="AH51" s="99">
        <v>312</v>
      </c>
      <c r="AI51" s="99">
        <v>446</v>
      </c>
      <c r="AJ51" s="99">
        <v>554</v>
      </c>
      <c r="AK51" s="99">
        <v>629</v>
      </c>
      <c r="AL51" s="99">
        <v>610</v>
      </c>
      <c r="AM51" s="99">
        <v>636</v>
      </c>
      <c r="AN51" s="99">
        <v>537</v>
      </c>
      <c r="AO51" s="99">
        <v>343</v>
      </c>
      <c r="AP51" s="99">
        <v>159</v>
      </c>
      <c r="AQ51" s="99">
        <v>0</v>
      </c>
      <c r="AR51" s="99">
        <v>4794</v>
      </c>
      <c r="AS51" s="127"/>
      <c r="AT51" s="118">
        <v>1944</v>
      </c>
      <c r="AU51" s="99">
        <v>63</v>
      </c>
      <c r="AV51" s="99">
        <v>41</v>
      </c>
      <c r="AW51" s="99">
        <v>28</v>
      </c>
      <c r="AX51" s="99">
        <v>42</v>
      </c>
      <c r="AY51" s="99">
        <v>36</v>
      </c>
      <c r="AZ51" s="99">
        <v>71</v>
      </c>
      <c r="BA51" s="99">
        <v>126</v>
      </c>
      <c r="BB51" s="99">
        <v>194</v>
      </c>
      <c r="BC51" s="99">
        <v>324</v>
      </c>
      <c r="BD51" s="99">
        <v>490</v>
      </c>
      <c r="BE51" s="99">
        <v>768</v>
      </c>
      <c r="BF51" s="99">
        <v>1029</v>
      </c>
      <c r="BG51" s="99">
        <v>1295</v>
      </c>
      <c r="BH51" s="99">
        <v>1299</v>
      </c>
      <c r="BI51" s="99">
        <v>1376</v>
      </c>
      <c r="BJ51" s="99">
        <v>1176</v>
      </c>
      <c r="BK51" s="99">
        <v>672</v>
      </c>
      <c r="BL51" s="99">
        <v>322</v>
      </c>
      <c r="BM51" s="99">
        <v>0</v>
      </c>
      <c r="BN51" s="99">
        <v>9352</v>
      </c>
      <c r="BP51" s="118">
        <v>1944</v>
      </c>
    </row>
    <row r="52" spans="2:68">
      <c r="B52" s="118">
        <v>1945</v>
      </c>
      <c r="C52" s="99">
        <v>44</v>
      </c>
      <c r="D52" s="99">
        <v>25</v>
      </c>
      <c r="E52" s="99">
        <v>22</v>
      </c>
      <c r="F52" s="99">
        <v>13</v>
      </c>
      <c r="G52" s="99">
        <v>20</v>
      </c>
      <c r="H52" s="99">
        <v>25</v>
      </c>
      <c r="I52" s="99">
        <v>59</v>
      </c>
      <c r="J52" s="99">
        <v>71</v>
      </c>
      <c r="K52" s="99">
        <v>125</v>
      </c>
      <c r="L52" s="99">
        <v>199</v>
      </c>
      <c r="M52" s="99">
        <v>307</v>
      </c>
      <c r="N52" s="99">
        <v>532</v>
      </c>
      <c r="O52" s="99">
        <v>660</v>
      </c>
      <c r="P52" s="99">
        <v>722</v>
      </c>
      <c r="Q52" s="99">
        <v>708</v>
      </c>
      <c r="R52" s="99">
        <v>658</v>
      </c>
      <c r="S52" s="99">
        <v>413</v>
      </c>
      <c r="T52" s="99">
        <v>174</v>
      </c>
      <c r="U52" s="99">
        <v>1</v>
      </c>
      <c r="V52" s="99">
        <v>4778</v>
      </c>
      <c r="W52" s="127"/>
      <c r="X52" s="118">
        <v>1945</v>
      </c>
      <c r="Y52" s="99">
        <v>42</v>
      </c>
      <c r="Z52" s="99">
        <v>17</v>
      </c>
      <c r="AA52" s="99">
        <v>17</v>
      </c>
      <c r="AB52" s="99">
        <v>11</v>
      </c>
      <c r="AC52" s="99">
        <v>21</v>
      </c>
      <c r="AD52" s="99">
        <v>44</v>
      </c>
      <c r="AE52" s="99">
        <v>76</v>
      </c>
      <c r="AF52" s="99">
        <v>123</v>
      </c>
      <c r="AG52" s="99">
        <v>203</v>
      </c>
      <c r="AH52" s="99">
        <v>339</v>
      </c>
      <c r="AI52" s="99">
        <v>434</v>
      </c>
      <c r="AJ52" s="99">
        <v>534</v>
      </c>
      <c r="AK52" s="99">
        <v>632</v>
      </c>
      <c r="AL52" s="99">
        <v>652</v>
      </c>
      <c r="AM52" s="99">
        <v>648</v>
      </c>
      <c r="AN52" s="99">
        <v>530</v>
      </c>
      <c r="AO52" s="99">
        <v>393</v>
      </c>
      <c r="AP52" s="99">
        <v>188</v>
      </c>
      <c r="AQ52" s="99">
        <v>0</v>
      </c>
      <c r="AR52" s="99">
        <v>4904</v>
      </c>
      <c r="AS52" s="127"/>
      <c r="AT52" s="118">
        <v>1945</v>
      </c>
      <c r="AU52" s="99">
        <v>86</v>
      </c>
      <c r="AV52" s="99">
        <v>42</v>
      </c>
      <c r="AW52" s="99">
        <v>39</v>
      </c>
      <c r="AX52" s="99">
        <v>24</v>
      </c>
      <c r="AY52" s="99">
        <v>41</v>
      </c>
      <c r="AZ52" s="99">
        <v>69</v>
      </c>
      <c r="BA52" s="99">
        <v>135</v>
      </c>
      <c r="BB52" s="99">
        <v>194</v>
      </c>
      <c r="BC52" s="99">
        <v>328</v>
      </c>
      <c r="BD52" s="99">
        <v>538</v>
      </c>
      <c r="BE52" s="99">
        <v>741</v>
      </c>
      <c r="BF52" s="99">
        <v>1066</v>
      </c>
      <c r="BG52" s="99">
        <v>1292</v>
      </c>
      <c r="BH52" s="99">
        <v>1374</v>
      </c>
      <c r="BI52" s="99">
        <v>1356</v>
      </c>
      <c r="BJ52" s="99">
        <v>1188</v>
      </c>
      <c r="BK52" s="99">
        <v>806</v>
      </c>
      <c r="BL52" s="99">
        <v>362</v>
      </c>
      <c r="BM52" s="99">
        <v>1</v>
      </c>
      <c r="BN52" s="99">
        <v>9682</v>
      </c>
      <c r="BP52" s="118">
        <v>1945</v>
      </c>
    </row>
    <row r="53" spans="2:68">
      <c r="B53" s="118">
        <v>1946</v>
      </c>
      <c r="C53" s="99">
        <v>31</v>
      </c>
      <c r="D53" s="99">
        <v>25</v>
      </c>
      <c r="E53" s="99">
        <v>13</v>
      </c>
      <c r="F53" s="99">
        <v>27</v>
      </c>
      <c r="G53" s="99">
        <v>25</v>
      </c>
      <c r="H53" s="99">
        <v>40</v>
      </c>
      <c r="I53" s="99">
        <v>52</v>
      </c>
      <c r="J53" s="99">
        <v>75</v>
      </c>
      <c r="K53" s="99">
        <v>111</v>
      </c>
      <c r="L53" s="99">
        <v>238</v>
      </c>
      <c r="M53" s="99">
        <v>352</v>
      </c>
      <c r="N53" s="99">
        <v>539</v>
      </c>
      <c r="O53" s="99">
        <v>665</v>
      </c>
      <c r="P53" s="99">
        <v>763</v>
      </c>
      <c r="Q53" s="99">
        <v>763</v>
      </c>
      <c r="R53" s="99">
        <v>684</v>
      </c>
      <c r="S53" s="99">
        <v>377</v>
      </c>
      <c r="T53" s="99">
        <v>200</v>
      </c>
      <c r="U53" s="99">
        <v>0</v>
      </c>
      <c r="V53" s="99">
        <v>4980</v>
      </c>
      <c r="W53" s="127"/>
      <c r="X53" s="118">
        <v>1946</v>
      </c>
      <c r="Y53" s="99">
        <v>30</v>
      </c>
      <c r="Z53" s="99">
        <v>22</v>
      </c>
      <c r="AA53" s="99">
        <v>11</v>
      </c>
      <c r="AB53" s="99">
        <v>18</v>
      </c>
      <c r="AC53" s="99">
        <v>30</v>
      </c>
      <c r="AD53" s="99">
        <v>38</v>
      </c>
      <c r="AE53" s="99">
        <v>74</v>
      </c>
      <c r="AF53" s="99">
        <v>140</v>
      </c>
      <c r="AG53" s="99">
        <v>178</v>
      </c>
      <c r="AH53" s="99">
        <v>318</v>
      </c>
      <c r="AI53" s="99">
        <v>482</v>
      </c>
      <c r="AJ53" s="99">
        <v>554</v>
      </c>
      <c r="AK53" s="99">
        <v>622</v>
      </c>
      <c r="AL53" s="99">
        <v>632</v>
      </c>
      <c r="AM53" s="99">
        <v>635</v>
      </c>
      <c r="AN53" s="99">
        <v>583</v>
      </c>
      <c r="AO53" s="99">
        <v>363</v>
      </c>
      <c r="AP53" s="99">
        <v>214</v>
      </c>
      <c r="AQ53" s="99">
        <v>0</v>
      </c>
      <c r="AR53" s="99">
        <v>4944</v>
      </c>
      <c r="AS53" s="127"/>
      <c r="AT53" s="118">
        <v>1946</v>
      </c>
      <c r="AU53" s="99">
        <v>61</v>
      </c>
      <c r="AV53" s="99">
        <v>47</v>
      </c>
      <c r="AW53" s="99">
        <v>24</v>
      </c>
      <c r="AX53" s="99">
        <v>45</v>
      </c>
      <c r="AY53" s="99">
        <v>55</v>
      </c>
      <c r="AZ53" s="99">
        <v>78</v>
      </c>
      <c r="BA53" s="99">
        <v>126</v>
      </c>
      <c r="BB53" s="99">
        <v>215</v>
      </c>
      <c r="BC53" s="99">
        <v>289</v>
      </c>
      <c r="BD53" s="99">
        <v>556</v>
      </c>
      <c r="BE53" s="99">
        <v>834</v>
      </c>
      <c r="BF53" s="99">
        <v>1093</v>
      </c>
      <c r="BG53" s="99">
        <v>1287</v>
      </c>
      <c r="BH53" s="99">
        <v>1395</v>
      </c>
      <c r="BI53" s="99">
        <v>1398</v>
      </c>
      <c r="BJ53" s="99">
        <v>1267</v>
      </c>
      <c r="BK53" s="99">
        <v>740</v>
      </c>
      <c r="BL53" s="99">
        <v>414</v>
      </c>
      <c r="BM53" s="99">
        <v>0</v>
      </c>
      <c r="BN53" s="99">
        <v>9924</v>
      </c>
      <c r="BP53" s="118">
        <v>1946</v>
      </c>
    </row>
    <row r="54" spans="2:68">
      <c r="B54" s="118">
        <v>1947</v>
      </c>
      <c r="C54" s="99">
        <v>57</v>
      </c>
      <c r="D54" s="99">
        <v>25</v>
      </c>
      <c r="E54" s="99">
        <v>16</v>
      </c>
      <c r="F54" s="99">
        <v>38</v>
      </c>
      <c r="G54" s="99">
        <v>37</v>
      </c>
      <c r="H54" s="99">
        <v>52</v>
      </c>
      <c r="I54" s="99">
        <v>71</v>
      </c>
      <c r="J54" s="99">
        <v>79</v>
      </c>
      <c r="K54" s="99">
        <v>139</v>
      </c>
      <c r="L54" s="99">
        <v>217</v>
      </c>
      <c r="M54" s="99">
        <v>378</v>
      </c>
      <c r="N54" s="99">
        <v>552</v>
      </c>
      <c r="O54" s="99">
        <v>695</v>
      </c>
      <c r="P54" s="99">
        <v>801</v>
      </c>
      <c r="Q54" s="99">
        <v>746</v>
      </c>
      <c r="R54" s="99">
        <v>693</v>
      </c>
      <c r="S54" s="99">
        <v>409</v>
      </c>
      <c r="T54" s="99">
        <v>216</v>
      </c>
      <c r="U54" s="99">
        <v>1</v>
      </c>
      <c r="V54" s="99">
        <v>5222</v>
      </c>
      <c r="W54" s="127"/>
      <c r="X54" s="118">
        <v>1947</v>
      </c>
      <c r="Y54" s="99">
        <v>37</v>
      </c>
      <c r="Z54" s="99">
        <v>20</v>
      </c>
      <c r="AA54" s="99">
        <v>15</v>
      </c>
      <c r="AB54" s="99">
        <v>15</v>
      </c>
      <c r="AC54" s="99">
        <v>22</v>
      </c>
      <c r="AD54" s="99">
        <v>50</v>
      </c>
      <c r="AE54" s="99">
        <v>81</v>
      </c>
      <c r="AF54" s="99">
        <v>134</v>
      </c>
      <c r="AG54" s="99">
        <v>203</v>
      </c>
      <c r="AH54" s="99">
        <v>313</v>
      </c>
      <c r="AI54" s="99">
        <v>445</v>
      </c>
      <c r="AJ54" s="99">
        <v>597</v>
      </c>
      <c r="AK54" s="99">
        <v>610</v>
      </c>
      <c r="AL54" s="99">
        <v>643</v>
      </c>
      <c r="AM54" s="99">
        <v>659</v>
      </c>
      <c r="AN54" s="99">
        <v>589</v>
      </c>
      <c r="AO54" s="99">
        <v>415</v>
      </c>
      <c r="AP54" s="99">
        <v>231</v>
      </c>
      <c r="AQ54" s="99">
        <v>1</v>
      </c>
      <c r="AR54" s="99">
        <v>5080</v>
      </c>
      <c r="AS54" s="127"/>
      <c r="AT54" s="118">
        <v>1947</v>
      </c>
      <c r="AU54" s="99">
        <v>94</v>
      </c>
      <c r="AV54" s="99">
        <v>45</v>
      </c>
      <c r="AW54" s="99">
        <v>31</v>
      </c>
      <c r="AX54" s="99">
        <v>53</v>
      </c>
      <c r="AY54" s="99">
        <v>59</v>
      </c>
      <c r="AZ54" s="99">
        <v>102</v>
      </c>
      <c r="BA54" s="99">
        <v>152</v>
      </c>
      <c r="BB54" s="99">
        <v>213</v>
      </c>
      <c r="BC54" s="99">
        <v>342</v>
      </c>
      <c r="BD54" s="99">
        <v>530</v>
      </c>
      <c r="BE54" s="99">
        <v>823</v>
      </c>
      <c r="BF54" s="99">
        <v>1149</v>
      </c>
      <c r="BG54" s="99">
        <v>1305</v>
      </c>
      <c r="BH54" s="99">
        <v>1444</v>
      </c>
      <c r="BI54" s="99">
        <v>1405</v>
      </c>
      <c r="BJ54" s="99">
        <v>1282</v>
      </c>
      <c r="BK54" s="99">
        <v>824</v>
      </c>
      <c r="BL54" s="99">
        <v>447</v>
      </c>
      <c r="BM54" s="99">
        <v>2</v>
      </c>
      <c r="BN54" s="99">
        <v>10302</v>
      </c>
      <c r="BP54" s="118">
        <v>1947</v>
      </c>
    </row>
    <row r="55" spans="2:68">
      <c r="B55" s="118">
        <v>1948</v>
      </c>
      <c r="C55" s="99">
        <v>57</v>
      </c>
      <c r="D55" s="99">
        <v>26</v>
      </c>
      <c r="E55" s="99">
        <v>28</v>
      </c>
      <c r="F55" s="99">
        <v>35</v>
      </c>
      <c r="G55" s="99">
        <v>34</v>
      </c>
      <c r="H55" s="99">
        <v>29</v>
      </c>
      <c r="I55" s="99">
        <v>52</v>
      </c>
      <c r="J55" s="99">
        <v>73</v>
      </c>
      <c r="K55" s="99">
        <v>156</v>
      </c>
      <c r="L55" s="99">
        <v>221</v>
      </c>
      <c r="M55" s="99">
        <v>336</v>
      </c>
      <c r="N55" s="99">
        <v>551</v>
      </c>
      <c r="O55" s="99">
        <v>740</v>
      </c>
      <c r="P55" s="99">
        <v>829</v>
      </c>
      <c r="Q55" s="99">
        <v>806</v>
      </c>
      <c r="R55" s="99">
        <v>711</v>
      </c>
      <c r="S55" s="99">
        <v>440</v>
      </c>
      <c r="T55" s="99">
        <v>226</v>
      </c>
      <c r="U55" s="99">
        <v>0</v>
      </c>
      <c r="V55" s="99">
        <v>5350</v>
      </c>
      <c r="W55" s="127"/>
      <c r="X55" s="118">
        <v>1948</v>
      </c>
      <c r="Y55" s="99">
        <v>45</v>
      </c>
      <c r="Z55" s="99">
        <v>14</v>
      </c>
      <c r="AA55" s="99">
        <v>23</v>
      </c>
      <c r="AB55" s="99">
        <v>15</v>
      </c>
      <c r="AC55" s="99">
        <v>16</v>
      </c>
      <c r="AD55" s="99">
        <v>45</v>
      </c>
      <c r="AE55" s="99">
        <v>71</v>
      </c>
      <c r="AF55" s="99">
        <v>127</v>
      </c>
      <c r="AG55" s="99">
        <v>218</v>
      </c>
      <c r="AH55" s="99">
        <v>287</v>
      </c>
      <c r="AI55" s="99">
        <v>476</v>
      </c>
      <c r="AJ55" s="99">
        <v>585</v>
      </c>
      <c r="AK55" s="99">
        <v>659</v>
      </c>
      <c r="AL55" s="99">
        <v>666</v>
      </c>
      <c r="AM55" s="99">
        <v>671</v>
      </c>
      <c r="AN55" s="99">
        <v>612</v>
      </c>
      <c r="AO55" s="99">
        <v>393</v>
      </c>
      <c r="AP55" s="99">
        <v>251</v>
      </c>
      <c r="AQ55" s="99">
        <v>0</v>
      </c>
      <c r="AR55" s="99">
        <v>5174</v>
      </c>
      <c r="AS55" s="127"/>
      <c r="AT55" s="118">
        <v>1948</v>
      </c>
      <c r="AU55" s="99">
        <v>102</v>
      </c>
      <c r="AV55" s="99">
        <v>40</v>
      </c>
      <c r="AW55" s="99">
        <v>51</v>
      </c>
      <c r="AX55" s="99">
        <v>50</v>
      </c>
      <c r="AY55" s="99">
        <v>50</v>
      </c>
      <c r="AZ55" s="99">
        <v>74</v>
      </c>
      <c r="BA55" s="99">
        <v>123</v>
      </c>
      <c r="BB55" s="99">
        <v>200</v>
      </c>
      <c r="BC55" s="99">
        <v>374</v>
      </c>
      <c r="BD55" s="99">
        <v>508</v>
      </c>
      <c r="BE55" s="99">
        <v>812</v>
      </c>
      <c r="BF55" s="99">
        <v>1136</v>
      </c>
      <c r="BG55" s="99">
        <v>1399</v>
      </c>
      <c r="BH55" s="99">
        <v>1495</v>
      </c>
      <c r="BI55" s="99">
        <v>1477</v>
      </c>
      <c r="BJ55" s="99">
        <v>1323</v>
      </c>
      <c r="BK55" s="99">
        <v>833</v>
      </c>
      <c r="BL55" s="99">
        <v>477</v>
      </c>
      <c r="BM55" s="99">
        <v>0</v>
      </c>
      <c r="BN55" s="99">
        <v>10524</v>
      </c>
      <c r="BP55" s="118">
        <v>1948</v>
      </c>
    </row>
    <row r="56" spans="2:68">
      <c r="B56" s="118">
        <v>1949</v>
      </c>
      <c r="C56" s="99">
        <v>56</v>
      </c>
      <c r="D56" s="99">
        <v>25</v>
      </c>
      <c r="E56" s="99">
        <v>14</v>
      </c>
      <c r="F56" s="99">
        <v>20</v>
      </c>
      <c r="G56" s="99">
        <v>31</v>
      </c>
      <c r="H56" s="99">
        <v>59</v>
      </c>
      <c r="I56" s="99">
        <v>60</v>
      </c>
      <c r="J56" s="99">
        <v>96</v>
      </c>
      <c r="K56" s="99">
        <v>150</v>
      </c>
      <c r="L56" s="99">
        <v>220</v>
      </c>
      <c r="M56" s="99">
        <v>314</v>
      </c>
      <c r="N56" s="99">
        <v>601</v>
      </c>
      <c r="O56" s="99">
        <v>755</v>
      </c>
      <c r="P56" s="99">
        <v>842</v>
      </c>
      <c r="Q56" s="99">
        <v>812</v>
      </c>
      <c r="R56" s="99">
        <v>708</v>
      </c>
      <c r="S56" s="99">
        <v>448</v>
      </c>
      <c r="T56" s="99">
        <v>247</v>
      </c>
      <c r="U56" s="99">
        <v>2</v>
      </c>
      <c r="V56" s="99">
        <v>5460</v>
      </c>
      <c r="W56" s="127"/>
      <c r="X56" s="118">
        <v>1949</v>
      </c>
      <c r="Y56" s="99">
        <v>51</v>
      </c>
      <c r="Z56" s="99">
        <v>21</v>
      </c>
      <c r="AA56" s="99">
        <v>18</v>
      </c>
      <c r="AB56" s="99">
        <v>13</v>
      </c>
      <c r="AC56" s="99">
        <v>21</v>
      </c>
      <c r="AD56" s="99">
        <v>46</v>
      </c>
      <c r="AE56" s="99">
        <v>79</v>
      </c>
      <c r="AF56" s="99">
        <v>129</v>
      </c>
      <c r="AG56" s="99">
        <v>213</v>
      </c>
      <c r="AH56" s="99">
        <v>332</v>
      </c>
      <c r="AI56" s="99">
        <v>408</v>
      </c>
      <c r="AJ56" s="99">
        <v>608</v>
      </c>
      <c r="AK56" s="99">
        <v>642</v>
      </c>
      <c r="AL56" s="99">
        <v>719</v>
      </c>
      <c r="AM56" s="99">
        <v>674</v>
      </c>
      <c r="AN56" s="99">
        <v>646</v>
      </c>
      <c r="AO56" s="99">
        <v>429</v>
      </c>
      <c r="AP56" s="99">
        <v>245</v>
      </c>
      <c r="AQ56" s="99">
        <v>1</v>
      </c>
      <c r="AR56" s="99">
        <v>5295</v>
      </c>
      <c r="AS56" s="127"/>
      <c r="AT56" s="118">
        <v>1949</v>
      </c>
      <c r="AU56" s="99">
        <v>107</v>
      </c>
      <c r="AV56" s="99">
        <v>46</v>
      </c>
      <c r="AW56" s="99">
        <v>32</v>
      </c>
      <c r="AX56" s="99">
        <v>33</v>
      </c>
      <c r="AY56" s="99">
        <v>52</v>
      </c>
      <c r="AZ56" s="99">
        <v>105</v>
      </c>
      <c r="BA56" s="99">
        <v>139</v>
      </c>
      <c r="BB56" s="99">
        <v>225</v>
      </c>
      <c r="BC56" s="99">
        <v>363</v>
      </c>
      <c r="BD56" s="99">
        <v>552</v>
      </c>
      <c r="BE56" s="99">
        <v>722</v>
      </c>
      <c r="BF56" s="99">
        <v>1209</v>
      </c>
      <c r="BG56" s="99">
        <v>1397</v>
      </c>
      <c r="BH56" s="99">
        <v>1561</v>
      </c>
      <c r="BI56" s="99">
        <v>1486</v>
      </c>
      <c r="BJ56" s="99">
        <v>1354</v>
      </c>
      <c r="BK56" s="99">
        <v>877</v>
      </c>
      <c r="BL56" s="99">
        <v>492</v>
      </c>
      <c r="BM56" s="99">
        <v>3</v>
      </c>
      <c r="BN56" s="99">
        <v>10755</v>
      </c>
      <c r="BP56" s="118">
        <v>1949</v>
      </c>
    </row>
    <row r="57" spans="2:68">
      <c r="B57" s="119">
        <v>1950</v>
      </c>
      <c r="C57" s="99">
        <v>52</v>
      </c>
      <c r="D57" s="99">
        <v>36</v>
      </c>
      <c r="E57" s="99">
        <v>23</v>
      </c>
      <c r="F57" s="99">
        <v>24</v>
      </c>
      <c r="G57" s="99">
        <v>34</v>
      </c>
      <c r="H57" s="99">
        <v>42</v>
      </c>
      <c r="I57" s="99">
        <v>66</v>
      </c>
      <c r="J57" s="99">
        <v>77</v>
      </c>
      <c r="K57" s="99">
        <v>129</v>
      </c>
      <c r="L57" s="99">
        <v>217</v>
      </c>
      <c r="M57" s="99">
        <v>376</v>
      </c>
      <c r="N57" s="99">
        <v>575</v>
      </c>
      <c r="O57" s="99">
        <v>764</v>
      </c>
      <c r="P57" s="99">
        <v>874</v>
      </c>
      <c r="Q57" s="99">
        <v>819</v>
      </c>
      <c r="R57" s="99">
        <v>707</v>
      </c>
      <c r="S57" s="99">
        <v>461</v>
      </c>
      <c r="T57" s="99">
        <v>241</v>
      </c>
      <c r="U57" s="99">
        <v>1</v>
      </c>
      <c r="V57" s="99">
        <v>5518</v>
      </c>
      <c r="W57" s="127"/>
      <c r="X57" s="119">
        <v>1950</v>
      </c>
      <c r="Y57" s="99">
        <v>36</v>
      </c>
      <c r="Z57" s="99">
        <v>19</v>
      </c>
      <c r="AA57" s="99">
        <v>13</v>
      </c>
      <c r="AB57" s="99">
        <v>21</v>
      </c>
      <c r="AC57" s="99">
        <v>28</v>
      </c>
      <c r="AD57" s="99">
        <v>41</v>
      </c>
      <c r="AE57" s="99">
        <v>71</v>
      </c>
      <c r="AF57" s="99">
        <v>136</v>
      </c>
      <c r="AG57" s="99">
        <v>250</v>
      </c>
      <c r="AH57" s="99">
        <v>306</v>
      </c>
      <c r="AI57" s="99">
        <v>426</v>
      </c>
      <c r="AJ57" s="99">
        <v>568</v>
      </c>
      <c r="AK57" s="99">
        <v>648</v>
      </c>
      <c r="AL57" s="99">
        <v>761</v>
      </c>
      <c r="AM57" s="99">
        <v>686</v>
      </c>
      <c r="AN57" s="99">
        <v>569</v>
      </c>
      <c r="AO57" s="99">
        <v>432</v>
      </c>
      <c r="AP57" s="99">
        <v>298</v>
      </c>
      <c r="AQ57" s="99">
        <v>0</v>
      </c>
      <c r="AR57" s="99">
        <v>5309</v>
      </c>
      <c r="AS57" s="127"/>
      <c r="AT57" s="119">
        <v>1950</v>
      </c>
      <c r="AU57" s="99">
        <v>88</v>
      </c>
      <c r="AV57" s="99">
        <v>55</v>
      </c>
      <c r="AW57" s="99">
        <v>36</v>
      </c>
      <c r="AX57" s="99">
        <v>45</v>
      </c>
      <c r="AY57" s="99">
        <v>62</v>
      </c>
      <c r="AZ57" s="99">
        <v>83</v>
      </c>
      <c r="BA57" s="99">
        <v>137</v>
      </c>
      <c r="BB57" s="99">
        <v>213</v>
      </c>
      <c r="BC57" s="99">
        <v>379</v>
      </c>
      <c r="BD57" s="99">
        <v>523</v>
      </c>
      <c r="BE57" s="99">
        <v>802</v>
      </c>
      <c r="BF57" s="99">
        <v>1143</v>
      </c>
      <c r="BG57" s="99">
        <v>1412</v>
      </c>
      <c r="BH57" s="99">
        <v>1635</v>
      </c>
      <c r="BI57" s="99">
        <v>1505</v>
      </c>
      <c r="BJ57" s="99">
        <v>1276</v>
      </c>
      <c r="BK57" s="99">
        <v>893</v>
      </c>
      <c r="BL57" s="99">
        <v>539</v>
      </c>
      <c r="BM57" s="99">
        <v>1</v>
      </c>
      <c r="BN57" s="99">
        <v>10827</v>
      </c>
      <c r="BP57" s="119">
        <v>1950</v>
      </c>
    </row>
    <row r="58" spans="2:68">
      <c r="B58" s="119">
        <v>1951</v>
      </c>
      <c r="C58" s="99">
        <v>56</v>
      </c>
      <c r="D58" s="99">
        <v>37</v>
      </c>
      <c r="E58" s="99">
        <v>14</v>
      </c>
      <c r="F58" s="99">
        <v>31</v>
      </c>
      <c r="G58" s="99">
        <v>37</v>
      </c>
      <c r="H58" s="99">
        <v>46</v>
      </c>
      <c r="I58" s="99">
        <v>74</v>
      </c>
      <c r="J58" s="99">
        <v>105</v>
      </c>
      <c r="K58" s="99">
        <v>125</v>
      </c>
      <c r="L58" s="99">
        <v>225</v>
      </c>
      <c r="M58" s="99">
        <v>390</v>
      </c>
      <c r="N58" s="99">
        <v>569</v>
      </c>
      <c r="O58" s="99">
        <v>825</v>
      </c>
      <c r="P58" s="99">
        <v>927</v>
      </c>
      <c r="Q58" s="99">
        <v>849</v>
      </c>
      <c r="R58" s="99">
        <v>706</v>
      </c>
      <c r="S58" s="99">
        <v>443</v>
      </c>
      <c r="T58" s="99">
        <v>245</v>
      </c>
      <c r="U58" s="99">
        <v>0</v>
      </c>
      <c r="V58" s="99">
        <v>5704</v>
      </c>
      <c r="W58" s="127"/>
      <c r="X58" s="119">
        <v>1951</v>
      </c>
      <c r="Y58" s="99">
        <v>41</v>
      </c>
      <c r="Z58" s="99">
        <v>25</v>
      </c>
      <c r="AA58" s="99">
        <v>16</v>
      </c>
      <c r="AB58" s="99">
        <v>20</v>
      </c>
      <c r="AC58" s="99">
        <v>21</v>
      </c>
      <c r="AD58" s="99">
        <v>54</v>
      </c>
      <c r="AE58" s="99">
        <v>84</v>
      </c>
      <c r="AF58" s="99">
        <v>136</v>
      </c>
      <c r="AG58" s="99">
        <v>213</v>
      </c>
      <c r="AH58" s="99">
        <v>293</v>
      </c>
      <c r="AI58" s="99">
        <v>437</v>
      </c>
      <c r="AJ58" s="99">
        <v>551</v>
      </c>
      <c r="AK58" s="99">
        <v>653</v>
      </c>
      <c r="AL58" s="99">
        <v>683</v>
      </c>
      <c r="AM58" s="99">
        <v>751</v>
      </c>
      <c r="AN58" s="99">
        <v>614</v>
      </c>
      <c r="AO58" s="99">
        <v>422</v>
      </c>
      <c r="AP58" s="99">
        <v>275</v>
      </c>
      <c r="AQ58" s="99">
        <v>0</v>
      </c>
      <c r="AR58" s="99">
        <v>5289</v>
      </c>
      <c r="AS58" s="127"/>
      <c r="AT58" s="119">
        <v>1951</v>
      </c>
      <c r="AU58" s="99">
        <v>97</v>
      </c>
      <c r="AV58" s="99">
        <v>62</v>
      </c>
      <c r="AW58" s="99">
        <v>30</v>
      </c>
      <c r="AX58" s="99">
        <v>51</v>
      </c>
      <c r="AY58" s="99">
        <v>58</v>
      </c>
      <c r="AZ58" s="99">
        <v>100</v>
      </c>
      <c r="BA58" s="99">
        <v>158</v>
      </c>
      <c r="BB58" s="99">
        <v>241</v>
      </c>
      <c r="BC58" s="99">
        <v>338</v>
      </c>
      <c r="BD58" s="99">
        <v>518</v>
      </c>
      <c r="BE58" s="99">
        <v>827</v>
      </c>
      <c r="BF58" s="99">
        <v>1120</v>
      </c>
      <c r="BG58" s="99">
        <v>1478</v>
      </c>
      <c r="BH58" s="99">
        <v>1610</v>
      </c>
      <c r="BI58" s="99">
        <v>1600</v>
      </c>
      <c r="BJ58" s="99">
        <v>1320</v>
      </c>
      <c r="BK58" s="99">
        <v>865</v>
      </c>
      <c r="BL58" s="99">
        <v>520</v>
      </c>
      <c r="BM58" s="99">
        <v>0</v>
      </c>
      <c r="BN58" s="99">
        <v>10993</v>
      </c>
      <c r="BP58" s="119">
        <v>1951</v>
      </c>
    </row>
    <row r="59" spans="2:68">
      <c r="B59" s="119">
        <v>1952</v>
      </c>
      <c r="C59" s="99">
        <v>63</v>
      </c>
      <c r="D59" s="99">
        <v>41</v>
      </c>
      <c r="E59" s="99">
        <v>15</v>
      </c>
      <c r="F59" s="99">
        <v>23</v>
      </c>
      <c r="G59" s="99">
        <v>43</v>
      </c>
      <c r="H59" s="99">
        <v>64</v>
      </c>
      <c r="I59" s="99">
        <v>71</v>
      </c>
      <c r="J59" s="99">
        <v>118</v>
      </c>
      <c r="K59" s="99">
        <v>172</v>
      </c>
      <c r="L59" s="99">
        <v>258</v>
      </c>
      <c r="M59" s="99">
        <v>427</v>
      </c>
      <c r="N59" s="99">
        <v>570</v>
      </c>
      <c r="O59" s="99">
        <v>856</v>
      </c>
      <c r="P59" s="99">
        <v>936</v>
      </c>
      <c r="Q59" s="99">
        <v>894</v>
      </c>
      <c r="R59" s="99">
        <v>752</v>
      </c>
      <c r="S59" s="99">
        <v>432</v>
      </c>
      <c r="T59" s="99">
        <v>257</v>
      </c>
      <c r="U59" s="99">
        <v>2</v>
      </c>
      <c r="V59" s="99">
        <v>5994</v>
      </c>
      <c r="W59" s="127"/>
      <c r="X59" s="119">
        <v>1952</v>
      </c>
      <c r="Y59" s="99">
        <v>57</v>
      </c>
      <c r="Z59" s="99">
        <v>30</v>
      </c>
      <c r="AA59" s="99">
        <v>13</v>
      </c>
      <c r="AB59" s="99">
        <v>23</v>
      </c>
      <c r="AC59" s="99">
        <v>27</v>
      </c>
      <c r="AD59" s="99">
        <v>53</v>
      </c>
      <c r="AE59" s="99">
        <v>83</v>
      </c>
      <c r="AF59" s="99">
        <v>156</v>
      </c>
      <c r="AG59" s="99">
        <v>228</v>
      </c>
      <c r="AH59" s="99">
        <v>344</v>
      </c>
      <c r="AI59" s="99">
        <v>444</v>
      </c>
      <c r="AJ59" s="99">
        <v>541</v>
      </c>
      <c r="AK59" s="99">
        <v>665</v>
      </c>
      <c r="AL59" s="99">
        <v>715</v>
      </c>
      <c r="AM59" s="99">
        <v>695</v>
      </c>
      <c r="AN59" s="99">
        <v>655</v>
      </c>
      <c r="AO59" s="99">
        <v>461</v>
      </c>
      <c r="AP59" s="99">
        <v>320</v>
      </c>
      <c r="AQ59" s="99">
        <v>1</v>
      </c>
      <c r="AR59" s="99">
        <v>5511</v>
      </c>
      <c r="AS59" s="127"/>
      <c r="AT59" s="119">
        <v>1952</v>
      </c>
      <c r="AU59" s="99">
        <v>120</v>
      </c>
      <c r="AV59" s="99">
        <v>71</v>
      </c>
      <c r="AW59" s="99">
        <v>28</v>
      </c>
      <c r="AX59" s="99">
        <v>46</v>
      </c>
      <c r="AY59" s="99">
        <v>70</v>
      </c>
      <c r="AZ59" s="99">
        <v>117</v>
      </c>
      <c r="BA59" s="99">
        <v>154</v>
      </c>
      <c r="BB59" s="99">
        <v>274</v>
      </c>
      <c r="BC59" s="99">
        <v>400</v>
      </c>
      <c r="BD59" s="99">
        <v>602</v>
      </c>
      <c r="BE59" s="99">
        <v>871</v>
      </c>
      <c r="BF59" s="99">
        <v>1111</v>
      </c>
      <c r="BG59" s="99">
        <v>1521</v>
      </c>
      <c r="BH59" s="99">
        <v>1651</v>
      </c>
      <c r="BI59" s="99">
        <v>1589</v>
      </c>
      <c r="BJ59" s="99">
        <v>1407</v>
      </c>
      <c r="BK59" s="99">
        <v>893</v>
      </c>
      <c r="BL59" s="99">
        <v>577</v>
      </c>
      <c r="BM59" s="99">
        <v>3</v>
      </c>
      <c r="BN59" s="99">
        <v>11505</v>
      </c>
      <c r="BP59" s="119">
        <v>1952</v>
      </c>
    </row>
    <row r="60" spans="2:68">
      <c r="B60" s="119">
        <v>1953</v>
      </c>
      <c r="C60" s="99">
        <v>66</v>
      </c>
      <c r="D60" s="99">
        <v>44</v>
      </c>
      <c r="E60" s="99">
        <v>30</v>
      </c>
      <c r="F60" s="99">
        <v>37</v>
      </c>
      <c r="G60" s="99">
        <v>43</v>
      </c>
      <c r="H60" s="99">
        <v>58</v>
      </c>
      <c r="I60" s="99">
        <v>71</v>
      </c>
      <c r="J60" s="99">
        <v>111</v>
      </c>
      <c r="K60" s="99">
        <v>166</v>
      </c>
      <c r="L60" s="99">
        <v>289</v>
      </c>
      <c r="M60" s="99">
        <v>381</v>
      </c>
      <c r="N60" s="99">
        <v>549</v>
      </c>
      <c r="O60" s="99">
        <v>850</v>
      </c>
      <c r="P60" s="99">
        <v>956</v>
      </c>
      <c r="Q60" s="99">
        <v>964</v>
      </c>
      <c r="R60" s="99">
        <v>751</v>
      </c>
      <c r="S60" s="99">
        <v>474</v>
      </c>
      <c r="T60" s="99">
        <v>304</v>
      </c>
      <c r="U60" s="99">
        <v>0</v>
      </c>
      <c r="V60" s="99">
        <v>6144</v>
      </c>
      <c r="W60" s="127"/>
      <c r="X60" s="119">
        <v>1953</v>
      </c>
      <c r="Y60" s="99">
        <v>65</v>
      </c>
      <c r="Z60" s="99">
        <v>25</v>
      </c>
      <c r="AA60" s="99">
        <v>21</v>
      </c>
      <c r="AB60" s="99">
        <v>18</v>
      </c>
      <c r="AC60" s="99">
        <v>18</v>
      </c>
      <c r="AD60" s="99">
        <v>62</v>
      </c>
      <c r="AE60" s="99">
        <v>80</v>
      </c>
      <c r="AF60" s="99">
        <v>134</v>
      </c>
      <c r="AG60" s="99">
        <v>219</v>
      </c>
      <c r="AH60" s="99">
        <v>340</v>
      </c>
      <c r="AI60" s="99">
        <v>428</v>
      </c>
      <c r="AJ60" s="99">
        <v>578</v>
      </c>
      <c r="AK60" s="99">
        <v>710</v>
      </c>
      <c r="AL60" s="99">
        <v>741</v>
      </c>
      <c r="AM60" s="99">
        <v>797</v>
      </c>
      <c r="AN60" s="99">
        <v>700</v>
      </c>
      <c r="AO60" s="99">
        <v>480</v>
      </c>
      <c r="AP60" s="99">
        <v>322</v>
      </c>
      <c r="AQ60" s="99">
        <v>0</v>
      </c>
      <c r="AR60" s="99">
        <v>5738</v>
      </c>
      <c r="AS60" s="127"/>
      <c r="AT60" s="119">
        <v>1953</v>
      </c>
      <c r="AU60" s="99">
        <v>131</v>
      </c>
      <c r="AV60" s="99">
        <v>69</v>
      </c>
      <c r="AW60" s="99">
        <v>51</v>
      </c>
      <c r="AX60" s="99">
        <v>55</v>
      </c>
      <c r="AY60" s="99">
        <v>61</v>
      </c>
      <c r="AZ60" s="99">
        <v>120</v>
      </c>
      <c r="BA60" s="99">
        <v>151</v>
      </c>
      <c r="BB60" s="99">
        <v>245</v>
      </c>
      <c r="BC60" s="99">
        <v>385</v>
      </c>
      <c r="BD60" s="99">
        <v>629</v>
      </c>
      <c r="BE60" s="99">
        <v>809</v>
      </c>
      <c r="BF60" s="99">
        <v>1127</v>
      </c>
      <c r="BG60" s="99">
        <v>1560</v>
      </c>
      <c r="BH60" s="99">
        <v>1697</v>
      </c>
      <c r="BI60" s="99">
        <v>1761</v>
      </c>
      <c r="BJ60" s="99">
        <v>1451</v>
      </c>
      <c r="BK60" s="99">
        <v>954</v>
      </c>
      <c r="BL60" s="99">
        <v>626</v>
      </c>
      <c r="BM60" s="99">
        <v>0</v>
      </c>
      <c r="BN60" s="99">
        <v>11882</v>
      </c>
      <c r="BP60" s="119">
        <v>1953</v>
      </c>
    </row>
    <row r="61" spans="2:68">
      <c r="B61" s="119">
        <v>1954</v>
      </c>
      <c r="C61" s="99">
        <v>58</v>
      </c>
      <c r="D61" s="99">
        <v>40</v>
      </c>
      <c r="E61" s="99">
        <v>28</v>
      </c>
      <c r="F61" s="99">
        <v>31</v>
      </c>
      <c r="G61" s="99">
        <v>33</v>
      </c>
      <c r="H61" s="99">
        <v>43</v>
      </c>
      <c r="I61" s="99">
        <v>68</v>
      </c>
      <c r="J61" s="99">
        <v>90</v>
      </c>
      <c r="K61" s="99">
        <v>190</v>
      </c>
      <c r="L61" s="99">
        <v>257</v>
      </c>
      <c r="M61" s="99">
        <v>413</v>
      </c>
      <c r="N61" s="99">
        <v>592</v>
      </c>
      <c r="O61" s="99">
        <v>833</v>
      </c>
      <c r="P61" s="99">
        <v>1002</v>
      </c>
      <c r="Q61" s="99">
        <v>963</v>
      </c>
      <c r="R61" s="99">
        <v>794</v>
      </c>
      <c r="S61" s="99">
        <v>480</v>
      </c>
      <c r="T61" s="99">
        <v>298</v>
      </c>
      <c r="U61" s="99">
        <v>1</v>
      </c>
      <c r="V61" s="99">
        <v>6214</v>
      </c>
      <c r="W61" s="127"/>
      <c r="X61" s="119">
        <v>1954</v>
      </c>
      <c r="Y61" s="99">
        <v>55</v>
      </c>
      <c r="Z61" s="99">
        <v>34</v>
      </c>
      <c r="AA61" s="99">
        <v>24</v>
      </c>
      <c r="AB61" s="99">
        <v>20</v>
      </c>
      <c r="AC61" s="99">
        <v>17</v>
      </c>
      <c r="AD61" s="99">
        <v>58</v>
      </c>
      <c r="AE61" s="99">
        <v>83</v>
      </c>
      <c r="AF61" s="99">
        <v>146</v>
      </c>
      <c r="AG61" s="99">
        <v>257</v>
      </c>
      <c r="AH61" s="99">
        <v>339</v>
      </c>
      <c r="AI61" s="99">
        <v>430</v>
      </c>
      <c r="AJ61" s="99">
        <v>544</v>
      </c>
      <c r="AK61" s="99">
        <v>701</v>
      </c>
      <c r="AL61" s="99">
        <v>757</v>
      </c>
      <c r="AM61" s="99">
        <v>802</v>
      </c>
      <c r="AN61" s="99">
        <v>719</v>
      </c>
      <c r="AO61" s="99">
        <v>459</v>
      </c>
      <c r="AP61" s="99">
        <v>317</v>
      </c>
      <c r="AQ61" s="99">
        <v>0</v>
      </c>
      <c r="AR61" s="99">
        <v>5762</v>
      </c>
      <c r="AS61" s="127"/>
      <c r="AT61" s="119">
        <v>1954</v>
      </c>
      <c r="AU61" s="99">
        <v>113</v>
      </c>
      <c r="AV61" s="99">
        <v>74</v>
      </c>
      <c r="AW61" s="99">
        <v>52</v>
      </c>
      <c r="AX61" s="99">
        <v>51</v>
      </c>
      <c r="AY61" s="99">
        <v>50</v>
      </c>
      <c r="AZ61" s="99">
        <v>101</v>
      </c>
      <c r="BA61" s="99">
        <v>151</v>
      </c>
      <c r="BB61" s="99">
        <v>236</v>
      </c>
      <c r="BC61" s="99">
        <v>447</v>
      </c>
      <c r="BD61" s="99">
        <v>596</v>
      </c>
      <c r="BE61" s="99">
        <v>843</v>
      </c>
      <c r="BF61" s="99">
        <v>1136</v>
      </c>
      <c r="BG61" s="99">
        <v>1534</v>
      </c>
      <c r="BH61" s="99">
        <v>1759</v>
      </c>
      <c r="BI61" s="99">
        <v>1765</v>
      </c>
      <c r="BJ61" s="99">
        <v>1513</v>
      </c>
      <c r="BK61" s="99">
        <v>939</v>
      </c>
      <c r="BL61" s="99">
        <v>615</v>
      </c>
      <c r="BM61" s="99">
        <v>1</v>
      </c>
      <c r="BN61" s="99">
        <v>11976</v>
      </c>
      <c r="BP61" s="119">
        <v>1954</v>
      </c>
    </row>
    <row r="62" spans="2:68">
      <c r="B62" s="119">
        <v>1955</v>
      </c>
      <c r="C62" s="99">
        <v>63</v>
      </c>
      <c r="D62" s="99">
        <v>47</v>
      </c>
      <c r="E62" s="99">
        <v>22</v>
      </c>
      <c r="F62" s="99">
        <v>32</v>
      </c>
      <c r="G62" s="99">
        <v>35</v>
      </c>
      <c r="H62" s="99">
        <v>51</v>
      </c>
      <c r="I62" s="99">
        <v>73</v>
      </c>
      <c r="J62" s="99">
        <v>105</v>
      </c>
      <c r="K62" s="99">
        <v>175</v>
      </c>
      <c r="L62" s="99">
        <v>293</v>
      </c>
      <c r="M62" s="99">
        <v>451</v>
      </c>
      <c r="N62" s="99">
        <v>576</v>
      </c>
      <c r="O62" s="99">
        <v>857</v>
      </c>
      <c r="P62" s="99">
        <v>1005</v>
      </c>
      <c r="Q62" s="99">
        <v>989</v>
      </c>
      <c r="R62" s="99">
        <v>776</v>
      </c>
      <c r="S62" s="99">
        <v>552</v>
      </c>
      <c r="T62" s="99">
        <v>303</v>
      </c>
      <c r="U62" s="99">
        <v>0</v>
      </c>
      <c r="V62" s="99">
        <v>6405</v>
      </c>
      <c r="W62" s="127"/>
      <c r="X62" s="119">
        <v>1955</v>
      </c>
      <c r="Y62" s="99">
        <v>70</v>
      </c>
      <c r="Z62" s="99">
        <v>31</v>
      </c>
      <c r="AA62" s="99">
        <v>18</v>
      </c>
      <c r="AB62" s="99">
        <v>22</v>
      </c>
      <c r="AC62" s="99">
        <v>18</v>
      </c>
      <c r="AD62" s="99">
        <v>37</v>
      </c>
      <c r="AE62" s="99">
        <v>104</v>
      </c>
      <c r="AF62" s="99">
        <v>137</v>
      </c>
      <c r="AG62" s="99">
        <v>234</v>
      </c>
      <c r="AH62" s="99">
        <v>354</v>
      </c>
      <c r="AI62" s="99">
        <v>443</v>
      </c>
      <c r="AJ62" s="99">
        <v>537</v>
      </c>
      <c r="AK62" s="99">
        <v>651</v>
      </c>
      <c r="AL62" s="99">
        <v>812</v>
      </c>
      <c r="AM62" s="99">
        <v>807</v>
      </c>
      <c r="AN62" s="99">
        <v>685</v>
      </c>
      <c r="AO62" s="99">
        <v>483</v>
      </c>
      <c r="AP62" s="99">
        <v>334</v>
      </c>
      <c r="AQ62" s="99">
        <v>0</v>
      </c>
      <c r="AR62" s="99">
        <v>5777</v>
      </c>
      <c r="AS62" s="127"/>
      <c r="AT62" s="119">
        <v>1955</v>
      </c>
      <c r="AU62" s="99">
        <v>133</v>
      </c>
      <c r="AV62" s="99">
        <v>78</v>
      </c>
      <c r="AW62" s="99">
        <v>40</v>
      </c>
      <c r="AX62" s="99">
        <v>54</v>
      </c>
      <c r="AY62" s="99">
        <v>53</v>
      </c>
      <c r="AZ62" s="99">
        <v>88</v>
      </c>
      <c r="BA62" s="99">
        <v>177</v>
      </c>
      <c r="BB62" s="99">
        <v>242</v>
      </c>
      <c r="BC62" s="99">
        <v>409</v>
      </c>
      <c r="BD62" s="99">
        <v>647</v>
      </c>
      <c r="BE62" s="99">
        <v>894</v>
      </c>
      <c r="BF62" s="99">
        <v>1113</v>
      </c>
      <c r="BG62" s="99">
        <v>1508</v>
      </c>
      <c r="BH62" s="99">
        <v>1817</v>
      </c>
      <c r="BI62" s="99">
        <v>1796</v>
      </c>
      <c r="BJ62" s="99">
        <v>1461</v>
      </c>
      <c r="BK62" s="99">
        <v>1035</v>
      </c>
      <c r="BL62" s="99">
        <v>637</v>
      </c>
      <c r="BM62" s="99">
        <v>0</v>
      </c>
      <c r="BN62" s="99">
        <v>12182</v>
      </c>
      <c r="BP62" s="119">
        <v>1955</v>
      </c>
    </row>
    <row r="63" spans="2:68">
      <c r="B63" s="119">
        <v>1956</v>
      </c>
      <c r="C63" s="99">
        <v>58</v>
      </c>
      <c r="D63" s="99">
        <v>36</v>
      </c>
      <c r="E63" s="99">
        <v>33</v>
      </c>
      <c r="F63" s="99">
        <v>23</v>
      </c>
      <c r="G63" s="99">
        <v>31</v>
      </c>
      <c r="H63" s="99">
        <v>44</v>
      </c>
      <c r="I63" s="99">
        <v>79</v>
      </c>
      <c r="J63" s="99">
        <v>95</v>
      </c>
      <c r="K63" s="99">
        <v>186</v>
      </c>
      <c r="L63" s="99">
        <v>309</v>
      </c>
      <c r="M63" s="99">
        <v>441</v>
      </c>
      <c r="N63" s="99">
        <v>606</v>
      </c>
      <c r="O63" s="99">
        <v>882</v>
      </c>
      <c r="P63" s="99">
        <v>1003</v>
      </c>
      <c r="Q63" s="99">
        <v>1049</v>
      </c>
      <c r="R63" s="99">
        <v>804</v>
      </c>
      <c r="S63" s="99">
        <v>574</v>
      </c>
      <c r="T63" s="99">
        <v>309</v>
      </c>
      <c r="U63" s="99">
        <v>1</v>
      </c>
      <c r="V63" s="99">
        <v>6563</v>
      </c>
      <c r="W63" s="127"/>
      <c r="X63" s="119">
        <v>1956</v>
      </c>
      <c r="Y63" s="99">
        <v>49</v>
      </c>
      <c r="Z63" s="99">
        <v>26</v>
      </c>
      <c r="AA63" s="99">
        <v>25</v>
      </c>
      <c r="AB63" s="99">
        <v>18</v>
      </c>
      <c r="AC63" s="99">
        <v>18</v>
      </c>
      <c r="AD63" s="99">
        <v>39</v>
      </c>
      <c r="AE63" s="99">
        <v>84</v>
      </c>
      <c r="AF63" s="99">
        <v>148</v>
      </c>
      <c r="AG63" s="99">
        <v>240</v>
      </c>
      <c r="AH63" s="99">
        <v>325</v>
      </c>
      <c r="AI63" s="99">
        <v>432</v>
      </c>
      <c r="AJ63" s="99">
        <v>606</v>
      </c>
      <c r="AK63" s="99">
        <v>706</v>
      </c>
      <c r="AL63" s="99">
        <v>843</v>
      </c>
      <c r="AM63" s="99">
        <v>796</v>
      </c>
      <c r="AN63" s="99">
        <v>754</v>
      </c>
      <c r="AO63" s="99">
        <v>516</v>
      </c>
      <c r="AP63" s="99">
        <v>379</v>
      </c>
      <c r="AQ63" s="99">
        <v>0</v>
      </c>
      <c r="AR63" s="99">
        <v>6004</v>
      </c>
      <c r="AS63" s="127"/>
      <c r="AT63" s="119">
        <v>1956</v>
      </c>
      <c r="AU63" s="99">
        <v>107</v>
      </c>
      <c r="AV63" s="99">
        <v>62</v>
      </c>
      <c r="AW63" s="99">
        <v>58</v>
      </c>
      <c r="AX63" s="99">
        <v>41</v>
      </c>
      <c r="AY63" s="99">
        <v>49</v>
      </c>
      <c r="AZ63" s="99">
        <v>83</v>
      </c>
      <c r="BA63" s="99">
        <v>163</v>
      </c>
      <c r="BB63" s="99">
        <v>243</v>
      </c>
      <c r="BC63" s="99">
        <v>426</v>
      </c>
      <c r="BD63" s="99">
        <v>634</v>
      </c>
      <c r="BE63" s="99">
        <v>873</v>
      </c>
      <c r="BF63" s="99">
        <v>1212</v>
      </c>
      <c r="BG63" s="99">
        <v>1588</v>
      </c>
      <c r="BH63" s="99">
        <v>1846</v>
      </c>
      <c r="BI63" s="99">
        <v>1845</v>
      </c>
      <c r="BJ63" s="99">
        <v>1558</v>
      </c>
      <c r="BK63" s="99">
        <v>1090</v>
      </c>
      <c r="BL63" s="99">
        <v>688</v>
      </c>
      <c r="BM63" s="99">
        <v>1</v>
      </c>
      <c r="BN63" s="99">
        <v>12567</v>
      </c>
      <c r="BP63" s="119">
        <v>1956</v>
      </c>
    </row>
    <row r="64" spans="2:68">
      <c r="B64" s="119">
        <v>1957</v>
      </c>
      <c r="C64" s="99">
        <v>80</v>
      </c>
      <c r="D64" s="99">
        <v>35</v>
      </c>
      <c r="E64" s="99">
        <v>31</v>
      </c>
      <c r="F64" s="99">
        <v>36</v>
      </c>
      <c r="G64" s="99">
        <v>36</v>
      </c>
      <c r="H64" s="99">
        <v>57</v>
      </c>
      <c r="I64" s="99">
        <v>92</v>
      </c>
      <c r="J64" s="99">
        <v>103</v>
      </c>
      <c r="K64" s="99">
        <v>178</v>
      </c>
      <c r="L64" s="99">
        <v>308</v>
      </c>
      <c r="M64" s="99">
        <v>473</v>
      </c>
      <c r="N64" s="99">
        <v>655</v>
      </c>
      <c r="O64" s="99">
        <v>929</v>
      </c>
      <c r="P64" s="99">
        <v>1134</v>
      </c>
      <c r="Q64" s="99">
        <v>1120</v>
      </c>
      <c r="R64" s="99">
        <v>886</v>
      </c>
      <c r="S64" s="99">
        <v>470</v>
      </c>
      <c r="T64" s="99">
        <v>306</v>
      </c>
      <c r="U64" s="99">
        <v>0</v>
      </c>
      <c r="V64" s="99">
        <v>6929</v>
      </c>
      <c r="W64" s="127"/>
      <c r="X64" s="119">
        <v>1957</v>
      </c>
      <c r="Y64" s="99">
        <v>41</v>
      </c>
      <c r="Z64" s="99">
        <v>29</v>
      </c>
      <c r="AA64" s="99">
        <v>24</v>
      </c>
      <c r="AB64" s="99">
        <v>29</v>
      </c>
      <c r="AC64" s="99">
        <v>25</v>
      </c>
      <c r="AD64" s="99">
        <v>39</v>
      </c>
      <c r="AE64" s="99">
        <v>86</v>
      </c>
      <c r="AF64" s="99">
        <v>135</v>
      </c>
      <c r="AG64" s="99">
        <v>267</v>
      </c>
      <c r="AH64" s="99">
        <v>331</v>
      </c>
      <c r="AI64" s="99">
        <v>412</v>
      </c>
      <c r="AJ64" s="99">
        <v>564</v>
      </c>
      <c r="AK64" s="99">
        <v>743</v>
      </c>
      <c r="AL64" s="99">
        <v>850</v>
      </c>
      <c r="AM64" s="99">
        <v>802</v>
      </c>
      <c r="AN64" s="99">
        <v>719</v>
      </c>
      <c r="AO64" s="99">
        <v>538</v>
      </c>
      <c r="AP64" s="99">
        <v>385</v>
      </c>
      <c r="AQ64" s="99">
        <v>1</v>
      </c>
      <c r="AR64" s="99">
        <v>6020</v>
      </c>
      <c r="AS64" s="127"/>
      <c r="AT64" s="119">
        <v>1957</v>
      </c>
      <c r="AU64" s="99">
        <v>121</v>
      </c>
      <c r="AV64" s="99">
        <v>64</v>
      </c>
      <c r="AW64" s="99">
        <v>55</v>
      </c>
      <c r="AX64" s="99">
        <v>65</v>
      </c>
      <c r="AY64" s="99">
        <v>61</v>
      </c>
      <c r="AZ64" s="99">
        <v>96</v>
      </c>
      <c r="BA64" s="99">
        <v>178</v>
      </c>
      <c r="BB64" s="99">
        <v>238</v>
      </c>
      <c r="BC64" s="99">
        <v>445</v>
      </c>
      <c r="BD64" s="99">
        <v>639</v>
      </c>
      <c r="BE64" s="99">
        <v>885</v>
      </c>
      <c r="BF64" s="99">
        <v>1219</v>
      </c>
      <c r="BG64" s="99">
        <v>1672</v>
      </c>
      <c r="BH64" s="99">
        <v>1984</v>
      </c>
      <c r="BI64" s="99">
        <v>1922</v>
      </c>
      <c r="BJ64" s="99">
        <v>1605</v>
      </c>
      <c r="BK64" s="99">
        <v>1008</v>
      </c>
      <c r="BL64" s="99">
        <v>691</v>
      </c>
      <c r="BM64" s="99">
        <v>1</v>
      </c>
      <c r="BN64" s="99">
        <v>12949</v>
      </c>
      <c r="BP64" s="119">
        <v>1957</v>
      </c>
    </row>
    <row r="65" spans="2:68">
      <c r="B65" s="120">
        <v>1958</v>
      </c>
      <c r="C65" s="99">
        <v>68</v>
      </c>
      <c r="D65" s="99">
        <v>36</v>
      </c>
      <c r="E65" s="99">
        <v>31</v>
      </c>
      <c r="F65" s="99">
        <v>37</v>
      </c>
      <c r="G65" s="99">
        <v>43</v>
      </c>
      <c r="H65" s="99">
        <v>45</v>
      </c>
      <c r="I65" s="99">
        <v>71</v>
      </c>
      <c r="J65" s="99">
        <v>118</v>
      </c>
      <c r="K65" s="99">
        <v>168</v>
      </c>
      <c r="L65" s="99">
        <v>330</v>
      </c>
      <c r="M65" s="99">
        <v>465</v>
      </c>
      <c r="N65" s="99">
        <v>698</v>
      </c>
      <c r="O65" s="99">
        <v>886</v>
      </c>
      <c r="P65" s="99">
        <v>1187</v>
      </c>
      <c r="Q65" s="99">
        <v>1093</v>
      </c>
      <c r="R65" s="99">
        <v>877</v>
      </c>
      <c r="S65" s="99">
        <v>519</v>
      </c>
      <c r="T65" s="99">
        <v>283</v>
      </c>
      <c r="U65" s="99">
        <v>1</v>
      </c>
      <c r="V65" s="99">
        <v>6956</v>
      </c>
      <c r="W65" s="127"/>
      <c r="X65" s="120">
        <v>1958</v>
      </c>
      <c r="Y65" s="99">
        <v>58</v>
      </c>
      <c r="Z65" s="99">
        <v>27</v>
      </c>
      <c r="AA65" s="99">
        <v>36</v>
      </c>
      <c r="AB65" s="99">
        <v>22</v>
      </c>
      <c r="AC65" s="99">
        <v>27</v>
      </c>
      <c r="AD65" s="99">
        <v>30</v>
      </c>
      <c r="AE65" s="99">
        <v>80</v>
      </c>
      <c r="AF65" s="99">
        <v>155</v>
      </c>
      <c r="AG65" s="99">
        <v>232</v>
      </c>
      <c r="AH65" s="99">
        <v>401</v>
      </c>
      <c r="AI65" s="99">
        <v>483</v>
      </c>
      <c r="AJ65" s="99">
        <v>521</v>
      </c>
      <c r="AK65" s="99">
        <v>661</v>
      </c>
      <c r="AL65" s="99">
        <v>816</v>
      </c>
      <c r="AM65" s="99">
        <v>849</v>
      </c>
      <c r="AN65" s="99">
        <v>745</v>
      </c>
      <c r="AO65" s="99">
        <v>473</v>
      </c>
      <c r="AP65" s="99">
        <v>335</v>
      </c>
      <c r="AQ65" s="99">
        <v>0</v>
      </c>
      <c r="AR65" s="99">
        <v>5951</v>
      </c>
      <c r="AS65" s="127"/>
      <c r="AT65" s="120">
        <v>1958</v>
      </c>
      <c r="AU65" s="99">
        <v>126</v>
      </c>
      <c r="AV65" s="99">
        <v>63</v>
      </c>
      <c r="AW65" s="99">
        <v>67</v>
      </c>
      <c r="AX65" s="99">
        <v>59</v>
      </c>
      <c r="AY65" s="99">
        <v>70</v>
      </c>
      <c r="AZ65" s="99">
        <v>75</v>
      </c>
      <c r="BA65" s="99">
        <v>151</v>
      </c>
      <c r="BB65" s="99">
        <v>273</v>
      </c>
      <c r="BC65" s="99">
        <v>400</v>
      </c>
      <c r="BD65" s="99">
        <v>731</v>
      </c>
      <c r="BE65" s="99">
        <v>948</v>
      </c>
      <c r="BF65" s="99">
        <v>1219</v>
      </c>
      <c r="BG65" s="99">
        <v>1547</v>
      </c>
      <c r="BH65" s="99">
        <v>2003</v>
      </c>
      <c r="BI65" s="99">
        <v>1942</v>
      </c>
      <c r="BJ65" s="99">
        <v>1622</v>
      </c>
      <c r="BK65" s="99">
        <v>992</v>
      </c>
      <c r="BL65" s="99">
        <v>618</v>
      </c>
      <c r="BM65" s="99">
        <v>1</v>
      </c>
      <c r="BN65" s="99">
        <v>12907</v>
      </c>
      <c r="BP65" s="120">
        <v>1958</v>
      </c>
    </row>
    <row r="66" spans="2:68">
      <c r="B66" s="120">
        <v>1959</v>
      </c>
      <c r="C66" s="99">
        <v>74</v>
      </c>
      <c r="D66" s="99">
        <v>48</v>
      </c>
      <c r="E66" s="99">
        <v>32</v>
      </c>
      <c r="F66" s="99">
        <v>30</v>
      </c>
      <c r="G66" s="99">
        <v>44</v>
      </c>
      <c r="H66" s="99">
        <v>47</v>
      </c>
      <c r="I66" s="99">
        <v>102</v>
      </c>
      <c r="J66" s="99">
        <v>123</v>
      </c>
      <c r="K66" s="99">
        <v>198</v>
      </c>
      <c r="L66" s="99">
        <v>304</v>
      </c>
      <c r="M66" s="99">
        <v>475</v>
      </c>
      <c r="N66" s="99">
        <v>700</v>
      </c>
      <c r="O66" s="99">
        <v>897</v>
      </c>
      <c r="P66" s="99">
        <v>1137</v>
      </c>
      <c r="Q66" s="99">
        <v>1191</v>
      </c>
      <c r="R66" s="99">
        <v>938</v>
      </c>
      <c r="S66" s="99">
        <v>550</v>
      </c>
      <c r="T66" s="99">
        <v>337</v>
      </c>
      <c r="U66" s="99">
        <v>1</v>
      </c>
      <c r="V66" s="99">
        <v>7228</v>
      </c>
      <c r="W66" s="127"/>
      <c r="X66" s="120">
        <v>1959</v>
      </c>
      <c r="Y66" s="99">
        <v>54</v>
      </c>
      <c r="Z66" s="99">
        <v>36</v>
      </c>
      <c r="AA66" s="99">
        <v>30</v>
      </c>
      <c r="AB66" s="99">
        <v>16</v>
      </c>
      <c r="AC66" s="99">
        <v>19</v>
      </c>
      <c r="AD66" s="99">
        <v>42</v>
      </c>
      <c r="AE66" s="99">
        <v>83</v>
      </c>
      <c r="AF66" s="99">
        <v>176</v>
      </c>
      <c r="AG66" s="99">
        <v>260</v>
      </c>
      <c r="AH66" s="99">
        <v>394</v>
      </c>
      <c r="AI66" s="99">
        <v>458</v>
      </c>
      <c r="AJ66" s="99">
        <v>558</v>
      </c>
      <c r="AK66" s="99">
        <v>679</v>
      </c>
      <c r="AL66" s="99">
        <v>849</v>
      </c>
      <c r="AM66" s="99">
        <v>883</v>
      </c>
      <c r="AN66" s="99">
        <v>777</v>
      </c>
      <c r="AO66" s="99">
        <v>533</v>
      </c>
      <c r="AP66" s="99">
        <v>393</v>
      </c>
      <c r="AQ66" s="99">
        <v>0</v>
      </c>
      <c r="AR66" s="99">
        <v>6240</v>
      </c>
      <c r="AS66" s="127"/>
      <c r="AT66" s="120">
        <v>1959</v>
      </c>
      <c r="AU66" s="99">
        <v>128</v>
      </c>
      <c r="AV66" s="99">
        <v>84</v>
      </c>
      <c r="AW66" s="99">
        <v>62</v>
      </c>
      <c r="AX66" s="99">
        <v>46</v>
      </c>
      <c r="AY66" s="99">
        <v>63</v>
      </c>
      <c r="AZ66" s="99">
        <v>89</v>
      </c>
      <c r="BA66" s="99">
        <v>185</v>
      </c>
      <c r="BB66" s="99">
        <v>299</v>
      </c>
      <c r="BC66" s="99">
        <v>458</v>
      </c>
      <c r="BD66" s="99">
        <v>698</v>
      </c>
      <c r="BE66" s="99">
        <v>933</v>
      </c>
      <c r="BF66" s="99">
        <v>1258</v>
      </c>
      <c r="BG66" s="99">
        <v>1576</v>
      </c>
      <c r="BH66" s="99">
        <v>1986</v>
      </c>
      <c r="BI66" s="99">
        <v>2074</v>
      </c>
      <c r="BJ66" s="99">
        <v>1715</v>
      </c>
      <c r="BK66" s="99">
        <v>1083</v>
      </c>
      <c r="BL66" s="99">
        <v>730</v>
      </c>
      <c r="BM66" s="99">
        <v>1</v>
      </c>
      <c r="BN66" s="99">
        <v>13468</v>
      </c>
      <c r="BP66" s="120">
        <v>1959</v>
      </c>
    </row>
    <row r="67" spans="2:68">
      <c r="B67" s="120">
        <v>1960</v>
      </c>
      <c r="C67" s="99">
        <v>61</v>
      </c>
      <c r="D67" s="99">
        <v>53</v>
      </c>
      <c r="E67" s="99">
        <v>41</v>
      </c>
      <c r="F67" s="99">
        <v>33</v>
      </c>
      <c r="G67" s="99">
        <v>35</v>
      </c>
      <c r="H67" s="99">
        <v>48</v>
      </c>
      <c r="I67" s="99">
        <v>84</v>
      </c>
      <c r="J67" s="99">
        <v>109</v>
      </c>
      <c r="K67" s="99">
        <v>178</v>
      </c>
      <c r="L67" s="99">
        <v>319</v>
      </c>
      <c r="M67" s="99">
        <v>547</v>
      </c>
      <c r="N67" s="99">
        <v>725</v>
      </c>
      <c r="O67" s="99">
        <v>962</v>
      </c>
      <c r="P67" s="99">
        <v>1157</v>
      </c>
      <c r="Q67" s="99">
        <v>1169</v>
      </c>
      <c r="R67" s="99">
        <v>860</v>
      </c>
      <c r="S67" s="99">
        <v>567</v>
      </c>
      <c r="T67" s="99">
        <v>348</v>
      </c>
      <c r="U67" s="99">
        <v>3</v>
      </c>
      <c r="V67" s="99">
        <v>7299</v>
      </c>
      <c r="W67" s="127"/>
      <c r="X67" s="120">
        <v>1960</v>
      </c>
      <c r="Y67" s="99">
        <v>59</v>
      </c>
      <c r="Z67" s="99">
        <v>35</v>
      </c>
      <c r="AA67" s="99">
        <v>30</v>
      </c>
      <c r="AB67" s="99">
        <v>21</v>
      </c>
      <c r="AC67" s="99">
        <v>16</v>
      </c>
      <c r="AD67" s="99">
        <v>42</v>
      </c>
      <c r="AE67" s="99">
        <v>94</v>
      </c>
      <c r="AF67" s="99">
        <v>186</v>
      </c>
      <c r="AG67" s="99">
        <v>256</v>
      </c>
      <c r="AH67" s="99">
        <v>416</v>
      </c>
      <c r="AI67" s="99">
        <v>451</v>
      </c>
      <c r="AJ67" s="99">
        <v>537</v>
      </c>
      <c r="AK67" s="99">
        <v>669</v>
      </c>
      <c r="AL67" s="99">
        <v>852</v>
      </c>
      <c r="AM67" s="99">
        <v>834</v>
      </c>
      <c r="AN67" s="99">
        <v>746</v>
      </c>
      <c r="AO67" s="99">
        <v>587</v>
      </c>
      <c r="AP67" s="99">
        <v>404</v>
      </c>
      <c r="AQ67" s="99">
        <v>0</v>
      </c>
      <c r="AR67" s="99">
        <v>6235</v>
      </c>
      <c r="AS67" s="127"/>
      <c r="AT67" s="120">
        <v>1960</v>
      </c>
      <c r="AU67" s="99">
        <v>120</v>
      </c>
      <c r="AV67" s="99">
        <v>88</v>
      </c>
      <c r="AW67" s="99">
        <v>71</v>
      </c>
      <c r="AX67" s="99">
        <v>54</v>
      </c>
      <c r="AY67" s="99">
        <v>51</v>
      </c>
      <c r="AZ67" s="99">
        <v>90</v>
      </c>
      <c r="BA67" s="99">
        <v>178</v>
      </c>
      <c r="BB67" s="99">
        <v>295</v>
      </c>
      <c r="BC67" s="99">
        <v>434</v>
      </c>
      <c r="BD67" s="99">
        <v>735</v>
      </c>
      <c r="BE67" s="99">
        <v>998</v>
      </c>
      <c r="BF67" s="99">
        <v>1262</v>
      </c>
      <c r="BG67" s="99">
        <v>1631</v>
      </c>
      <c r="BH67" s="99">
        <v>2009</v>
      </c>
      <c r="BI67" s="99">
        <v>2003</v>
      </c>
      <c r="BJ67" s="99">
        <v>1606</v>
      </c>
      <c r="BK67" s="99">
        <v>1154</v>
      </c>
      <c r="BL67" s="99">
        <v>752</v>
      </c>
      <c r="BM67" s="99">
        <v>3</v>
      </c>
      <c r="BN67" s="99">
        <v>13534</v>
      </c>
      <c r="BP67" s="120">
        <v>1960</v>
      </c>
    </row>
    <row r="68" spans="2:68">
      <c r="B68" s="120">
        <v>1961</v>
      </c>
      <c r="C68" s="99">
        <v>71</v>
      </c>
      <c r="D68" s="99">
        <v>38</v>
      </c>
      <c r="E68" s="99">
        <v>30</v>
      </c>
      <c r="F68" s="99">
        <v>30</v>
      </c>
      <c r="G68" s="99">
        <v>31</v>
      </c>
      <c r="H68" s="99">
        <v>49</v>
      </c>
      <c r="I68" s="99">
        <v>80</v>
      </c>
      <c r="J68" s="99">
        <v>134</v>
      </c>
      <c r="K68" s="99">
        <v>183</v>
      </c>
      <c r="L68" s="99">
        <v>299</v>
      </c>
      <c r="M68" s="99">
        <v>541</v>
      </c>
      <c r="N68" s="99">
        <v>750</v>
      </c>
      <c r="O68" s="99">
        <v>963</v>
      </c>
      <c r="P68" s="99">
        <v>1151</v>
      </c>
      <c r="Q68" s="99">
        <v>1266</v>
      </c>
      <c r="R68" s="99">
        <v>920</v>
      </c>
      <c r="S68" s="99">
        <v>596</v>
      </c>
      <c r="T68" s="99">
        <v>348</v>
      </c>
      <c r="U68" s="99">
        <v>0</v>
      </c>
      <c r="V68" s="99">
        <v>7480</v>
      </c>
      <c r="W68" s="127"/>
      <c r="X68" s="120">
        <v>1961</v>
      </c>
      <c r="Y68" s="99">
        <v>50</v>
      </c>
      <c r="Z68" s="99">
        <v>42</v>
      </c>
      <c r="AA68" s="99">
        <v>31</v>
      </c>
      <c r="AB68" s="99">
        <v>22</v>
      </c>
      <c r="AC68" s="99">
        <v>30</v>
      </c>
      <c r="AD68" s="99">
        <v>40</v>
      </c>
      <c r="AE68" s="99">
        <v>85</v>
      </c>
      <c r="AF68" s="99">
        <v>171</v>
      </c>
      <c r="AG68" s="99">
        <v>237</v>
      </c>
      <c r="AH68" s="99">
        <v>378</v>
      </c>
      <c r="AI68" s="99">
        <v>496</v>
      </c>
      <c r="AJ68" s="99">
        <v>530</v>
      </c>
      <c r="AK68" s="99">
        <v>703</v>
      </c>
      <c r="AL68" s="99">
        <v>893</v>
      </c>
      <c r="AM68" s="99">
        <v>871</v>
      </c>
      <c r="AN68" s="99">
        <v>813</v>
      </c>
      <c r="AO68" s="99">
        <v>601</v>
      </c>
      <c r="AP68" s="99">
        <v>440</v>
      </c>
      <c r="AQ68" s="99">
        <v>1</v>
      </c>
      <c r="AR68" s="99">
        <v>6434</v>
      </c>
      <c r="AS68" s="127"/>
      <c r="AT68" s="120">
        <v>1961</v>
      </c>
      <c r="AU68" s="99">
        <v>121</v>
      </c>
      <c r="AV68" s="99">
        <v>80</v>
      </c>
      <c r="AW68" s="99">
        <v>61</v>
      </c>
      <c r="AX68" s="99">
        <v>52</v>
      </c>
      <c r="AY68" s="99">
        <v>61</v>
      </c>
      <c r="AZ68" s="99">
        <v>89</v>
      </c>
      <c r="BA68" s="99">
        <v>165</v>
      </c>
      <c r="BB68" s="99">
        <v>305</v>
      </c>
      <c r="BC68" s="99">
        <v>420</v>
      </c>
      <c r="BD68" s="99">
        <v>677</v>
      </c>
      <c r="BE68" s="99">
        <v>1037</v>
      </c>
      <c r="BF68" s="99">
        <v>1280</v>
      </c>
      <c r="BG68" s="99">
        <v>1666</v>
      </c>
      <c r="BH68" s="99">
        <v>2044</v>
      </c>
      <c r="BI68" s="99">
        <v>2137</v>
      </c>
      <c r="BJ68" s="99">
        <v>1733</v>
      </c>
      <c r="BK68" s="99">
        <v>1197</v>
      </c>
      <c r="BL68" s="99">
        <v>788</v>
      </c>
      <c r="BM68" s="99">
        <v>1</v>
      </c>
      <c r="BN68" s="99">
        <v>13914</v>
      </c>
      <c r="BP68" s="120">
        <v>1961</v>
      </c>
    </row>
    <row r="69" spans="2:68">
      <c r="B69" s="120">
        <v>1962</v>
      </c>
      <c r="C69" s="99">
        <v>68</v>
      </c>
      <c r="D69" s="99">
        <v>52</v>
      </c>
      <c r="E69" s="99">
        <v>41</v>
      </c>
      <c r="F69" s="99">
        <v>35</v>
      </c>
      <c r="G69" s="99">
        <v>28</v>
      </c>
      <c r="H69" s="99">
        <v>48</v>
      </c>
      <c r="I69" s="99">
        <v>69</v>
      </c>
      <c r="J69" s="99">
        <v>122</v>
      </c>
      <c r="K69" s="99">
        <v>200</v>
      </c>
      <c r="L69" s="99">
        <v>387</v>
      </c>
      <c r="M69" s="99">
        <v>529</v>
      </c>
      <c r="N69" s="99">
        <v>806</v>
      </c>
      <c r="O69" s="99">
        <v>1005</v>
      </c>
      <c r="P69" s="99">
        <v>1166</v>
      </c>
      <c r="Q69" s="99">
        <v>1246</v>
      </c>
      <c r="R69" s="99">
        <v>1017</v>
      </c>
      <c r="S69" s="99">
        <v>569</v>
      </c>
      <c r="T69" s="99">
        <v>373</v>
      </c>
      <c r="U69" s="99">
        <v>2</v>
      </c>
      <c r="V69" s="99">
        <v>7763</v>
      </c>
      <c r="W69" s="127"/>
      <c r="X69" s="120">
        <v>1962</v>
      </c>
      <c r="Y69" s="99">
        <v>51</v>
      </c>
      <c r="Z69" s="99">
        <v>41</v>
      </c>
      <c r="AA69" s="99">
        <v>37</v>
      </c>
      <c r="AB69" s="99">
        <v>24</v>
      </c>
      <c r="AC69" s="99">
        <v>31</v>
      </c>
      <c r="AD69" s="99">
        <v>38</v>
      </c>
      <c r="AE69" s="99">
        <v>85</v>
      </c>
      <c r="AF69" s="99">
        <v>145</v>
      </c>
      <c r="AG69" s="99">
        <v>256</v>
      </c>
      <c r="AH69" s="99">
        <v>387</v>
      </c>
      <c r="AI69" s="99">
        <v>509</v>
      </c>
      <c r="AJ69" s="99">
        <v>558</v>
      </c>
      <c r="AK69" s="99">
        <v>692</v>
      </c>
      <c r="AL69" s="99">
        <v>865</v>
      </c>
      <c r="AM69" s="99">
        <v>989</v>
      </c>
      <c r="AN69" s="99">
        <v>785</v>
      </c>
      <c r="AO69" s="99">
        <v>626</v>
      </c>
      <c r="AP69" s="99">
        <v>404</v>
      </c>
      <c r="AQ69" s="99">
        <v>0</v>
      </c>
      <c r="AR69" s="99">
        <v>6523</v>
      </c>
      <c r="AS69" s="127"/>
      <c r="AT69" s="120">
        <v>1962</v>
      </c>
      <c r="AU69" s="99">
        <v>119</v>
      </c>
      <c r="AV69" s="99">
        <v>93</v>
      </c>
      <c r="AW69" s="99">
        <v>78</v>
      </c>
      <c r="AX69" s="99">
        <v>59</v>
      </c>
      <c r="AY69" s="99">
        <v>59</v>
      </c>
      <c r="AZ69" s="99">
        <v>86</v>
      </c>
      <c r="BA69" s="99">
        <v>154</v>
      </c>
      <c r="BB69" s="99">
        <v>267</v>
      </c>
      <c r="BC69" s="99">
        <v>456</v>
      </c>
      <c r="BD69" s="99">
        <v>774</v>
      </c>
      <c r="BE69" s="99">
        <v>1038</v>
      </c>
      <c r="BF69" s="99">
        <v>1364</v>
      </c>
      <c r="BG69" s="99">
        <v>1697</v>
      </c>
      <c r="BH69" s="99">
        <v>2031</v>
      </c>
      <c r="BI69" s="99">
        <v>2235</v>
      </c>
      <c r="BJ69" s="99">
        <v>1802</v>
      </c>
      <c r="BK69" s="99">
        <v>1195</v>
      </c>
      <c r="BL69" s="99">
        <v>777</v>
      </c>
      <c r="BM69" s="99">
        <v>2</v>
      </c>
      <c r="BN69" s="99">
        <v>14286</v>
      </c>
      <c r="BP69" s="120">
        <v>1962</v>
      </c>
    </row>
    <row r="70" spans="2:68">
      <c r="B70" s="120">
        <v>1963</v>
      </c>
      <c r="C70" s="99">
        <v>60</v>
      </c>
      <c r="D70" s="99">
        <v>44</v>
      </c>
      <c r="E70" s="99">
        <v>40</v>
      </c>
      <c r="F70" s="99">
        <v>41</v>
      </c>
      <c r="G70" s="99">
        <v>45</v>
      </c>
      <c r="H70" s="99">
        <v>51</v>
      </c>
      <c r="I70" s="99">
        <v>85</v>
      </c>
      <c r="J70" s="99">
        <v>129</v>
      </c>
      <c r="K70" s="99">
        <v>209</v>
      </c>
      <c r="L70" s="99">
        <v>371</v>
      </c>
      <c r="M70" s="99">
        <v>575</v>
      </c>
      <c r="N70" s="99">
        <v>805</v>
      </c>
      <c r="O70" s="99">
        <v>1091</v>
      </c>
      <c r="P70" s="99">
        <v>1203</v>
      </c>
      <c r="Q70" s="99">
        <v>1287</v>
      </c>
      <c r="R70" s="99">
        <v>1052</v>
      </c>
      <c r="S70" s="99">
        <v>623</v>
      </c>
      <c r="T70" s="99">
        <v>363</v>
      </c>
      <c r="U70" s="99">
        <v>1</v>
      </c>
      <c r="V70" s="99">
        <v>8075</v>
      </c>
      <c r="W70" s="127"/>
      <c r="X70" s="120">
        <v>1963</v>
      </c>
      <c r="Y70" s="99">
        <v>40</v>
      </c>
      <c r="Z70" s="99">
        <v>27</v>
      </c>
      <c r="AA70" s="99">
        <v>31</v>
      </c>
      <c r="AB70" s="99">
        <v>39</v>
      </c>
      <c r="AC70" s="99">
        <v>41</v>
      </c>
      <c r="AD70" s="99">
        <v>50</v>
      </c>
      <c r="AE70" s="99">
        <v>85</v>
      </c>
      <c r="AF70" s="99">
        <v>189</v>
      </c>
      <c r="AG70" s="99">
        <v>295</v>
      </c>
      <c r="AH70" s="99">
        <v>452</v>
      </c>
      <c r="AI70" s="99">
        <v>539</v>
      </c>
      <c r="AJ70" s="99">
        <v>634</v>
      </c>
      <c r="AK70" s="99">
        <v>758</v>
      </c>
      <c r="AL70" s="99">
        <v>801</v>
      </c>
      <c r="AM70" s="99">
        <v>987</v>
      </c>
      <c r="AN70" s="99">
        <v>865</v>
      </c>
      <c r="AO70" s="99">
        <v>634</v>
      </c>
      <c r="AP70" s="99">
        <v>457</v>
      </c>
      <c r="AQ70" s="99">
        <v>0</v>
      </c>
      <c r="AR70" s="99">
        <v>6924</v>
      </c>
      <c r="AS70" s="127"/>
      <c r="AT70" s="120">
        <v>1963</v>
      </c>
      <c r="AU70" s="99">
        <v>100</v>
      </c>
      <c r="AV70" s="99">
        <v>71</v>
      </c>
      <c r="AW70" s="99">
        <v>71</v>
      </c>
      <c r="AX70" s="99">
        <v>80</v>
      </c>
      <c r="AY70" s="99">
        <v>86</v>
      </c>
      <c r="AZ70" s="99">
        <v>101</v>
      </c>
      <c r="BA70" s="99">
        <v>170</v>
      </c>
      <c r="BB70" s="99">
        <v>318</v>
      </c>
      <c r="BC70" s="99">
        <v>504</v>
      </c>
      <c r="BD70" s="99">
        <v>823</v>
      </c>
      <c r="BE70" s="99">
        <v>1114</v>
      </c>
      <c r="BF70" s="99">
        <v>1439</v>
      </c>
      <c r="BG70" s="99">
        <v>1849</v>
      </c>
      <c r="BH70" s="99">
        <v>2004</v>
      </c>
      <c r="BI70" s="99">
        <v>2274</v>
      </c>
      <c r="BJ70" s="99">
        <v>1917</v>
      </c>
      <c r="BK70" s="99">
        <v>1257</v>
      </c>
      <c r="BL70" s="99">
        <v>820</v>
      </c>
      <c r="BM70" s="99">
        <v>1</v>
      </c>
      <c r="BN70" s="99">
        <v>14999</v>
      </c>
      <c r="BP70" s="120">
        <v>1963</v>
      </c>
    </row>
    <row r="71" spans="2:68">
      <c r="B71" s="120">
        <v>1964</v>
      </c>
      <c r="C71" s="99">
        <v>53</v>
      </c>
      <c r="D71" s="99">
        <v>48</v>
      </c>
      <c r="E71" s="99">
        <v>54</v>
      </c>
      <c r="F71" s="99">
        <v>36</v>
      </c>
      <c r="G71" s="99">
        <v>43</v>
      </c>
      <c r="H71" s="99">
        <v>47</v>
      </c>
      <c r="I71" s="99">
        <v>78</v>
      </c>
      <c r="J71" s="99">
        <v>133</v>
      </c>
      <c r="K71" s="99">
        <v>218</v>
      </c>
      <c r="L71" s="99">
        <v>343</v>
      </c>
      <c r="M71" s="99">
        <v>570</v>
      </c>
      <c r="N71" s="99">
        <v>906</v>
      </c>
      <c r="O71" s="99">
        <v>1150</v>
      </c>
      <c r="P71" s="99">
        <v>1250</v>
      </c>
      <c r="Q71" s="99">
        <v>1300</v>
      </c>
      <c r="R71" s="99">
        <v>1132</v>
      </c>
      <c r="S71" s="99">
        <v>682</v>
      </c>
      <c r="T71" s="99">
        <v>353</v>
      </c>
      <c r="U71" s="99">
        <v>3</v>
      </c>
      <c r="V71" s="99">
        <v>8399</v>
      </c>
      <c r="W71" s="127"/>
      <c r="X71" s="120">
        <v>1964</v>
      </c>
      <c r="Y71" s="99">
        <v>52</v>
      </c>
      <c r="Z71" s="99">
        <v>34</v>
      </c>
      <c r="AA71" s="99">
        <v>35</v>
      </c>
      <c r="AB71" s="99">
        <v>40</v>
      </c>
      <c r="AC71" s="99">
        <v>26</v>
      </c>
      <c r="AD71" s="99">
        <v>52</v>
      </c>
      <c r="AE71" s="99">
        <v>74</v>
      </c>
      <c r="AF71" s="99">
        <v>166</v>
      </c>
      <c r="AG71" s="99">
        <v>278</v>
      </c>
      <c r="AH71" s="99">
        <v>397</v>
      </c>
      <c r="AI71" s="99">
        <v>550</v>
      </c>
      <c r="AJ71" s="99">
        <v>621</v>
      </c>
      <c r="AK71" s="99">
        <v>736</v>
      </c>
      <c r="AL71" s="99">
        <v>814</v>
      </c>
      <c r="AM71" s="99">
        <v>994</v>
      </c>
      <c r="AN71" s="99">
        <v>937</v>
      </c>
      <c r="AO71" s="99">
        <v>705</v>
      </c>
      <c r="AP71" s="99">
        <v>467</v>
      </c>
      <c r="AQ71" s="99">
        <v>1</v>
      </c>
      <c r="AR71" s="99">
        <v>6979</v>
      </c>
      <c r="AS71" s="127"/>
      <c r="AT71" s="120">
        <v>1964</v>
      </c>
      <c r="AU71" s="99">
        <v>105</v>
      </c>
      <c r="AV71" s="99">
        <v>82</v>
      </c>
      <c r="AW71" s="99">
        <v>89</v>
      </c>
      <c r="AX71" s="99">
        <v>76</v>
      </c>
      <c r="AY71" s="99">
        <v>69</v>
      </c>
      <c r="AZ71" s="99">
        <v>99</v>
      </c>
      <c r="BA71" s="99">
        <v>152</v>
      </c>
      <c r="BB71" s="99">
        <v>299</v>
      </c>
      <c r="BC71" s="99">
        <v>496</v>
      </c>
      <c r="BD71" s="99">
        <v>740</v>
      </c>
      <c r="BE71" s="99">
        <v>1120</v>
      </c>
      <c r="BF71" s="99">
        <v>1527</v>
      </c>
      <c r="BG71" s="99">
        <v>1886</v>
      </c>
      <c r="BH71" s="99">
        <v>2064</v>
      </c>
      <c r="BI71" s="99">
        <v>2294</v>
      </c>
      <c r="BJ71" s="99">
        <v>2069</v>
      </c>
      <c r="BK71" s="99">
        <v>1387</v>
      </c>
      <c r="BL71" s="99">
        <v>820</v>
      </c>
      <c r="BM71" s="99">
        <v>4</v>
      </c>
      <c r="BN71" s="99">
        <v>15378</v>
      </c>
      <c r="BP71" s="120">
        <v>1964</v>
      </c>
    </row>
    <row r="72" spans="2:68">
      <c r="B72" s="120">
        <v>1965</v>
      </c>
      <c r="C72" s="99">
        <v>65</v>
      </c>
      <c r="D72" s="99">
        <v>42</v>
      </c>
      <c r="E72" s="99">
        <v>49</v>
      </c>
      <c r="F72" s="99">
        <v>57</v>
      </c>
      <c r="G72" s="99">
        <v>48</v>
      </c>
      <c r="H72" s="99">
        <v>51</v>
      </c>
      <c r="I72" s="99">
        <v>82</v>
      </c>
      <c r="J72" s="99">
        <v>141</v>
      </c>
      <c r="K72" s="99">
        <v>214</v>
      </c>
      <c r="L72" s="99">
        <v>323</v>
      </c>
      <c r="M72" s="99">
        <v>637</v>
      </c>
      <c r="N72" s="99">
        <v>839</v>
      </c>
      <c r="O72" s="99">
        <v>1078</v>
      </c>
      <c r="P72" s="99">
        <v>1298</v>
      </c>
      <c r="Q72" s="99">
        <v>1315</v>
      </c>
      <c r="R72" s="99">
        <v>1162</v>
      </c>
      <c r="S72" s="99">
        <v>673</v>
      </c>
      <c r="T72" s="99">
        <v>375</v>
      </c>
      <c r="U72" s="99">
        <v>0</v>
      </c>
      <c r="V72" s="99">
        <v>8449</v>
      </c>
      <c r="W72" s="127"/>
      <c r="X72" s="120">
        <v>1965</v>
      </c>
      <c r="Y72" s="99">
        <v>57</v>
      </c>
      <c r="Z72" s="99">
        <v>31</v>
      </c>
      <c r="AA72" s="99">
        <v>38</v>
      </c>
      <c r="AB72" s="99">
        <v>22</v>
      </c>
      <c r="AC72" s="99">
        <v>35</v>
      </c>
      <c r="AD72" s="99">
        <v>53</v>
      </c>
      <c r="AE72" s="99">
        <v>69</v>
      </c>
      <c r="AF72" s="99">
        <v>153</v>
      </c>
      <c r="AG72" s="99">
        <v>272</v>
      </c>
      <c r="AH72" s="99">
        <v>418</v>
      </c>
      <c r="AI72" s="99">
        <v>525</v>
      </c>
      <c r="AJ72" s="99">
        <v>607</v>
      </c>
      <c r="AK72" s="99">
        <v>691</v>
      </c>
      <c r="AL72" s="99">
        <v>836</v>
      </c>
      <c r="AM72" s="99">
        <v>1038</v>
      </c>
      <c r="AN72" s="99">
        <v>873</v>
      </c>
      <c r="AO72" s="99">
        <v>691</v>
      </c>
      <c r="AP72" s="99">
        <v>491</v>
      </c>
      <c r="AQ72" s="99">
        <v>0</v>
      </c>
      <c r="AR72" s="99">
        <v>6900</v>
      </c>
      <c r="AS72" s="127"/>
      <c r="AT72" s="120">
        <v>1965</v>
      </c>
      <c r="AU72" s="99">
        <v>122</v>
      </c>
      <c r="AV72" s="99">
        <v>73</v>
      </c>
      <c r="AW72" s="99">
        <v>87</v>
      </c>
      <c r="AX72" s="99">
        <v>79</v>
      </c>
      <c r="AY72" s="99">
        <v>83</v>
      </c>
      <c r="AZ72" s="99">
        <v>104</v>
      </c>
      <c r="BA72" s="99">
        <v>151</v>
      </c>
      <c r="BB72" s="99">
        <v>294</v>
      </c>
      <c r="BC72" s="99">
        <v>486</v>
      </c>
      <c r="BD72" s="99">
        <v>741</v>
      </c>
      <c r="BE72" s="99">
        <v>1162</v>
      </c>
      <c r="BF72" s="99">
        <v>1446</v>
      </c>
      <c r="BG72" s="99">
        <v>1769</v>
      </c>
      <c r="BH72" s="99">
        <v>2134</v>
      </c>
      <c r="BI72" s="99">
        <v>2353</v>
      </c>
      <c r="BJ72" s="99">
        <v>2035</v>
      </c>
      <c r="BK72" s="99">
        <v>1364</v>
      </c>
      <c r="BL72" s="99">
        <v>866</v>
      </c>
      <c r="BM72" s="99">
        <v>0</v>
      </c>
      <c r="BN72" s="99">
        <v>15349</v>
      </c>
      <c r="BP72" s="120">
        <v>1965</v>
      </c>
    </row>
    <row r="73" spans="2:68">
      <c r="B73" s="120">
        <v>1966</v>
      </c>
      <c r="C73" s="99">
        <v>57</v>
      </c>
      <c r="D73" s="99">
        <v>64</v>
      </c>
      <c r="E73" s="99">
        <v>30</v>
      </c>
      <c r="F73" s="99">
        <v>50</v>
      </c>
      <c r="G73" s="99">
        <v>58</v>
      </c>
      <c r="H73" s="99">
        <v>47</v>
      </c>
      <c r="I73" s="99">
        <v>79</v>
      </c>
      <c r="J73" s="99">
        <v>155</v>
      </c>
      <c r="K73" s="99">
        <v>230</v>
      </c>
      <c r="L73" s="99">
        <v>363</v>
      </c>
      <c r="M73" s="99">
        <v>598</v>
      </c>
      <c r="N73" s="99">
        <v>926</v>
      </c>
      <c r="O73" s="99">
        <v>1202</v>
      </c>
      <c r="P73" s="99">
        <v>1318</v>
      </c>
      <c r="Q73" s="99">
        <v>1276</v>
      </c>
      <c r="R73" s="99">
        <v>1208</v>
      </c>
      <c r="S73" s="99">
        <v>730</v>
      </c>
      <c r="T73" s="99">
        <v>388</v>
      </c>
      <c r="U73" s="99">
        <v>0</v>
      </c>
      <c r="V73" s="99">
        <v>8779</v>
      </c>
      <c r="W73" s="127"/>
      <c r="X73" s="120">
        <v>1966</v>
      </c>
      <c r="Y73" s="99">
        <v>51</v>
      </c>
      <c r="Z73" s="99">
        <v>40</v>
      </c>
      <c r="AA73" s="99">
        <v>30</v>
      </c>
      <c r="AB73" s="99">
        <v>34</v>
      </c>
      <c r="AC73" s="99">
        <v>38</v>
      </c>
      <c r="AD73" s="99">
        <v>46</v>
      </c>
      <c r="AE73" s="99">
        <v>63</v>
      </c>
      <c r="AF73" s="99">
        <v>160</v>
      </c>
      <c r="AG73" s="99">
        <v>267</v>
      </c>
      <c r="AH73" s="99">
        <v>422</v>
      </c>
      <c r="AI73" s="99">
        <v>634</v>
      </c>
      <c r="AJ73" s="99">
        <v>667</v>
      </c>
      <c r="AK73" s="99">
        <v>779</v>
      </c>
      <c r="AL73" s="99">
        <v>836</v>
      </c>
      <c r="AM73" s="99">
        <v>1018</v>
      </c>
      <c r="AN73" s="99">
        <v>951</v>
      </c>
      <c r="AO73" s="99">
        <v>693</v>
      </c>
      <c r="AP73" s="99">
        <v>503</v>
      </c>
      <c r="AQ73" s="99">
        <v>0</v>
      </c>
      <c r="AR73" s="99">
        <v>7232</v>
      </c>
      <c r="AS73" s="127"/>
      <c r="AT73" s="120">
        <v>1966</v>
      </c>
      <c r="AU73" s="99">
        <v>108</v>
      </c>
      <c r="AV73" s="99">
        <v>104</v>
      </c>
      <c r="AW73" s="99">
        <v>60</v>
      </c>
      <c r="AX73" s="99">
        <v>84</v>
      </c>
      <c r="AY73" s="99">
        <v>96</v>
      </c>
      <c r="AZ73" s="99">
        <v>93</v>
      </c>
      <c r="BA73" s="99">
        <v>142</v>
      </c>
      <c r="BB73" s="99">
        <v>315</v>
      </c>
      <c r="BC73" s="99">
        <v>497</v>
      </c>
      <c r="BD73" s="99">
        <v>785</v>
      </c>
      <c r="BE73" s="99">
        <v>1232</v>
      </c>
      <c r="BF73" s="99">
        <v>1593</v>
      </c>
      <c r="BG73" s="99">
        <v>1981</v>
      </c>
      <c r="BH73" s="99">
        <v>2154</v>
      </c>
      <c r="BI73" s="99">
        <v>2294</v>
      </c>
      <c r="BJ73" s="99">
        <v>2159</v>
      </c>
      <c r="BK73" s="99">
        <v>1423</v>
      </c>
      <c r="BL73" s="99">
        <v>891</v>
      </c>
      <c r="BM73" s="99">
        <v>0</v>
      </c>
      <c r="BN73" s="99">
        <v>16011</v>
      </c>
      <c r="BP73" s="120">
        <v>1966</v>
      </c>
    </row>
    <row r="74" spans="2:68">
      <c r="B74" s="120">
        <v>1967</v>
      </c>
      <c r="C74" s="99">
        <v>55</v>
      </c>
      <c r="D74" s="99">
        <v>58</v>
      </c>
      <c r="E74" s="99">
        <v>35</v>
      </c>
      <c r="F74" s="99">
        <v>50</v>
      </c>
      <c r="G74" s="99">
        <v>50</v>
      </c>
      <c r="H74" s="99">
        <v>48</v>
      </c>
      <c r="I74" s="99">
        <v>85</v>
      </c>
      <c r="J74" s="99">
        <v>124</v>
      </c>
      <c r="K74" s="99">
        <v>239</v>
      </c>
      <c r="L74" s="99">
        <v>360</v>
      </c>
      <c r="M74" s="99">
        <v>635</v>
      </c>
      <c r="N74" s="99">
        <v>914</v>
      </c>
      <c r="O74" s="99">
        <v>1245</v>
      </c>
      <c r="P74" s="99">
        <v>1422</v>
      </c>
      <c r="Q74" s="99">
        <v>1324</v>
      </c>
      <c r="R74" s="99">
        <v>1220</v>
      </c>
      <c r="S74" s="99">
        <v>747</v>
      </c>
      <c r="T74" s="99">
        <v>404</v>
      </c>
      <c r="U74" s="99">
        <v>1</v>
      </c>
      <c r="V74" s="99">
        <v>9016</v>
      </c>
      <c r="W74" s="127"/>
      <c r="X74" s="120">
        <v>1967</v>
      </c>
      <c r="Y74" s="99">
        <v>47</v>
      </c>
      <c r="Z74" s="99">
        <v>37</v>
      </c>
      <c r="AA74" s="99">
        <v>27</v>
      </c>
      <c r="AB74" s="99">
        <v>37</v>
      </c>
      <c r="AC74" s="99">
        <v>31</v>
      </c>
      <c r="AD74" s="99">
        <v>38</v>
      </c>
      <c r="AE74" s="99">
        <v>59</v>
      </c>
      <c r="AF74" s="99">
        <v>139</v>
      </c>
      <c r="AG74" s="99">
        <v>284</v>
      </c>
      <c r="AH74" s="99">
        <v>405</v>
      </c>
      <c r="AI74" s="99">
        <v>652</v>
      </c>
      <c r="AJ74" s="99">
        <v>721</v>
      </c>
      <c r="AK74" s="99">
        <v>793</v>
      </c>
      <c r="AL74" s="99">
        <v>879</v>
      </c>
      <c r="AM74" s="99">
        <v>999</v>
      </c>
      <c r="AN74" s="99">
        <v>978</v>
      </c>
      <c r="AO74" s="99">
        <v>713</v>
      </c>
      <c r="AP74" s="99">
        <v>530</v>
      </c>
      <c r="AQ74" s="99">
        <v>0</v>
      </c>
      <c r="AR74" s="99">
        <v>7369</v>
      </c>
      <c r="AS74" s="127"/>
      <c r="AT74" s="120">
        <v>1967</v>
      </c>
      <c r="AU74" s="99">
        <v>102</v>
      </c>
      <c r="AV74" s="99">
        <v>95</v>
      </c>
      <c r="AW74" s="99">
        <v>62</v>
      </c>
      <c r="AX74" s="99">
        <v>87</v>
      </c>
      <c r="AY74" s="99">
        <v>81</v>
      </c>
      <c r="AZ74" s="99">
        <v>86</v>
      </c>
      <c r="BA74" s="99">
        <v>144</v>
      </c>
      <c r="BB74" s="99">
        <v>263</v>
      </c>
      <c r="BC74" s="99">
        <v>523</v>
      </c>
      <c r="BD74" s="99">
        <v>765</v>
      </c>
      <c r="BE74" s="99">
        <v>1287</v>
      </c>
      <c r="BF74" s="99">
        <v>1635</v>
      </c>
      <c r="BG74" s="99">
        <v>2038</v>
      </c>
      <c r="BH74" s="99">
        <v>2301</v>
      </c>
      <c r="BI74" s="99">
        <v>2323</v>
      </c>
      <c r="BJ74" s="99">
        <v>2198</v>
      </c>
      <c r="BK74" s="99">
        <v>1460</v>
      </c>
      <c r="BL74" s="99">
        <v>934</v>
      </c>
      <c r="BM74" s="99">
        <v>1</v>
      </c>
      <c r="BN74" s="99">
        <v>16385</v>
      </c>
      <c r="BP74" s="120">
        <v>1967</v>
      </c>
    </row>
    <row r="75" spans="2:68">
      <c r="B75" s="121">
        <v>1968</v>
      </c>
      <c r="C75" s="99">
        <v>59</v>
      </c>
      <c r="D75" s="99">
        <v>57</v>
      </c>
      <c r="E75" s="99">
        <v>49</v>
      </c>
      <c r="F75" s="99">
        <v>43</v>
      </c>
      <c r="G75" s="99">
        <v>49</v>
      </c>
      <c r="H75" s="99">
        <v>53</v>
      </c>
      <c r="I75" s="99">
        <v>71</v>
      </c>
      <c r="J75" s="99">
        <v>121</v>
      </c>
      <c r="K75" s="99">
        <v>230</v>
      </c>
      <c r="L75" s="99">
        <v>394</v>
      </c>
      <c r="M75" s="99">
        <v>648</v>
      </c>
      <c r="N75" s="99">
        <v>969</v>
      </c>
      <c r="O75" s="99">
        <v>1374</v>
      </c>
      <c r="P75" s="99">
        <v>1463</v>
      </c>
      <c r="Q75" s="99">
        <v>1461</v>
      </c>
      <c r="R75" s="99">
        <v>1264</v>
      </c>
      <c r="S75" s="99">
        <v>865</v>
      </c>
      <c r="T75" s="99">
        <v>460</v>
      </c>
      <c r="U75" s="99">
        <v>0</v>
      </c>
      <c r="V75" s="99">
        <v>9630</v>
      </c>
      <c r="W75" s="127"/>
      <c r="X75" s="121">
        <v>1968</v>
      </c>
      <c r="Y75" s="99">
        <v>47</v>
      </c>
      <c r="Z75" s="99">
        <v>35</v>
      </c>
      <c r="AA75" s="99">
        <v>30</v>
      </c>
      <c r="AB75" s="99">
        <v>36</v>
      </c>
      <c r="AC75" s="99">
        <v>23</v>
      </c>
      <c r="AD75" s="99">
        <v>42</v>
      </c>
      <c r="AE75" s="99">
        <v>99</v>
      </c>
      <c r="AF75" s="99">
        <v>122</v>
      </c>
      <c r="AG75" s="99">
        <v>288</v>
      </c>
      <c r="AH75" s="99">
        <v>479</v>
      </c>
      <c r="AI75" s="99">
        <v>629</v>
      </c>
      <c r="AJ75" s="99">
        <v>767</v>
      </c>
      <c r="AK75" s="99">
        <v>806</v>
      </c>
      <c r="AL75" s="99">
        <v>854</v>
      </c>
      <c r="AM75" s="99">
        <v>987</v>
      </c>
      <c r="AN75" s="99">
        <v>1046</v>
      </c>
      <c r="AO75" s="99">
        <v>774</v>
      </c>
      <c r="AP75" s="99">
        <v>561</v>
      </c>
      <c r="AQ75" s="99">
        <v>0</v>
      </c>
      <c r="AR75" s="99">
        <v>7625</v>
      </c>
      <c r="AS75" s="127"/>
      <c r="AT75" s="121">
        <v>1968</v>
      </c>
      <c r="AU75" s="99">
        <v>106</v>
      </c>
      <c r="AV75" s="99">
        <v>92</v>
      </c>
      <c r="AW75" s="99">
        <v>79</v>
      </c>
      <c r="AX75" s="99">
        <v>79</v>
      </c>
      <c r="AY75" s="99">
        <v>72</v>
      </c>
      <c r="AZ75" s="99">
        <v>95</v>
      </c>
      <c r="BA75" s="99">
        <v>170</v>
      </c>
      <c r="BB75" s="99">
        <v>243</v>
      </c>
      <c r="BC75" s="99">
        <v>518</v>
      </c>
      <c r="BD75" s="99">
        <v>873</v>
      </c>
      <c r="BE75" s="99">
        <v>1277</v>
      </c>
      <c r="BF75" s="99">
        <v>1736</v>
      </c>
      <c r="BG75" s="99">
        <v>2180</v>
      </c>
      <c r="BH75" s="99">
        <v>2317</v>
      </c>
      <c r="BI75" s="99">
        <v>2448</v>
      </c>
      <c r="BJ75" s="99">
        <v>2310</v>
      </c>
      <c r="BK75" s="99">
        <v>1639</v>
      </c>
      <c r="BL75" s="99">
        <v>1021</v>
      </c>
      <c r="BM75" s="99">
        <v>0</v>
      </c>
      <c r="BN75" s="99">
        <v>17255</v>
      </c>
      <c r="BP75" s="121">
        <v>1968</v>
      </c>
    </row>
    <row r="76" spans="2:68">
      <c r="B76" s="121">
        <v>1969</v>
      </c>
      <c r="C76" s="99">
        <v>70</v>
      </c>
      <c r="D76" s="99">
        <v>51</v>
      </c>
      <c r="E76" s="99">
        <v>40</v>
      </c>
      <c r="F76" s="99">
        <v>48</v>
      </c>
      <c r="G76" s="99">
        <v>64</v>
      </c>
      <c r="H76" s="99">
        <v>59</v>
      </c>
      <c r="I76" s="99">
        <v>74</v>
      </c>
      <c r="J76" s="99">
        <v>116</v>
      </c>
      <c r="K76" s="99">
        <v>253</v>
      </c>
      <c r="L76" s="99">
        <v>473</v>
      </c>
      <c r="M76" s="99">
        <v>639</v>
      </c>
      <c r="N76" s="99">
        <v>1077</v>
      </c>
      <c r="O76" s="99">
        <v>1307</v>
      </c>
      <c r="P76" s="99">
        <v>1535</v>
      </c>
      <c r="Q76" s="99">
        <v>1423</v>
      </c>
      <c r="R76" s="99">
        <v>1257</v>
      </c>
      <c r="S76" s="99">
        <v>785</v>
      </c>
      <c r="T76" s="99">
        <v>453</v>
      </c>
      <c r="U76" s="99">
        <v>1</v>
      </c>
      <c r="V76" s="99">
        <v>9725</v>
      </c>
      <c r="W76" s="127"/>
      <c r="X76" s="121">
        <v>1969</v>
      </c>
      <c r="Y76" s="99">
        <v>47</v>
      </c>
      <c r="Z76" s="99">
        <v>47</v>
      </c>
      <c r="AA76" s="99">
        <v>15</v>
      </c>
      <c r="AB76" s="99">
        <v>35</v>
      </c>
      <c r="AC76" s="99">
        <v>32</v>
      </c>
      <c r="AD76" s="99">
        <v>46</v>
      </c>
      <c r="AE76" s="99">
        <v>73</v>
      </c>
      <c r="AF76" s="99">
        <v>132</v>
      </c>
      <c r="AG76" s="99">
        <v>276</v>
      </c>
      <c r="AH76" s="99">
        <v>463</v>
      </c>
      <c r="AI76" s="99">
        <v>637</v>
      </c>
      <c r="AJ76" s="99">
        <v>799</v>
      </c>
      <c r="AK76" s="99">
        <v>847</v>
      </c>
      <c r="AL76" s="99">
        <v>889</v>
      </c>
      <c r="AM76" s="99">
        <v>980</v>
      </c>
      <c r="AN76" s="99">
        <v>1071</v>
      </c>
      <c r="AO76" s="99">
        <v>771</v>
      </c>
      <c r="AP76" s="99">
        <v>610</v>
      </c>
      <c r="AQ76" s="99">
        <v>1</v>
      </c>
      <c r="AR76" s="99">
        <v>7771</v>
      </c>
      <c r="AS76" s="127"/>
      <c r="AT76" s="121">
        <v>1969</v>
      </c>
      <c r="AU76" s="99">
        <v>117</v>
      </c>
      <c r="AV76" s="99">
        <v>98</v>
      </c>
      <c r="AW76" s="99">
        <v>55</v>
      </c>
      <c r="AX76" s="99">
        <v>83</v>
      </c>
      <c r="AY76" s="99">
        <v>96</v>
      </c>
      <c r="AZ76" s="99">
        <v>105</v>
      </c>
      <c r="BA76" s="99">
        <v>147</v>
      </c>
      <c r="BB76" s="99">
        <v>248</v>
      </c>
      <c r="BC76" s="99">
        <v>529</v>
      </c>
      <c r="BD76" s="99">
        <v>936</v>
      </c>
      <c r="BE76" s="99">
        <v>1276</v>
      </c>
      <c r="BF76" s="99">
        <v>1876</v>
      </c>
      <c r="BG76" s="99">
        <v>2154</v>
      </c>
      <c r="BH76" s="99">
        <v>2424</v>
      </c>
      <c r="BI76" s="99">
        <v>2403</v>
      </c>
      <c r="BJ76" s="99">
        <v>2328</v>
      </c>
      <c r="BK76" s="99">
        <v>1556</v>
      </c>
      <c r="BL76" s="99">
        <v>1063</v>
      </c>
      <c r="BM76" s="99">
        <v>2</v>
      </c>
      <c r="BN76" s="99">
        <v>17496</v>
      </c>
      <c r="BP76" s="121">
        <v>1969</v>
      </c>
    </row>
    <row r="77" spans="2:68">
      <c r="B77" s="121">
        <v>1970</v>
      </c>
      <c r="C77" s="99">
        <v>54</v>
      </c>
      <c r="D77" s="99">
        <v>57</v>
      </c>
      <c r="E77" s="99">
        <v>30</v>
      </c>
      <c r="F77" s="99">
        <v>44</v>
      </c>
      <c r="G77" s="99">
        <v>61</v>
      </c>
      <c r="H77" s="99">
        <v>62</v>
      </c>
      <c r="I77" s="99">
        <v>96</v>
      </c>
      <c r="J77" s="99">
        <v>145</v>
      </c>
      <c r="K77" s="99">
        <v>229</v>
      </c>
      <c r="L77" s="99">
        <v>449</v>
      </c>
      <c r="M77" s="99">
        <v>670</v>
      </c>
      <c r="N77" s="99">
        <v>1084</v>
      </c>
      <c r="O77" s="99">
        <v>1426</v>
      </c>
      <c r="P77" s="99">
        <v>1585</v>
      </c>
      <c r="Q77" s="99">
        <v>1503</v>
      </c>
      <c r="R77" s="99">
        <v>1277</v>
      </c>
      <c r="S77" s="99">
        <v>849</v>
      </c>
      <c r="T77" s="99">
        <v>482</v>
      </c>
      <c r="U77" s="99">
        <v>0</v>
      </c>
      <c r="V77" s="99">
        <v>10103</v>
      </c>
      <c r="W77" s="127"/>
      <c r="X77" s="121">
        <v>1970</v>
      </c>
      <c r="Y77" s="99">
        <v>50</v>
      </c>
      <c r="Z77" s="99">
        <v>44</v>
      </c>
      <c r="AA77" s="99">
        <v>39</v>
      </c>
      <c r="AB77" s="99">
        <v>33</v>
      </c>
      <c r="AC77" s="99">
        <v>31</v>
      </c>
      <c r="AD77" s="99">
        <v>50</v>
      </c>
      <c r="AE77" s="99">
        <v>84</v>
      </c>
      <c r="AF77" s="99">
        <v>161</v>
      </c>
      <c r="AG77" s="99">
        <v>282</v>
      </c>
      <c r="AH77" s="99">
        <v>457</v>
      </c>
      <c r="AI77" s="99">
        <v>615</v>
      </c>
      <c r="AJ77" s="99">
        <v>831</v>
      </c>
      <c r="AK77" s="99">
        <v>937</v>
      </c>
      <c r="AL77" s="99">
        <v>987</v>
      </c>
      <c r="AM77" s="99">
        <v>1036</v>
      </c>
      <c r="AN77" s="99">
        <v>1030</v>
      </c>
      <c r="AO77" s="99">
        <v>872</v>
      </c>
      <c r="AP77" s="99">
        <v>620</v>
      </c>
      <c r="AQ77" s="99">
        <v>0</v>
      </c>
      <c r="AR77" s="99">
        <v>8159</v>
      </c>
      <c r="AS77" s="127"/>
      <c r="AT77" s="121">
        <v>1970</v>
      </c>
      <c r="AU77" s="99">
        <v>104</v>
      </c>
      <c r="AV77" s="99">
        <v>101</v>
      </c>
      <c r="AW77" s="99">
        <v>69</v>
      </c>
      <c r="AX77" s="99">
        <v>77</v>
      </c>
      <c r="AY77" s="99">
        <v>92</v>
      </c>
      <c r="AZ77" s="99">
        <v>112</v>
      </c>
      <c r="BA77" s="99">
        <v>180</v>
      </c>
      <c r="BB77" s="99">
        <v>306</v>
      </c>
      <c r="BC77" s="99">
        <v>511</v>
      </c>
      <c r="BD77" s="99">
        <v>906</v>
      </c>
      <c r="BE77" s="99">
        <v>1285</v>
      </c>
      <c r="BF77" s="99">
        <v>1915</v>
      </c>
      <c r="BG77" s="99">
        <v>2363</v>
      </c>
      <c r="BH77" s="99">
        <v>2572</v>
      </c>
      <c r="BI77" s="99">
        <v>2539</v>
      </c>
      <c r="BJ77" s="99">
        <v>2307</v>
      </c>
      <c r="BK77" s="99">
        <v>1721</v>
      </c>
      <c r="BL77" s="99">
        <v>1102</v>
      </c>
      <c r="BM77" s="99">
        <v>0</v>
      </c>
      <c r="BN77" s="99">
        <v>18262</v>
      </c>
      <c r="BP77" s="121">
        <v>1970</v>
      </c>
    </row>
    <row r="78" spans="2:68">
      <c r="B78" s="121">
        <v>1971</v>
      </c>
      <c r="C78" s="99">
        <v>61</v>
      </c>
      <c r="D78" s="99">
        <v>52</v>
      </c>
      <c r="E78" s="99">
        <v>40</v>
      </c>
      <c r="F78" s="99">
        <v>43</v>
      </c>
      <c r="G78" s="99">
        <v>71</v>
      </c>
      <c r="H78" s="99">
        <v>56</v>
      </c>
      <c r="I78" s="99">
        <v>80</v>
      </c>
      <c r="J78" s="99">
        <v>132</v>
      </c>
      <c r="K78" s="99">
        <v>228</v>
      </c>
      <c r="L78" s="99">
        <v>473</v>
      </c>
      <c r="M78" s="99">
        <v>698</v>
      </c>
      <c r="N78" s="99">
        <v>1090</v>
      </c>
      <c r="O78" s="99">
        <v>1437</v>
      </c>
      <c r="P78" s="99">
        <v>1649</v>
      </c>
      <c r="Q78" s="99">
        <v>1529</v>
      </c>
      <c r="R78" s="99">
        <v>1241</v>
      </c>
      <c r="S78" s="99">
        <v>838</v>
      </c>
      <c r="T78" s="99">
        <v>524</v>
      </c>
      <c r="U78" s="99">
        <v>0</v>
      </c>
      <c r="V78" s="99">
        <v>10242</v>
      </c>
      <c r="W78" s="127"/>
      <c r="X78" s="121">
        <v>1971</v>
      </c>
      <c r="Y78" s="99">
        <v>52</v>
      </c>
      <c r="Z78" s="99">
        <v>42</v>
      </c>
      <c r="AA78" s="99">
        <v>31</v>
      </c>
      <c r="AB78" s="99">
        <v>41</v>
      </c>
      <c r="AC78" s="99">
        <v>59</v>
      </c>
      <c r="AD78" s="99">
        <v>53</v>
      </c>
      <c r="AE78" s="99">
        <v>81</v>
      </c>
      <c r="AF78" s="99">
        <v>131</v>
      </c>
      <c r="AG78" s="99">
        <v>262</v>
      </c>
      <c r="AH78" s="99">
        <v>498</v>
      </c>
      <c r="AI78" s="99">
        <v>641</v>
      </c>
      <c r="AJ78" s="99">
        <v>835</v>
      </c>
      <c r="AK78" s="99">
        <v>933</v>
      </c>
      <c r="AL78" s="99">
        <v>990</v>
      </c>
      <c r="AM78" s="99">
        <v>1039</v>
      </c>
      <c r="AN78" s="99">
        <v>1051</v>
      </c>
      <c r="AO78" s="99">
        <v>811</v>
      </c>
      <c r="AP78" s="99">
        <v>669</v>
      </c>
      <c r="AQ78" s="99">
        <v>0</v>
      </c>
      <c r="AR78" s="99">
        <v>8219</v>
      </c>
      <c r="AS78" s="127"/>
      <c r="AT78" s="121">
        <v>1971</v>
      </c>
      <c r="AU78" s="99">
        <v>113</v>
      </c>
      <c r="AV78" s="99">
        <v>94</v>
      </c>
      <c r="AW78" s="99">
        <v>71</v>
      </c>
      <c r="AX78" s="99">
        <v>84</v>
      </c>
      <c r="AY78" s="99">
        <v>130</v>
      </c>
      <c r="AZ78" s="99">
        <v>109</v>
      </c>
      <c r="BA78" s="99">
        <v>161</v>
      </c>
      <c r="BB78" s="99">
        <v>263</v>
      </c>
      <c r="BC78" s="99">
        <v>490</v>
      </c>
      <c r="BD78" s="99">
        <v>971</v>
      </c>
      <c r="BE78" s="99">
        <v>1339</v>
      </c>
      <c r="BF78" s="99">
        <v>1925</v>
      </c>
      <c r="BG78" s="99">
        <v>2370</v>
      </c>
      <c r="BH78" s="99">
        <v>2639</v>
      </c>
      <c r="BI78" s="99">
        <v>2568</v>
      </c>
      <c r="BJ78" s="99">
        <v>2292</v>
      </c>
      <c r="BK78" s="99">
        <v>1649</v>
      </c>
      <c r="BL78" s="99">
        <v>1193</v>
      </c>
      <c r="BM78" s="99">
        <v>0</v>
      </c>
      <c r="BN78" s="99">
        <v>18461</v>
      </c>
      <c r="BP78" s="121">
        <v>1971</v>
      </c>
    </row>
    <row r="79" spans="2:68">
      <c r="B79" s="121">
        <v>1972</v>
      </c>
      <c r="C79" s="99">
        <v>61</v>
      </c>
      <c r="D79" s="99">
        <v>59</v>
      </c>
      <c r="E79" s="99">
        <v>46</v>
      </c>
      <c r="F79" s="99">
        <v>48</v>
      </c>
      <c r="G79" s="99">
        <v>62</v>
      </c>
      <c r="H79" s="99">
        <v>71</v>
      </c>
      <c r="I79" s="99">
        <v>79</v>
      </c>
      <c r="J79" s="99">
        <v>134</v>
      </c>
      <c r="K79" s="99">
        <v>226</v>
      </c>
      <c r="L79" s="99">
        <v>464</v>
      </c>
      <c r="M79" s="99">
        <v>718</v>
      </c>
      <c r="N79" s="99">
        <v>1058</v>
      </c>
      <c r="O79" s="99">
        <v>1509</v>
      </c>
      <c r="P79" s="99">
        <v>1766</v>
      </c>
      <c r="Q79" s="99">
        <v>1601</v>
      </c>
      <c r="R79" s="99">
        <v>1297</v>
      </c>
      <c r="S79" s="99">
        <v>863</v>
      </c>
      <c r="T79" s="99">
        <v>492</v>
      </c>
      <c r="U79" s="99">
        <v>2</v>
      </c>
      <c r="V79" s="99">
        <v>10556</v>
      </c>
      <c r="W79" s="127"/>
      <c r="X79" s="121">
        <v>1972</v>
      </c>
      <c r="Y79" s="99">
        <v>47</v>
      </c>
      <c r="Z79" s="99">
        <v>47</v>
      </c>
      <c r="AA79" s="99">
        <v>22</v>
      </c>
      <c r="AB79" s="99">
        <v>34</v>
      </c>
      <c r="AC79" s="99">
        <v>37</v>
      </c>
      <c r="AD79" s="99">
        <v>71</v>
      </c>
      <c r="AE79" s="99">
        <v>87</v>
      </c>
      <c r="AF79" s="99">
        <v>128</v>
      </c>
      <c r="AG79" s="99">
        <v>270</v>
      </c>
      <c r="AH79" s="99">
        <v>504</v>
      </c>
      <c r="AI79" s="99">
        <v>663</v>
      </c>
      <c r="AJ79" s="99">
        <v>841</v>
      </c>
      <c r="AK79" s="99">
        <v>949</v>
      </c>
      <c r="AL79" s="99">
        <v>993</v>
      </c>
      <c r="AM79" s="99">
        <v>1079</v>
      </c>
      <c r="AN79" s="99">
        <v>1067</v>
      </c>
      <c r="AO79" s="99">
        <v>895</v>
      </c>
      <c r="AP79" s="99">
        <v>624</v>
      </c>
      <c r="AQ79" s="99">
        <v>0</v>
      </c>
      <c r="AR79" s="99">
        <v>8358</v>
      </c>
      <c r="AS79" s="127"/>
      <c r="AT79" s="121">
        <v>1972</v>
      </c>
      <c r="AU79" s="99">
        <v>108</v>
      </c>
      <c r="AV79" s="99">
        <v>106</v>
      </c>
      <c r="AW79" s="99">
        <v>68</v>
      </c>
      <c r="AX79" s="99">
        <v>82</v>
      </c>
      <c r="AY79" s="99">
        <v>99</v>
      </c>
      <c r="AZ79" s="99">
        <v>142</v>
      </c>
      <c r="BA79" s="99">
        <v>166</v>
      </c>
      <c r="BB79" s="99">
        <v>262</v>
      </c>
      <c r="BC79" s="99">
        <v>496</v>
      </c>
      <c r="BD79" s="99">
        <v>968</v>
      </c>
      <c r="BE79" s="99">
        <v>1381</v>
      </c>
      <c r="BF79" s="99">
        <v>1899</v>
      </c>
      <c r="BG79" s="99">
        <v>2458</v>
      </c>
      <c r="BH79" s="99">
        <v>2759</v>
      </c>
      <c r="BI79" s="99">
        <v>2680</v>
      </c>
      <c r="BJ79" s="99">
        <v>2364</v>
      </c>
      <c r="BK79" s="99">
        <v>1758</v>
      </c>
      <c r="BL79" s="99">
        <v>1116</v>
      </c>
      <c r="BM79" s="99">
        <v>2</v>
      </c>
      <c r="BN79" s="99">
        <v>18914</v>
      </c>
      <c r="BP79" s="121">
        <v>1972</v>
      </c>
    </row>
    <row r="80" spans="2:68">
      <c r="B80" s="121">
        <v>1973</v>
      </c>
      <c r="C80" s="99">
        <v>63</v>
      </c>
      <c r="D80" s="99">
        <v>48</v>
      </c>
      <c r="E80" s="99">
        <v>40</v>
      </c>
      <c r="F80" s="99">
        <v>48</v>
      </c>
      <c r="G80" s="99">
        <v>57</v>
      </c>
      <c r="H80" s="99">
        <v>77</v>
      </c>
      <c r="I80" s="99">
        <v>90</v>
      </c>
      <c r="J80" s="99">
        <v>123</v>
      </c>
      <c r="K80" s="99">
        <v>223</v>
      </c>
      <c r="L80" s="99">
        <v>468</v>
      </c>
      <c r="M80" s="99">
        <v>733</v>
      </c>
      <c r="N80" s="99">
        <v>1041</v>
      </c>
      <c r="O80" s="99">
        <v>1514</v>
      </c>
      <c r="P80" s="99">
        <v>1803</v>
      </c>
      <c r="Q80" s="99">
        <v>1731</v>
      </c>
      <c r="R80" s="99">
        <v>1341</v>
      </c>
      <c r="S80" s="99">
        <v>902</v>
      </c>
      <c r="T80" s="99">
        <v>531</v>
      </c>
      <c r="U80" s="99">
        <v>1</v>
      </c>
      <c r="V80" s="99">
        <v>10834</v>
      </c>
      <c r="W80" s="127"/>
      <c r="X80" s="121">
        <v>1973</v>
      </c>
      <c r="Y80" s="99">
        <v>42</v>
      </c>
      <c r="Z80" s="99">
        <v>30</v>
      </c>
      <c r="AA80" s="99">
        <v>31</v>
      </c>
      <c r="AB80" s="99">
        <v>37</v>
      </c>
      <c r="AC80" s="99">
        <v>33</v>
      </c>
      <c r="AD80" s="99">
        <v>53</v>
      </c>
      <c r="AE80" s="99">
        <v>86</v>
      </c>
      <c r="AF80" s="99">
        <v>124</v>
      </c>
      <c r="AG80" s="99">
        <v>259</v>
      </c>
      <c r="AH80" s="99">
        <v>516</v>
      </c>
      <c r="AI80" s="99">
        <v>690</v>
      </c>
      <c r="AJ80" s="99">
        <v>851</v>
      </c>
      <c r="AK80" s="99">
        <v>1070</v>
      </c>
      <c r="AL80" s="99">
        <v>1027</v>
      </c>
      <c r="AM80" s="99">
        <v>1148</v>
      </c>
      <c r="AN80" s="99">
        <v>1071</v>
      </c>
      <c r="AO80" s="99">
        <v>958</v>
      </c>
      <c r="AP80" s="99">
        <v>678</v>
      </c>
      <c r="AQ80" s="99">
        <v>0</v>
      </c>
      <c r="AR80" s="99">
        <v>8704</v>
      </c>
      <c r="AS80" s="127"/>
      <c r="AT80" s="121">
        <v>1973</v>
      </c>
      <c r="AU80" s="99">
        <v>105</v>
      </c>
      <c r="AV80" s="99">
        <v>78</v>
      </c>
      <c r="AW80" s="99">
        <v>71</v>
      </c>
      <c r="AX80" s="99">
        <v>85</v>
      </c>
      <c r="AY80" s="99">
        <v>90</v>
      </c>
      <c r="AZ80" s="99">
        <v>130</v>
      </c>
      <c r="BA80" s="99">
        <v>176</v>
      </c>
      <c r="BB80" s="99">
        <v>247</v>
      </c>
      <c r="BC80" s="99">
        <v>482</v>
      </c>
      <c r="BD80" s="99">
        <v>984</v>
      </c>
      <c r="BE80" s="99">
        <v>1423</v>
      </c>
      <c r="BF80" s="99">
        <v>1892</v>
      </c>
      <c r="BG80" s="99">
        <v>2584</v>
      </c>
      <c r="BH80" s="99">
        <v>2830</v>
      </c>
      <c r="BI80" s="99">
        <v>2879</v>
      </c>
      <c r="BJ80" s="99">
        <v>2412</v>
      </c>
      <c r="BK80" s="99">
        <v>1860</v>
      </c>
      <c r="BL80" s="99">
        <v>1209</v>
      </c>
      <c r="BM80" s="99">
        <v>1</v>
      </c>
      <c r="BN80" s="99">
        <v>19538</v>
      </c>
      <c r="BP80" s="121">
        <v>1973</v>
      </c>
    </row>
    <row r="81" spans="2:68">
      <c r="B81" s="121">
        <v>1974</v>
      </c>
      <c r="C81" s="99">
        <v>59</v>
      </c>
      <c r="D81" s="99">
        <v>42</v>
      </c>
      <c r="E81" s="99">
        <v>41</v>
      </c>
      <c r="F81" s="99">
        <v>59</v>
      </c>
      <c r="G81" s="99">
        <v>51</v>
      </c>
      <c r="H81" s="99">
        <v>74</v>
      </c>
      <c r="I81" s="99">
        <v>84</v>
      </c>
      <c r="J81" s="99">
        <v>117</v>
      </c>
      <c r="K81" s="99">
        <v>225</v>
      </c>
      <c r="L81" s="99">
        <v>531</v>
      </c>
      <c r="M81" s="99">
        <v>791</v>
      </c>
      <c r="N81" s="99">
        <v>1143</v>
      </c>
      <c r="O81" s="99">
        <v>1660</v>
      </c>
      <c r="P81" s="99">
        <v>1851</v>
      </c>
      <c r="Q81" s="99">
        <v>1806</v>
      </c>
      <c r="R81" s="99">
        <v>1353</v>
      </c>
      <c r="S81" s="99">
        <v>949</v>
      </c>
      <c r="T81" s="99">
        <v>533</v>
      </c>
      <c r="U81" s="99">
        <v>3</v>
      </c>
      <c r="V81" s="99">
        <v>11372</v>
      </c>
      <c r="W81" s="127"/>
      <c r="X81" s="121">
        <v>1974</v>
      </c>
      <c r="Y81" s="99">
        <v>43</v>
      </c>
      <c r="Z81" s="99">
        <v>48</v>
      </c>
      <c r="AA81" s="99">
        <v>35</v>
      </c>
      <c r="AB81" s="99">
        <v>21</v>
      </c>
      <c r="AC81" s="99">
        <v>33</v>
      </c>
      <c r="AD81" s="99">
        <v>42</v>
      </c>
      <c r="AE81" s="99">
        <v>73</v>
      </c>
      <c r="AF81" s="99">
        <v>147</v>
      </c>
      <c r="AG81" s="99">
        <v>247</v>
      </c>
      <c r="AH81" s="99">
        <v>450</v>
      </c>
      <c r="AI81" s="99">
        <v>716</v>
      </c>
      <c r="AJ81" s="99">
        <v>850</v>
      </c>
      <c r="AK81" s="99">
        <v>1015</v>
      </c>
      <c r="AL81" s="99">
        <v>1122</v>
      </c>
      <c r="AM81" s="99">
        <v>1090</v>
      </c>
      <c r="AN81" s="99">
        <v>1111</v>
      </c>
      <c r="AO81" s="99">
        <v>888</v>
      </c>
      <c r="AP81" s="99">
        <v>778</v>
      </c>
      <c r="AQ81" s="99">
        <v>0</v>
      </c>
      <c r="AR81" s="99">
        <v>8709</v>
      </c>
      <c r="AS81" s="127"/>
      <c r="AT81" s="121">
        <v>1974</v>
      </c>
      <c r="AU81" s="99">
        <v>102</v>
      </c>
      <c r="AV81" s="99">
        <v>90</v>
      </c>
      <c r="AW81" s="99">
        <v>76</v>
      </c>
      <c r="AX81" s="99">
        <v>80</v>
      </c>
      <c r="AY81" s="99">
        <v>84</v>
      </c>
      <c r="AZ81" s="99">
        <v>116</v>
      </c>
      <c r="BA81" s="99">
        <v>157</v>
      </c>
      <c r="BB81" s="99">
        <v>264</v>
      </c>
      <c r="BC81" s="99">
        <v>472</v>
      </c>
      <c r="BD81" s="99">
        <v>981</v>
      </c>
      <c r="BE81" s="99">
        <v>1507</v>
      </c>
      <c r="BF81" s="99">
        <v>1993</v>
      </c>
      <c r="BG81" s="99">
        <v>2675</v>
      </c>
      <c r="BH81" s="99">
        <v>2973</v>
      </c>
      <c r="BI81" s="99">
        <v>2896</v>
      </c>
      <c r="BJ81" s="99">
        <v>2464</v>
      </c>
      <c r="BK81" s="99">
        <v>1837</v>
      </c>
      <c r="BL81" s="99">
        <v>1311</v>
      </c>
      <c r="BM81" s="99">
        <v>3</v>
      </c>
      <c r="BN81" s="99">
        <v>20081</v>
      </c>
      <c r="BP81" s="121">
        <v>1974</v>
      </c>
    </row>
    <row r="82" spans="2:68">
      <c r="B82" s="121">
        <v>1975</v>
      </c>
      <c r="C82" s="99">
        <v>42</v>
      </c>
      <c r="D82" s="99">
        <v>37</v>
      </c>
      <c r="E82" s="99">
        <v>36</v>
      </c>
      <c r="F82" s="99">
        <v>54</v>
      </c>
      <c r="G82" s="99">
        <v>55</v>
      </c>
      <c r="H82" s="99">
        <v>80</v>
      </c>
      <c r="I82" s="99">
        <v>102</v>
      </c>
      <c r="J82" s="99">
        <v>106</v>
      </c>
      <c r="K82" s="99">
        <v>234</v>
      </c>
      <c r="L82" s="99">
        <v>507</v>
      </c>
      <c r="M82" s="99">
        <v>834</v>
      </c>
      <c r="N82" s="99">
        <v>1134</v>
      </c>
      <c r="O82" s="99">
        <v>1612</v>
      </c>
      <c r="P82" s="99">
        <v>1851</v>
      </c>
      <c r="Q82" s="99">
        <v>1878</v>
      </c>
      <c r="R82" s="99">
        <v>1375</v>
      </c>
      <c r="S82" s="99">
        <v>966</v>
      </c>
      <c r="T82" s="99">
        <v>634</v>
      </c>
      <c r="U82" s="99">
        <v>0</v>
      </c>
      <c r="V82" s="99">
        <v>11537</v>
      </c>
      <c r="W82" s="127"/>
      <c r="X82" s="121">
        <v>1975</v>
      </c>
      <c r="Y82" s="99">
        <v>42</v>
      </c>
      <c r="Z82" s="99">
        <v>36</v>
      </c>
      <c r="AA82" s="99">
        <v>28</v>
      </c>
      <c r="AB82" s="99">
        <v>43</v>
      </c>
      <c r="AC82" s="99">
        <v>40</v>
      </c>
      <c r="AD82" s="99">
        <v>46</v>
      </c>
      <c r="AE82" s="99">
        <v>90</v>
      </c>
      <c r="AF82" s="99">
        <v>159</v>
      </c>
      <c r="AG82" s="99">
        <v>244</v>
      </c>
      <c r="AH82" s="99">
        <v>460</v>
      </c>
      <c r="AI82" s="99">
        <v>687</v>
      </c>
      <c r="AJ82" s="99">
        <v>853</v>
      </c>
      <c r="AK82" s="99">
        <v>1100</v>
      </c>
      <c r="AL82" s="99">
        <v>1103</v>
      </c>
      <c r="AM82" s="99">
        <v>1130</v>
      </c>
      <c r="AN82" s="99">
        <v>1090</v>
      </c>
      <c r="AO82" s="99">
        <v>966</v>
      </c>
      <c r="AP82" s="99">
        <v>783</v>
      </c>
      <c r="AQ82" s="99">
        <v>1</v>
      </c>
      <c r="AR82" s="99">
        <v>8901</v>
      </c>
      <c r="AS82" s="127"/>
      <c r="AT82" s="121">
        <v>1975</v>
      </c>
      <c r="AU82" s="99">
        <v>84</v>
      </c>
      <c r="AV82" s="99">
        <v>73</v>
      </c>
      <c r="AW82" s="99">
        <v>64</v>
      </c>
      <c r="AX82" s="99">
        <v>97</v>
      </c>
      <c r="AY82" s="99">
        <v>95</v>
      </c>
      <c r="AZ82" s="99">
        <v>126</v>
      </c>
      <c r="BA82" s="99">
        <v>192</v>
      </c>
      <c r="BB82" s="99">
        <v>265</v>
      </c>
      <c r="BC82" s="99">
        <v>478</v>
      </c>
      <c r="BD82" s="99">
        <v>967</v>
      </c>
      <c r="BE82" s="99">
        <v>1521</v>
      </c>
      <c r="BF82" s="99">
        <v>1987</v>
      </c>
      <c r="BG82" s="99">
        <v>2712</v>
      </c>
      <c r="BH82" s="99">
        <v>2954</v>
      </c>
      <c r="BI82" s="99">
        <v>3008</v>
      </c>
      <c r="BJ82" s="99">
        <v>2465</v>
      </c>
      <c r="BK82" s="99">
        <v>1932</v>
      </c>
      <c r="BL82" s="99">
        <v>1417</v>
      </c>
      <c r="BM82" s="99">
        <v>1</v>
      </c>
      <c r="BN82" s="99">
        <v>20438</v>
      </c>
      <c r="BP82" s="121">
        <v>1975</v>
      </c>
    </row>
    <row r="83" spans="2:68">
      <c r="B83" s="121">
        <v>1976</v>
      </c>
      <c r="C83" s="99">
        <v>46</v>
      </c>
      <c r="D83" s="99">
        <v>34</v>
      </c>
      <c r="E83" s="99">
        <v>38</v>
      </c>
      <c r="F83" s="99">
        <v>63</v>
      </c>
      <c r="G83" s="99">
        <v>60</v>
      </c>
      <c r="H83" s="99">
        <v>76</v>
      </c>
      <c r="I83" s="99">
        <v>88</v>
      </c>
      <c r="J83" s="99">
        <v>117</v>
      </c>
      <c r="K83" s="99">
        <v>248</v>
      </c>
      <c r="L83" s="99">
        <v>477</v>
      </c>
      <c r="M83" s="99">
        <v>810</v>
      </c>
      <c r="N83" s="99">
        <v>1149</v>
      </c>
      <c r="O83" s="99">
        <v>1696</v>
      </c>
      <c r="P83" s="99">
        <v>1950</v>
      </c>
      <c r="Q83" s="99">
        <v>1909</v>
      </c>
      <c r="R83" s="99">
        <v>1571</v>
      </c>
      <c r="S83" s="99">
        <v>908</v>
      </c>
      <c r="T83" s="99">
        <v>592</v>
      </c>
      <c r="U83" s="99">
        <v>1</v>
      </c>
      <c r="V83" s="99">
        <v>11833</v>
      </c>
      <c r="W83" s="127"/>
      <c r="X83" s="121">
        <v>1976</v>
      </c>
      <c r="Y83" s="99">
        <v>28</v>
      </c>
      <c r="Z83" s="99">
        <v>39</v>
      </c>
      <c r="AA83" s="99">
        <v>25</v>
      </c>
      <c r="AB83" s="99">
        <v>26</v>
      </c>
      <c r="AC83" s="99">
        <v>38</v>
      </c>
      <c r="AD83" s="99">
        <v>59</v>
      </c>
      <c r="AE83" s="99">
        <v>107</v>
      </c>
      <c r="AF83" s="99">
        <v>145</v>
      </c>
      <c r="AG83" s="99">
        <v>254</v>
      </c>
      <c r="AH83" s="99">
        <v>450</v>
      </c>
      <c r="AI83" s="99">
        <v>729</v>
      </c>
      <c r="AJ83" s="99">
        <v>863</v>
      </c>
      <c r="AK83" s="99">
        <v>1070</v>
      </c>
      <c r="AL83" s="99">
        <v>1205</v>
      </c>
      <c r="AM83" s="99">
        <v>1144</v>
      </c>
      <c r="AN83" s="99">
        <v>1233</v>
      </c>
      <c r="AO83" s="99">
        <v>971</v>
      </c>
      <c r="AP83" s="99">
        <v>903</v>
      </c>
      <c r="AQ83" s="99">
        <v>0</v>
      </c>
      <c r="AR83" s="99">
        <v>9289</v>
      </c>
      <c r="AS83" s="127"/>
      <c r="AT83" s="121">
        <v>1976</v>
      </c>
      <c r="AU83" s="99">
        <v>74</v>
      </c>
      <c r="AV83" s="99">
        <v>73</v>
      </c>
      <c r="AW83" s="99">
        <v>63</v>
      </c>
      <c r="AX83" s="99">
        <v>89</v>
      </c>
      <c r="AY83" s="99">
        <v>98</v>
      </c>
      <c r="AZ83" s="99">
        <v>135</v>
      </c>
      <c r="BA83" s="99">
        <v>195</v>
      </c>
      <c r="BB83" s="99">
        <v>262</v>
      </c>
      <c r="BC83" s="99">
        <v>502</v>
      </c>
      <c r="BD83" s="99">
        <v>927</v>
      </c>
      <c r="BE83" s="99">
        <v>1539</v>
      </c>
      <c r="BF83" s="99">
        <v>2012</v>
      </c>
      <c r="BG83" s="99">
        <v>2766</v>
      </c>
      <c r="BH83" s="99">
        <v>3155</v>
      </c>
      <c r="BI83" s="99">
        <v>3053</v>
      </c>
      <c r="BJ83" s="99">
        <v>2804</v>
      </c>
      <c r="BK83" s="99">
        <v>1879</v>
      </c>
      <c r="BL83" s="99">
        <v>1495</v>
      </c>
      <c r="BM83" s="99">
        <v>1</v>
      </c>
      <c r="BN83" s="99">
        <v>21122</v>
      </c>
      <c r="BP83" s="121">
        <v>1976</v>
      </c>
    </row>
    <row r="84" spans="2:68">
      <c r="B84" s="121">
        <v>1977</v>
      </c>
      <c r="C84" s="99">
        <v>56</v>
      </c>
      <c r="D84" s="99">
        <v>36</v>
      </c>
      <c r="E84" s="99">
        <v>35</v>
      </c>
      <c r="F84" s="99">
        <v>44</v>
      </c>
      <c r="G84" s="99">
        <v>46</v>
      </c>
      <c r="H84" s="99">
        <v>79</v>
      </c>
      <c r="I84" s="99">
        <v>96</v>
      </c>
      <c r="J84" s="99">
        <v>114</v>
      </c>
      <c r="K84" s="99">
        <v>208</v>
      </c>
      <c r="L84" s="99">
        <v>451</v>
      </c>
      <c r="M84" s="99">
        <v>819</v>
      </c>
      <c r="N84" s="99">
        <v>1160</v>
      </c>
      <c r="O84" s="99">
        <v>1705</v>
      </c>
      <c r="P84" s="99">
        <v>1998</v>
      </c>
      <c r="Q84" s="99">
        <v>1971</v>
      </c>
      <c r="R84" s="99">
        <v>1606</v>
      </c>
      <c r="S84" s="99">
        <v>984</v>
      </c>
      <c r="T84" s="99">
        <v>635</v>
      </c>
      <c r="U84" s="99">
        <v>0</v>
      </c>
      <c r="V84" s="99">
        <v>12043</v>
      </c>
      <c r="W84" s="127"/>
      <c r="X84" s="121">
        <v>1977</v>
      </c>
      <c r="Y84" s="99">
        <v>38</v>
      </c>
      <c r="Z84" s="99">
        <v>34</v>
      </c>
      <c r="AA84" s="99">
        <v>23</v>
      </c>
      <c r="AB84" s="99">
        <v>34</v>
      </c>
      <c r="AC84" s="99">
        <v>28</v>
      </c>
      <c r="AD84" s="99">
        <v>66</v>
      </c>
      <c r="AE84" s="99">
        <v>102</v>
      </c>
      <c r="AF84" s="99">
        <v>155</v>
      </c>
      <c r="AG84" s="99">
        <v>244</v>
      </c>
      <c r="AH84" s="99">
        <v>488</v>
      </c>
      <c r="AI84" s="99">
        <v>758</v>
      </c>
      <c r="AJ84" s="99">
        <v>898</v>
      </c>
      <c r="AK84" s="99">
        <v>1153</v>
      </c>
      <c r="AL84" s="99">
        <v>1215</v>
      </c>
      <c r="AM84" s="99">
        <v>1194</v>
      </c>
      <c r="AN84" s="99">
        <v>1161</v>
      </c>
      <c r="AO84" s="99">
        <v>1005</v>
      </c>
      <c r="AP84" s="99">
        <v>825</v>
      </c>
      <c r="AQ84" s="99">
        <v>0</v>
      </c>
      <c r="AR84" s="99">
        <v>9421</v>
      </c>
      <c r="AS84" s="127"/>
      <c r="AT84" s="121">
        <v>1977</v>
      </c>
      <c r="AU84" s="99">
        <v>94</v>
      </c>
      <c r="AV84" s="99">
        <v>70</v>
      </c>
      <c r="AW84" s="99">
        <v>58</v>
      </c>
      <c r="AX84" s="99">
        <v>78</v>
      </c>
      <c r="AY84" s="99">
        <v>74</v>
      </c>
      <c r="AZ84" s="99">
        <v>145</v>
      </c>
      <c r="BA84" s="99">
        <v>198</v>
      </c>
      <c r="BB84" s="99">
        <v>269</v>
      </c>
      <c r="BC84" s="99">
        <v>452</v>
      </c>
      <c r="BD84" s="99">
        <v>939</v>
      </c>
      <c r="BE84" s="99">
        <v>1577</v>
      </c>
      <c r="BF84" s="99">
        <v>2058</v>
      </c>
      <c r="BG84" s="99">
        <v>2858</v>
      </c>
      <c r="BH84" s="99">
        <v>3213</v>
      </c>
      <c r="BI84" s="99">
        <v>3165</v>
      </c>
      <c r="BJ84" s="99">
        <v>2767</v>
      </c>
      <c r="BK84" s="99">
        <v>1989</v>
      </c>
      <c r="BL84" s="99">
        <v>1460</v>
      </c>
      <c r="BM84" s="99">
        <v>0</v>
      </c>
      <c r="BN84" s="99">
        <v>21464</v>
      </c>
      <c r="BP84" s="121">
        <v>1977</v>
      </c>
    </row>
    <row r="85" spans="2:68">
      <c r="B85" s="121">
        <v>1978</v>
      </c>
      <c r="C85" s="99">
        <v>36</v>
      </c>
      <c r="D85" s="99">
        <v>31</v>
      </c>
      <c r="E85" s="99">
        <v>34</v>
      </c>
      <c r="F85" s="99">
        <v>43</v>
      </c>
      <c r="G85" s="99">
        <v>65</v>
      </c>
      <c r="H85" s="99">
        <v>73</v>
      </c>
      <c r="I85" s="99">
        <v>111</v>
      </c>
      <c r="J85" s="99">
        <v>145</v>
      </c>
      <c r="K85" s="99">
        <v>250</v>
      </c>
      <c r="L85" s="99">
        <v>454</v>
      </c>
      <c r="M85" s="99">
        <v>855</v>
      </c>
      <c r="N85" s="99">
        <v>1274</v>
      </c>
      <c r="O85" s="99">
        <v>1701</v>
      </c>
      <c r="P85" s="99">
        <v>2052</v>
      </c>
      <c r="Q85" s="99">
        <v>2059</v>
      </c>
      <c r="R85" s="99">
        <v>1705</v>
      </c>
      <c r="S85" s="99">
        <v>1015</v>
      </c>
      <c r="T85" s="99">
        <v>641</v>
      </c>
      <c r="U85" s="99">
        <v>0</v>
      </c>
      <c r="V85" s="99">
        <v>12544</v>
      </c>
      <c r="W85" s="127"/>
      <c r="X85" s="121">
        <v>1978</v>
      </c>
      <c r="Y85" s="99">
        <v>28</v>
      </c>
      <c r="Z85" s="99">
        <v>30</v>
      </c>
      <c r="AA85" s="99">
        <v>24</v>
      </c>
      <c r="AB85" s="99">
        <v>26</v>
      </c>
      <c r="AC85" s="99">
        <v>24</v>
      </c>
      <c r="AD85" s="99">
        <v>44</v>
      </c>
      <c r="AE85" s="99">
        <v>118</v>
      </c>
      <c r="AF85" s="99">
        <v>153</v>
      </c>
      <c r="AG85" s="99">
        <v>244</v>
      </c>
      <c r="AH85" s="99">
        <v>427</v>
      </c>
      <c r="AI85" s="99">
        <v>717</v>
      </c>
      <c r="AJ85" s="99">
        <v>982</v>
      </c>
      <c r="AK85" s="99">
        <v>1161</v>
      </c>
      <c r="AL85" s="99">
        <v>1185</v>
      </c>
      <c r="AM85" s="99">
        <v>1250</v>
      </c>
      <c r="AN85" s="99">
        <v>1160</v>
      </c>
      <c r="AO85" s="99">
        <v>966</v>
      </c>
      <c r="AP85" s="99">
        <v>905</v>
      </c>
      <c r="AQ85" s="99">
        <v>0</v>
      </c>
      <c r="AR85" s="99">
        <v>9444</v>
      </c>
      <c r="AS85" s="127"/>
      <c r="AT85" s="121">
        <v>1978</v>
      </c>
      <c r="AU85" s="99">
        <v>64</v>
      </c>
      <c r="AV85" s="99">
        <v>61</v>
      </c>
      <c r="AW85" s="99">
        <v>58</v>
      </c>
      <c r="AX85" s="99">
        <v>69</v>
      </c>
      <c r="AY85" s="99">
        <v>89</v>
      </c>
      <c r="AZ85" s="99">
        <v>117</v>
      </c>
      <c r="BA85" s="99">
        <v>229</v>
      </c>
      <c r="BB85" s="99">
        <v>298</v>
      </c>
      <c r="BC85" s="99">
        <v>494</v>
      </c>
      <c r="BD85" s="99">
        <v>881</v>
      </c>
      <c r="BE85" s="99">
        <v>1572</v>
      </c>
      <c r="BF85" s="99">
        <v>2256</v>
      </c>
      <c r="BG85" s="99">
        <v>2862</v>
      </c>
      <c r="BH85" s="99">
        <v>3237</v>
      </c>
      <c r="BI85" s="99">
        <v>3309</v>
      </c>
      <c r="BJ85" s="99">
        <v>2865</v>
      </c>
      <c r="BK85" s="99">
        <v>1981</v>
      </c>
      <c r="BL85" s="99">
        <v>1546</v>
      </c>
      <c r="BM85" s="99">
        <v>0</v>
      </c>
      <c r="BN85" s="99">
        <v>21988</v>
      </c>
      <c r="BP85" s="121">
        <v>1978</v>
      </c>
    </row>
    <row r="86" spans="2:68">
      <c r="B86" s="122">
        <v>1979</v>
      </c>
      <c r="C86" s="99">
        <v>41</v>
      </c>
      <c r="D86" s="99">
        <v>29</v>
      </c>
      <c r="E86" s="99">
        <v>32</v>
      </c>
      <c r="F86" s="99">
        <v>39</v>
      </c>
      <c r="G86" s="99">
        <v>48</v>
      </c>
      <c r="H86" s="99">
        <v>74</v>
      </c>
      <c r="I86" s="99">
        <v>116</v>
      </c>
      <c r="J86" s="99">
        <v>133</v>
      </c>
      <c r="K86" s="99">
        <v>207</v>
      </c>
      <c r="L86" s="99">
        <v>438</v>
      </c>
      <c r="M86" s="99">
        <v>858</v>
      </c>
      <c r="N86" s="99">
        <v>1346</v>
      </c>
      <c r="O86" s="99">
        <v>1608</v>
      </c>
      <c r="P86" s="99">
        <v>2180</v>
      </c>
      <c r="Q86" s="99">
        <v>2162</v>
      </c>
      <c r="R86" s="99">
        <v>1725</v>
      </c>
      <c r="S86" s="99">
        <v>1013</v>
      </c>
      <c r="T86" s="99">
        <v>709</v>
      </c>
      <c r="U86" s="99">
        <v>0</v>
      </c>
      <c r="V86" s="99">
        <v>12758</v>
      </c>
      <c r="W86" s="127"/>
      <c r="X86" s="122">
        <v>1979</v>
      </c>
      <c r="Y86" s="99">
        <v>28</v>
      </c>
      <c r="Z86" s="99">
        <v>38</v>
      </c>
      <c r="AA86" s="99">
        <v>17</v>
      </c>
      <c r="AB86" s="99">
        <v>32</v>
      </c>
      <c r="AC86" s="99">
        <v>36</v>
      </c>
      <c r="AD86" s="99">
        <v>57</v>
      </c>
      <c r="AE86" s="99">
        <v>102</v>
      </c>
      <c r="AF86" s="99">
        <v>150</v>
      </c>
      <c r="AG86" s="99">
        <v>248</v>
      </c>
      <c r="AH86" s="99">
        <v>390</v>
      </c>
      <c r="AI86" s="99">
        <v>695</v>
      </c>
      <c r="AJ86" s="99">
        <v>919</v>
      </c>
      <c r="AK86" s="99">
        <v>1096</v>
      </c>
      <c r="AL86" s="99">
        <v>1319</v>
      </c>
      <c r="AM86" s="99">
        <v>1258</v>
      </c>
      <c r="AN86" s="99">
        <v>1219</v>
      </c>
      <c r="AO86" s="99">
        <v>1007</v>
      </c>
      <c r="AP86" s="99">
        <v>987</v>
      </c>
      <c r="AQ86" s="99">
        <v>0</v>
      </c>
      <c r="AR86" s="99">
        <v>9598</v>
      </c>
      <c r="AS86" s="127"/>
      <c r="AT86" s="122">
        <v>1979</v>
      </c>
      <c r="AU86" s="99">
        <v>69</v>
      </c>
      <c r="AV86" s="99">
        <v>67</v>
      </c>
      <c r="AW86" s="99">
        <v>49</v>
      </c>
      <c r="AX86" s="99">
        <v>71</v>
      </c>
      <c r="AY86" s="99">
        <v>84</v>
      </c>
      <c r="AZ86" s="99">
        <v>131</v>
      </c>
      <c r="BA86" s="99">
        <v>218</v>
      </c>
      <c r="BB86" s="99">
        <v>283</v>
      </c>
      <c r="BC86" s="99">
        <v>455</v>
      </c>
      <c r="BD86" s="99">
        <v>828</v>
      </c>
      <c r="BE86" s="99">
        <v>1553</v>
      </c>
      <c r="BF86" s="99">
        <v>2265</v>
      </c>
      <c r="BG86" s="99">
        <v>2704</v>
      </c>
      <c r="BH86" s="99">
        <v>3499</v>
      </c>
      <c r="BI86" s="99">
        <v>3420</v>
      </c>
      <c r="BJ86" s="99">
        <v>2944</v>
      </c>
      <c r="BK86" s="99">
        <v>2020</v>
      </c>
      <c r="BL86" s="99">
        <v>1696</v>
      </c>
      <c r="BM86" s="99">
        <v>0</v>
      </c>
      <c r="BN86" s="99">
        <v>22356</v>
      </c>
      <c r="BP86" s="122">
        <v>1979</v>
      </c>
    </row>
    <row r="87" spans="2:68">
      <c r="B87" s="122">
        <v>1980</v>
      </c>
      <c r="C87" s="99">
        <v>39</v>
      </c>
      <c r="D87" s="99">
        <v>39</v>
      </c>
      <c r="E87" s="99">
        <v>32</v>
      </c>
      <c r="F87" s="99">
        <v>58</v>
      </c>
      <c r="G87" s="99">
        <v>48</v>
      </c>
      <c r="H87" s="99">
        <v>64</v>
      </c>
      <c r="I87" s="99">
        <v>88</v>
      </c>
      <c r="J87" s="99">
        <v>138</v>
      </c>
      <c r="K87" s="99">
        <v>255</v>
      </c>
      <c r="L87" s="99">
        <v>471</v>
      </c>
      <c r="M87" s="99">
        <v>892</v>
      </c>
      <c r="N87" s="99">
        <v>1417</v>
      </c>
      <c r="O87" s="99">
        <v>1734</v>
      </c>
      <c r="P87" s="99">
        <v>2301</v>
      </c>
      <c r="Q87" s="99">
        <v>2236</v>
      </c>
      <c r="R87" s="99">
        <v>1842</v>
      </c>
      <c r="S87" s="99">
        <v>1106</v>
      </c>
      <c r="T87" s="99">
        <v>743</v>
      </c>
      <c r="U87" s="99">
        <v>2</v>
      </c>
      <c r="V87" s="99">
        <v>13505</v>
      </c>
      <c r="W87" s="127"/>
      <c r="X87" s="122">
        <v>1980</v>
      </c>
      <c r="Y87" s="99">
        <v>30</v>
      </c>
      <c r="Z87" s="99">
        <v>40</v>
      </c>
      <c r="AA87" s="99">
        <v>23</v>
      </c>
      <c r="AB87" s="99">
        <v>33</v>
      </c>
      <c r="AC87" s="99">
        <v>40</v>
      </c>
      <c r="AD87" s="99">
        <v>52</v>
      </c>
      <c r="AE87" s="99">
        <v>121</v>
      </c>
      <c r="AF87" s="99">
        <v>170</v>
      </c>
      <c r="AG87" s="99">
        <v>262</v>
      </c>
      <c r="AH87" s="99">
        <v>391</v>
      </c>
      <c r="AI87" s="99">
        <v>683</v>
      </c>
      <c r="AJ87" s="99">
        <v>993</v>
      </c>
      <c r="AK87" s="99">
        <v>1110</v>
      </c>
      <c r="AL87" s="99">
        <v>1354</v>
      </c>
      <c r="AM87" s="99">
        <v>1394</v>
      </c>
      <c r="AN87" s="99">
        <v>1281</v>
      </c>
      <c r="AO87" s="99">
        <v>1071</v>
      </c>
      <c r="AP87" s="99">
        <v>1007</v>
      </c>
      <c r="AQ87" s="99">
        <v>1</v>
      </c>
      <c r="AR87" s="99">
        <v>10056</v>
      </c>
      <c r="AS87" s="127"/>
      <c r="AT87" s="122">
        <v>1980</v>
      </c>
      <c r="AU87" s="99">
        <v>69</v>
      </c>
      <c r="AV87" s="99">
        <v>79</v>
      </c>
      <c r="AW87" s="99">
        <v>55</v>
      </c>
      <c r="AX87" s="99">
        <v>91</v>
      </c>
      <c r="AY87" s="99">
        <v>88</v>
      </c>
      <c r="AZ87" s="99">
        <v>116</v>
      </c>
      <c r="BA87" s="99">
        <v>209</v>
      </c>
      <c r="BB87" s="99">
        <v>308</v>
      </c>
      <c r="BC87" s="99">
        <v>517</v>
      </c>
      <c r="BD87" s="99">
        <v>862</v>
      </c>
      <c r="BE87" s="99">
        <v>1575</v>
      </c>
      <c r="BF87" s="99">
        <v>2410</v>
      </c>
      <c r="BG87" s="99">
        <v>2844</v>
      </c>
      <c r="BH87" s="99">
        <v>3655</v>
      </c>
      <c r="BI87" s="99">
        <v>3630</v>
      </c>
      <c r="BJ87" s="99">
        <v>3123</v>
      </c>
      <c r="BK87" s="99">
        <v>2177</v>
      </c>
      <c r="BL87" s="99">
        <v>1750</v>
      </c>
      <c r="BM87" s="99">
        <v>3</v>
      </c>
      <c r="BN87" s="99">
        <v>23561</v>
      </c>
      <c r="BP87" s="122">
        <v>1980</v>
      </c>
    </row>
    <row r="88" spans="2:68">
      <c r="B88" s="122">
        <v>1981</v>
      </c>
      <c r="C88" s="99">
        <v>56</v>
      </c>
      <c r="D88" s="99">
        <v>36</v>
      </c>
      <c r="E88" s="99">
        <v>32</v>
      </c>
      <c r="F88" s="99">
        <v>49</v>
      </c>
      <c r="G88" s="99">
        <v>43</v>
      </c>
      <c r="H88" s="99">
        <v>75</v>
      </c>
      <c r="I88" s="99">
        <v>107</v>
      </c>
      <c r="J88" s="99">
        <v>169</v>
      </c>
      <c r="K88" s="99">
        <v>246</v>
      </c>
      <c r="L88" s="99">
        <v>444</v>
      </c>
      <c r="M88" s="99">
        <v>861</v>
      </c>
      <c r="N88" s="99">
        <v>1482</v>
      </c>
      <c r="O88" s="99">
        <v>1667</v>
      </c>
      <c r="P88" s="99">
        <v>2295</v>
      </c>
      <c r="Q88" s="99">
        <v>2407</v>
      </c>
      <c r="R88" s="99">
        <v>1896</v>
      </c>
      <c r="S88" s="99">
        <v>1241</v>
      </c>
      <c r="T88" s="99">
        <v>755</v>
      </c>
      <c r="U88" s="99">
        <v>5</v>
      </c>
      <c r="V88" s="99">
        <v>13866</v>
      </c>
      <c r="W88" s="127"/>
      <c r="X88" s="122">
        <v>1981</v>
      </c>
      <c r="Y88" s="99">
        <v>33</v>
      </c>
      <c r="Z88" s="99">
        <v>23</v>
      </c>
      <c r="AA88" s="99">
        <v>27</v>
      </c>
      <c r="AB88" s="99">
        <v>30</v>
      </c>
      <c r="AC88" s="99">
        <v>29</v>
      </c>
      <c r="AD88" s="99">
        <v>60</v>
      </c>
      <c r="AE88" s="99">
        <v>105</v>
      </c>
      <c r="AF88" s="99">
        <v>165</v>
      </c>
      <c r="AG88" s="99">
        <v>258</v>
      </c>
      <c r="AH88" s="99">
        <v>424</v>
      </c>
      <c r="AI88" s="99">
        <v>655</v>
      </c>
      <c r="AJ88" s="99">
        <v>957</v>
      </c>
      <c r="AK88" s="99">
        <v>1153</v>
      </c>
      <c r="AL88" s="99">
        <v>1408</v>
      </c>
      <c r="AM88" s="99">
        <v>1408</v>
      </c>
      <c r="AN88" s="99">
        <v>1338</v>
      </c>
      <c r="AO88" s="99">
        <v>1067</v>
      </c>
      <c r="AP88" s="99">
        <v>1033</v>
      </c>
      <c r="AQ88" s="99">
        <v>0</v>
      </c>
      <c r="AR88" s="99">
        <v>10173</v>
      </c>
      <c r="AS88" s="127"/>
      <c r="AT88" s="122">
        <v>1981</v>
      </c>
      <c r="AU88" s="99">
        <v>89</v>
      </c>
      <c r="AV88" s="99">
        <v>59</v>
      </c>
      <c r="AW88" s="99">
        <v>59</v>
      </c>
      <c r="AX88" s="99">
        <v>79</v>
      </c>
      <c r="AY88" s="99">
        <v>72</v>
      </c>
      <c r="AZ88" s="99">
        <v>135</v>
      </c>
      <c r="BA88" s="99">
        <v>212</v>
      </c>
      <c r="BB88" s="99">
        <v>334</v>
      </c>
      <c r="BC88" s="99">
        <v>504</v>
      </c>
      <c r="BD88" s="99">
        <v>868</v>
      </c>
      <c r="BE88" s="99">
        <v>1516</v>
      </c>
      <c r="BF88" s="99">
        <v>2439</v>
      </c>
      <c r="BG88" s="99">
        <v>2820</v>
      </c>
      <c r="BH88" s="99">
        <v>3703</v>
      </c>
      <c r="BI88" s="99">
        <v>3815</v>
      </c>
      <c r="BJ88" s="99">
        <v>3234</v>
      </c>
      <c r="BK88" s="99">
        <v>2308</v>
      </c>
      <c r="BL88" s="99">
        <v>1788</v>
      </c>
      <c r="BM88" s="99">
        <v>5</v>
      </c>
      <c r="BN88" s="99">
        <v>24039</v>
      </c>
      <c r="BP88" s="122">
        <v>1981</v>
      </c>
    </row>
    <row r="89" spans="2:68">
      <c r="B89" s="122">
        <v>1982</v>
      </c>
      <c r="C89" s="99">
        <v>33</v>
      </c>
      <c r="D89" s="99">
        <v>45</v>
      </c>
      <c r="E89" s="99">
        <v>33</v>
      </c>
      <c r="F89" s="99">
        <v>49</v>
      </c>
      <c r="G89" s="99">
        <v>70</v>
      </c>
      <c r="H89" s="99">
        <v>55</v>
      </c>
      <c r="I89" s="99">
        <v>95</v>
      </c>
      <c r="J89" s="99">
        <v>143</v>
      </c>
      <c r="K89" s="99">
        <v>267</v>
      </c>
      <c r="L89" s="99">
        <v>445</v>
      </c>
      <c r="M89" s="99">
        <v>890</v>
      </c>
      <c r="N89" s="99">
        <v>1440</v>
      </c>
      <c r="O89" s="99">
        <v>1824</v>
      </c>
      <c r="P89" s="99">
        <v>2392</v>
      </c>
      <c r="Q89" s="99">
        <v>2469</v>
      </c>
      <c r="R89" s="99">
        <v>2078</v>
      </c>
      <c r="S89" s="99">
        <v>1244</v>
      </c>
      <c r="T89" s="99">
        <v>742</v>
      </c>
      <c r="U89" s="99">
        <v>0</v>
      </c>
      <c r="V89" s="99">
        <v>14314</v>
      </c>
      <c r="W89" s="127"/>
      <c r="X89" s="122">
        <v>1982</v>
      </c>
      <c r="Y89" s="99">
        <v>31</v>
      </c>
      <c r="Z89" s="99">
        <v>23</v>
      </c>
      <c r="AA89" s="99">
        <v>23</v>
      </c>
      <c r="AB89" s="99">
        <v>24</v>
      </c>
      <c r="AC89" s="99">
        <v>35</v>
      </c>
      <c r="AD89" s="99">
        <v>58</v>
      </c>
      <c r="AE89" s="99">
        <v>105</v>
      </c>
      <c r="AF89" s="99">
        <v>171</v>
      </c>
      <c r="AG89" s="99">
        <v>286</v>
      </c>
      <c r="AH89" s="99">
        <v>434</v>
      </c>
      <c r="AI89" s="99">
        <v>715</v>
      </c>
      <c r="AJ89" s="99">
        <v>1061</v>
      </c>
      <c r="AK89" s="99">
        <v>1245</v>
      </c>
      <c r="AL89" s="99">
        <v>1526</v>
      </c>
      <c r="AM89" s="99">
        <v>1457</v>
      </c>
      <c r="AN89" s="99">
        <v>1357</v>
      </c>
      <c r="AO89" s="99">
        <v>1125</v>
      </c>
      <c r="AP89" s="99">
        <v>1163</v>
      </c>
      <c r="AQ89" s="99">
        <v>0</v>
      </c>
      <c r="AR89" s="99">
        <v>10839</v>
      </c>
      <c r="AS89" s="127"/>
      <c r="AT89" s="122">
        <v>1982</v>
      </c>
      <c r="AU89" s="99">
        <v>64</v>
      </c>
      <c r="AV89" s="99">
        <v>68</v>
      </c>
      <c r="AW89" s="99">
        <v>56</v>
      </c>
      <c r="AX89" s="99">
        <v>73</v>
      </c>
      <c r="AY89" s="99">
        <v>105</v>
      </c>
      <c r="AZ89" s="99">
        <v>113</v>
      </c>
      <c r="BA89" s="99">
        <v>200</v>
      </c>
      <c r="BB89" s="99">
        <v>314</v>
      </c>
      <c r="BC89" s="99">
        <v>553</v>
      </c>
      <c r="BD89" s="99">
        <v>879</v>
      </c>
      <c r="BE89" s="99">
        <v>1605</v>
      </c>
      <c r="BF89" s="99">
        <v>2501</v>
      </c>
      <c r="BG89" s="99">
        <v>3069</v>
      </c>
      <c r="BH89" s="99">
        <v>3918</v>
      </c>
      <c r="BI89" s="99">
        <v>3926</v>
      </c>
      <c r="BJ89" s="99">
        <v>3435</v>
      </c>
      <c r="BK89" s="99">
        <v>2369</v>
      </c>
      <c r="BL89" s="99">
        <v>1905</v>
      </c>
      <c r="BM89" s="99">
        <v>0</v>
      </c>
      <c r="BN89" s="99">
        <v>25153</v>
      </c>
      <c r="BP89" s="122">
        <v>1982</v>
      </c>
    </row>
    <row r="90" spans="2:68">
      <c r="B90" s="122">
        <v>1983</v>
      </c>
      <c r="C90" s="99">
        <v>43</v>
      </c>
      <c r="D90" s="99">
        <v>31</v>
      </c>
      <c r="E90" s="99">
        <v>31</v>
      </c>
      <c r="F90" s="99">
        <v>45</v>
      </c>
      <c r="G90" s="99">
        <v>62</v>
      </c>
      <c r="H90" s="99">
        <v>66</v>
      </c>
      <c r="I90" s="99">
        <v>112</v>
      </c>
      <c r="J90" s="99">
        <v>157</v>
      </c>
      <c r="K90" s="99">
        <v>224</v>
      </c>
      <c r="L90" s="99">
        <v>406</v>
      </c>
      <c r="M90" s="99">
        <v>854</v>
      </c>
      <c r="N90" s="99">
        <v>1508</v>
      </c>
      <c r="O90" s="99">
        <v>1943</v>
      </c>
      <c r="P90" s="99">
        <v>2336</v>
      </c>
      <c r="Q90" s="99">
        <v>2514</v>
      </c>
      <c r="R90" s="99">
        <v>2068</v>
      </c>
      <c r="S90" s="99">
        <v>1376</v>
      </c>
      <c r="T90" s="99">
        <v>796</v>
      </c>
      <c r="U90" s="99">
        <v>1</v>
      </c>
      <c r="V90" s="99">
        <v>14573</v>
      </c>
      <c r="W90" s="127"/>
      <c r="X90" s="122">
        <v>1983</v>
      </c>
      <c r="Y90" s="99">
        <v>30</v>
      </c>
      <c r="Z90" s="99">
        <v>19</v>
      </c>
      <c r="AA90" s="99">
        <v>16</v>
      </c>
      <c r="AB90" s="99">
        <v>24</v>
      </c>
      <c r="AC90" s="99">
        <v>35</v>
      </c>
      <c r="AD90" s="99">
        <v>63</v>
      </c>
      <c r="AE90" s="99">
        <v>119</v>
      </c>
      <c r="AF90" s="99">
        <v>190</v>
      </c>
      <c r="AG90" s="99">
        <v>286</v>
      </c>
      <c r="AH90" s="99">
        <v>436</v>
      </c>
      <c r="AI90" s="99">
        <v>706</v>
      </c>
      <c r="AJ90" s="99">
        <v>1014</v>
      </c>
      <c r="AK90" s="99">
        <v>1417</v>
      </c>
      <c r="AL90" s="99">
        <v>1458</v>
      </c>
      <c r="AM90" s="99">
        <v>1646</v>
      </c>
      <c r="AN90" s="99">
        <v>1473</v>
      </c>
      <c r="AO90" s="99">
        <v>1170</v>
      </c>
      <c r="AP90" s="99">
        <v>1170</v>
      </c>
      <c r="AQ90" s="99">
        <v>0</v>
      </c>
      <c r="AR90" s="99">
        <v>11272</v>
      </c>
      <c r="AS90" s="127"/>
      <c r="AT90" s="122">
        <v>1983</v>
      </c>
      <c r="AU90" s="99">
        <v>73</v>
      </c>
      <c r="AV90" s="99">
        <v>50</v>
      </c>
      <c r="AW90" s="99">
        <v>47</v>
      </c>
      <c r="AX90" s="99">
        <v>69</v>
      </c>
      <c r="AY90" s="99">
        <v>97</v>
      </c>
      <c r="AZ90" s="99">
        <v>129</v>
      </c>
      <c r="BA90" s="99">
        <v>231</v>
      </c>
      <c r="BB90" s="99">
        <v>347</v>
      </c>
      <c r="BC90" s="99">
        <v>510</v>
      </c>
      <c r="BD90" s="99">
        <v>842</v>
      </c>
      <c r="BE90" s="99">
        <v>1560</v>
      </c>
      <c r="BF90" s="99">
        <v>2522</v>
      </c>
      <c r="BG90" s="99">
        <v>3360</v>
      </c>
      <c r="BH90" s="99">
        <v>3794</v>
      </c>
      <c r="BI90" s="99">
        <v>4160</v>
      </c>
      <c r="BJ90" s="99">
        <v>3541</v>
      </c>
      <c r="BK90" s="99">
        <v>2546</v>
      </c>
      <c r="BL90" s="99">
        <v>1966</v>
      </c>
      <c r="BM90" s="99">
        <v>1</v>
      </c>
      <c r="BN90" s="99">
        <v>25845</v>
      </c>
      <c r="BP90" s="122">
        <v>1983</v>
      </c>
    </row>
    <row r="91" spans="2:68">
      <c r="B91" s="122">
        <v>1984</v>
      </c>
      <c r="C91" s="99">
        <v>43</v>
      </c>
      <c r="D91" s="99">
        <v>27</v>
      </c>
      <c r="E91" s="99">
        <v>41</v>
      </c>
      <c r="F91" s="99">
        <v>39</v>
      </c>
      <c r="G91" s="99">
        <v>55</v>
      </c>
      <c r="H91" s="99">
        <v>69</v>
      </c>
      <c r="I91" s="99">
        <v>110</v>
      </c>
      <c r="J91" s="99">
        <v>150</v>
      </c>
      <c r="K91" s="99">
        <v>278</v>
      </c>
      <c r="L91" s="99">
        <v>398</v>
      </c>
      <c r="M91" s="99">
        <v>838</v>
      </c>
      <c r="N91" s="99">
        <v>1480</v>
      </c>
      <c r="O91" s="99">
        <v>2040</v>
      </c>
      <c r="P91" s="99">
        <v>2252</v>
      </c>
      <c r="Q91" s="99">
        <v>2517</v>
      </c>
      <c r="R91" s="99">
        <v>2181</v>
      </c>
      <c r="S91" s="99">
        <v>1368</v>
      </c>
      <c r="T91" s="99">
        <v>815</v>
      </c>
      <c r="U91" s="99">
        <v>1</v>
      </c>
      <c r="V91" s="99">
        <v>14702</v>
      </c>
      <c r="W91" s="127"/>
      <c r="X91" s="122">
        <v>1984</v>
      </c>
      <c r="Y91" s="99">
        <v>26</v>
      </c>
      <c r="Z91" s="99">
        <v>32</v>
      </c>
      <c r="AA91" s="99">
        <v>28</v>
      </c>
      <c r="AB91" s="99">
        <v>36</v>
      </c>
      <c r="AC91" s="99">
        <v>25</v>
      </c>
      <c r="AD91" s="99">
        <v>59</v>
      </c>
      <c r="AE91" s="99">
        <v>104</v>
      </c>
      <c r="AF91" s="99">
        <v>212</v>
      </c>
      <c r="AG91" s="99">
        <v>304</v>
      </c>
      <c r="AH91" s="99">
        <v>405</v>
      </c>
      <c r="AI91" s="99">
        <v>688</v>
      </c>
      <c r="AJ91" s="99">
        <v>999</v>
      </c>
      <c r="AK91" s="99">
        <v>1350</v>
      </c>
      <c r="AL91" s="99">
        <v>1462</v>
      </c>
      <c r="AM91" s="99">
        <v>1744</v>
      </c>
      <c r="AN91" s="99">
        <v>1471</v>
      </c>
      <c r="AO91" s="99">
        <v>1263</v>
      </c>
      <c r="AP91" s="99">
        <v>1194</v>
      </c>
      <c r="AQ91" s="99">
        <v>1</v>
      </c>
      <c r="AR91" s="99">
        <v>11403</v>
      </c>
      <c r="AS91" s="127"/>
      <c r="AT91" s="122">
        <v>1984</v>
      </c>
      <c r="AU91" s="99">
        <v>69</v>
      </c>
      <c r="AV91" s="99">
        <v>59</v>
      </c>
      <c r="AW91" s="99">
        <v>69</v>
      </c>
      <c r="AX91" s="99">
        <v>75</v>
      </c>
      <c r="AY91" s="99">
        <v>80</v>
      </c>
      <c r="AZ91" s="99">
        <v>128</v>
      </c>
      <c r="BA91" s="99">
        <v>214</v>
      </c>
      <c r="BB91" s="99">
        <v>362</v>
      </c>
      <c r="BC91" s="99">
        <v>582</v>
      </c>
      <c r="BD91" s="99">
        <v>803</v>
      </c>
      <c r="BE91" s="99">
        <v>1526</v>
      </c>
      <c r="BF91" s="99">
        <v>2479</v>
      </c>
      <c r="BG91" s="99">
        <v>3390</v>
      </c>
      <c r="BH91" s="99">
        <v>3714</v>
      </c>
      <c r="BI91" s="99">
        <v>4261</v>
      </c>
      <c r="BJ91" s="99">
        <v>3652</v>
      </c>
      <c r="BK91" s="99">
        <v>2631</v>
      </c>
      <c r="BL91" s="99">
        <v>2009</v>
      </c>
      <c r="BM91" s="99">
        <v>2</v>
      </c>
      <c r="BN91" s="99">
        <v>26105</v>
      </c>
      <c r="BP91" s="122">
        <v>1984</v>
      </c>
    </row>
    <row r="92" spans="2:68">
      <c r="B92" s="122">
        <v>1985</v>
      </c>
      <c r="C92" s="99">
        <v>38</v>
      </c>
      <c r="D92" s="99">
        <v>37</v>
      </c>
      <c r="E92" s="99">
        <v>33</v>
      </c>
      <c r="F92" s="99">
        <v>50</v>
      </c>
      <c r="G92" s="99">
        <v>71</v>
      </c>
      <c r="H92" s="99">
        <v>69</v>
      </c>
      <c r="I92" s="99">
        <v>84</v>
      </c>
      <c r="J92" s="99">
        <v>181</v>
      </c>
      <c r="K92" s="99">
        <v>228</v>
      </c>
      <c r="L92" s="99">
        <v>458</v>
      </c>
      <c r="M92" s="99">
        <v>855</v>
      </c>
      <c r="N92" s="99">
        <v>1486</v>
      </c>
      <c r="O92" s="99">
        <v>2282</v>
      </c>
      <c r="P92" s="99">
        <v>2396</v>
      </c>
      <c r="Q92" s="99">
        <v>2698</v>
      </c>
      <c r="R92" s="99">
        <v>2324</v>
      </c>
      <c r="S92" s="99">
        <v>1523</v>
      </c>
      <c r="T92" s="99">
        <v>1004</v>
      </c>
      <c r="U92" s="99">
        <v>1</v>
      </c>
      <c r="V92" s="99">
        <v>15818</v>
      </c>
      <c r="W92" s="127"/>
      <c r="X92" s="122">
        <v>1985</v>
      </c>
      <c r="Y92" s="99">
        <v>35</v>
      </c>
      <c r="Z92" s="99">
        <v>31</v>
      </c>
      <c r="AA92" s="99">
        <v>16</v>
      </c>
      <c r="AB92" s="99">
        <v>33</v>
      </c>
      <c r="AC92" s="99">
        <v>36</v>
      </c>
      <c r="AD92" s="99">
        <v>63</v>
      </c>
      <c r="AE92" s="99">
        <v>140</v>
      </c>
      <c r="AF92" s="99">
        <v>214</v>
      </c>
      <c r="AG92" s="99">
        <v>291</v>
      </c>
      <c r="AH92" s="99">
        <v>475</v>
      </c>
      <c r="AI92" s="99">
        <v>708</v>
      </c>
      <c r="AJ92" s="99">
        <v>1092</v>
      </c>
      <c r="AK92" s="99">
        <v>1366</v>
      </c>
      <c r="AL92" s="99">
        <v>1555</v>
      </c>
      <c r="AM92" s="99">
        <v>1792</v>
      </c>
      <c r="AN92" s="99">
        <v>1607</v>
      </c>
      <c r="AO92" s="99">
        <v>1328</v>
      </c>
      <c r="AP92" s="99">
        <v>1347</v>
      </c>
      <c r="AQ92" s="99">
        <v>1</v>
      </c>
      <c r="AR92" s="99">
        <v>12130</v>
      </c>
      <c r="AS92" s="127"/>
      <c r="AT92" s="122">
        <v>1985</v>
      </c>
      <c r="AU92" s="99">
        <v>73</v>
      </c>
      <c r="AV92" s="99">
        <v>68</v>
      </c>
      <c r="AW92" s="99">
        <v>49</v>
      </c>
      <c r="AX92" s="99">
        <v>83</v>
      </c>
      <c r="AY92" s="99">
        <v>107</v>
      </c>
      <c r="AZ92" s="99">
        <v>132</v>
      </c>
      <c r="BA92" s="99">
        <v>224</v>
      </c>
      <c r="BB92" s="99">
        <v>395</v>
      </c>
      <c r="BC92" s="99">
        <v>519</v>
      </c>
      <c r="BD92" s="99">
        <v>933</v>
      </c>
      <c r="BE92" s="99">
        <v>1563</v>
      </c>
      <c r="BF92" s="99">
        <v>2578</v>
      </c>
      <c r="BG92" s="99">
        <v>3648</v>
      </c>
      <c r="BH92" s="99">
        <v>3951</v>
      </c>
      <c r="BI92" s="99">
        <v>4490</v>
      </c>
      <c r="BJ92" s="99">
        <v>3931</v>
      </c>
      <c r="BK92" s="99">
        <v>2851</v>
      </c>
      <c r="BL92" s="99">
        <v>2351</v>
      </c>
      <c r="BM92" s="99">
        <v>2</v>
      </c>
      <c r="BN92" s="99">
        <v>27948</v>
      </c>
      <c r="BP92" s="122">
        <v>1985</v>
      </c>
    </row>
    <row r="93" spans="2:68">
      <c r="B93" s="122">
        <v>1986</v>
      </c>
      <c r="C93" s="99">
        <v>34</v>
      </c>
      <c r="D93" s="99">
        <v>28</v>
      </c>
      <c r="E93" s="99">
        <v>32</v>
      </c>
      <c r="F93" s="99">
        <v>38</v>
      </c>
      <c r="G93" s="99">
        <v>64</v>
      </c>
      <c r="H93" s="99">
        <v>71</v>
      </c>
      <c r="I93" s="99">
        <v>103</v>
      </c>
      <c r="J93" s="99">
        <v>152</v>
      </c>
      <c r="K93" s="99">
        <v>280</v>
      </c>
      <c r="L93" s="99">
        <v>408</v>
      </c>
      <c r="M93" s="99">
        <v>782</v>
      </c>
      <c r="N93" s="99">
        <v>1408</v>
      </c>
      <c r="O93" s="99">
        <v>2206</v>
      </c>
      <c r="P93" s="99">
        <v>2456</v>
      </c>
      <c r="Q93" s="99">
        <v>2818</v>
      </c>
      <c r="R93" s="99">
        <v>2434</v>
      </c>
      <c r="S93" s="99">
        <v>1482</v>
      </c>
      <c r="T93" s="99">
        <v>1025</v>
      </c>
      <c r="U93" s="99">
        <v>0</v>
      </c>
      <c r="V93" s="99">
        <v>15821</v>
      </c>
      <c r="W93" s="127"/>
      <c r="X93" s="122">
        <v>1986</v>
      </c>
      <c r="Y93" s="99">
        <v>31</v>
      </c>
      <c r="Z93" s="99">
        <v>21</v>
      </c>
      <c r="AA93" s="99">
        <v>19</v>
      </c>
      <c r="AB93" s="99">
        <v>23</v>
      </c>
      <c r="AC93" s="99">
        <v>36</v>
      </c>
      <c r="AD93" s="99">
        <v>59</v>
      </c>
      <c r="AE93" s="99">
        <v>121</v>
      </c>
      <c r="AF93" s="99">
        <v>221</v>
      </c>
      <c r="AG93" s="99">
        <v>353</v>
      </c>
      <c r="AH93" s="99">
        <v>484</v>
      </c>
      <c r="AI93" s="99">
        <v>633</v>
      </c>
      <c r="AJ93" s="99">
        <v>1038</v>
      </c>
      <c r="AK93" s="99">
        <v>1395</v>
      </c>
      <c r="AL93" s="99">
        <v>1651</v>
      </c>
      <c r="AM93" s="99">
        <v>1824</v>
      </c>
      <c r="AN93" s="99">
        <v>1702</v>
      </c>
      <c r="AO93" s="99">
        <v>1304</v>
      </c>
      <c r="AP93" s="99">
        <v>1420</v>
      </c>
      <c r="AQ93" s="99">
        <v>0</v>
      </c>
      <c r="AR93" s="99">
        <v>12335</v>
      </c>
      <c r="AS93" s="127"/>
      <c r="AT93" s="122">
        <v>1986</v>
      </c>
      <c r="AU93" s="99">
        <v>65</v>
      </c>
      <c r="AV93" s="99">
        <v>49</v>
      </c>
      <c r="AW93" s="99">
        <v>51</v>
      </c>
      <c r="AX93" s="99">
        <v>61</v>
      </c>
      <c r="AY93" s="99">
        <v>100</v>
      </c>
      <c r="AZ93" s="99">
        <v>130</v>
      </c>
      <c r="BA93" s="99">
        <v>224</v>
      </c>
      <c r="BB93" s="99">
        <v>373</v>
      </c>
      <c r="BC93" s="99">
        <v>633</v>
      </c>
      <c r="BD93" s="99">
        <v>892</v>
      </c>
      <c r="BE93" s="99">
        <v>1415</v>
      </c>
      <c r="BF93" s="99">
        <v>2446</v>
      </c>
      <c r="BG93" s="99">
        <v>3601</v>
      </c>
      <c r="BH93" s="99">
        <v>4107</v>
      </c>
      <c r="BI93" s="99">
        <v>4642</v>
      </c>
      <c r="BJ93" s="99">
        <v>4136</v>
      </c>
      <c r="BK93" s="99">
        <v>2786</v>
      </c>
      <c r="BL93" s="99">
        <v>2445</v>
      </c>
      <c r="BM93" s="99">
        <v>0</v>
      </c>
      <c r="BN93" s="99">
        <v>28156</v>
      </c>
      <c r="BP93" s="122">
        <v>1986</v>
      </c>
    </row>
    <row r="94" spans="2:68">
      <c r="B94" s="122">
        <v>1987</v>
      </c>
      <c r="C94" s="99">
        <v>28</v>
      </c>
      <c r="D94" s="99">
        <v>18</v>
      </c>
      <c r="E94" s="99">
        <v>26</v>
      </c>
      <c r="F94" s="99">
        <v>37</v>
      </c>
      <c r="G94" s="99">
        <v>45</v>
      </c>
      <c r="H94" s="99">
        <v>63</v>
      </c>
      <c r="I94" s="99">
        <v>106</v>
      </c>
      <c r="J94" s="99">
        <v>168</v>
      </c>
      <c r="K94" s="99">
        <v>252</v>
      </c>
      <c r="L94" s="99">
        <v>448</v>
      </c>
      <c r="M94" s="99">
        <v>757</v>
      </c>
      <c r="N94" s="99">
        <v>1467</v>
      </c>
      <c r="O94" s="99">
        <v>2218</v>
      </c>
      <c r="P94" s="99">
        <v>2605</v>
      </c>
      <c r="Q94" s="99">
        <v>2733</v>
      </c>
      <c r="R94" s="99">
        <v>2503</v>
      </c>
      <c r="S94" s="99">
        <v>1694</v>
      </c>
      <c r="T94" s="99">
        <v>1057</v>
      </c>
      <c r="U94" s="99">
        <v>0</v>
      </c>
      <c r="V94" s="99">
        <v>16225</v>
      </c>
      <c r="W94" s="127"/>
      <c r="X94" s="122">
        <v>1987</v>
      </c>
      <c r="Y94" s="99">
        <v>26</v>
      </c>
      <c r="Z94" s="99">
        <v>25</v>
      </c>
      <c r="AA94" s="99">
        <v>18</v>
      </c>
      <c r="AB94" s="99">
        <v>27</v>
      </c>
      <c r="AC94" s="99">
        <v>28</v>
      </c>
      <c r="AD94" s="99">
        <v>77</v>
      </c>
      <c r="AE94" s="99">
        <v>116</v>
      </c>
      <c r="AF94" s="99">
        <v>234</v>
      </c>
      <c r="AG94" s="99">
        <v>326</v>
      </c>
      <c r="AH94" s="99">
        <v>454</v>
      </c>
      <c r="AI94" s="99">
        <v>706</v>
      </c>
      <c r="AJ94" s="99">
        <v>978</v>
      </c>
      <c r="AK94" s="99">
        <v>1366</v>
      </c>
      <c r="AL94" s="99">
        <v>1572</v>
      </c>
      <c r="AM94" s="99">
        <v>1853</v>
      </c>
      <c r="AN94" s="99">
        <v>1685</v>
      </c>
      <c r="AO94" s="99">
        <v>1371</v>
      </c>
      <c r="AP94" s="99">
        <v>1470</v>
      </c>
      <c r="AQ94" s="99">
        <v>0</v>
      </c>
      <c r="AR94" s="99">
        <v>12332</v>
      </c>
      <c r="AS94" s="127"/>
      <c r="AT94" s="122">
        <v>1987</v>
      </c>
      <c r="AU94" s="99">
        <v>54</v>
      </c>
      <c r="AV94" s="99">
        <v>43</v>
      </c>
      <c r="AW94" s="99">
        <v>44</v>
      </c>
      <c r="AX94" s="99">
        <v>64</v>
      </c>
      <c r="AY94" s="99">
        <v>73</v>
      </c>
      <c r="AZ94" s="99">
        <v>140</v>
      </c>
      <c r="BA94" s="99">
        <v>222</v>
      </c>
      <c r="BB94" s="99">
        <v>402</v>
      </c>
      <c r="BC94" s="99">
        <v>578</v>
      </c>
      <c r="BD94" s="99">
        <v>902</v>
      </c>
      <c r="BE94" s="99">
        <v>1463</v>
      </c>
      <c r="BF94" s="99">
        <v>2445</v>
      </c>
      <c r="BG94" s="99">
        <v>3584</v>
      </c>
      <c r="BH94" s="99">
        <v>4177</v>
      </c>
      <c r="BI94" s="99">
        <v>4586</v>
      </c>
      <c r="BJ94" s="99">
        <v>4188</v>
      </c>
      <c r="BK94" s="99">
        <v>3065</v>
      </c>
      <c r="BL94" s="99">
        <v>2527</v>
      </c>
      <c r="BM94" s="99">
        <v>0</v>
      </c>
      <c r="BN94" s="99">
        <v>28557</v>
      </c>
      <c r="BP94" s="122">
        <v>1987</v>
      </c>
    </row>
    <row r="95" spans="2:68">
      <c r="B95" s="122">
        <v>1988</v>
      </c>
      <c r="C95" s="99">
        <v>22</v>
      </c>
      <c r="D95" s="99">
        <v>30</v>
      </c>
      <c r="E95" s="99">
        <v>35</v>
      </c>
      <c r="F95" s="99">
        <v>51</v>
      </c>
      <c r="G95" s="99">
        <v>46</v>
      </c>
      <c r="H95" s="99">
        <v>75</v>
      </c>
      <c r="I95" s="99">
        <v>111</v>
      </c>
      <c r="J95" s="99">
        <v>151</v>
      </c>
      <c r="K95" s="99">
        <v>303</v>
      </c>
      <c r="L95" s="99">
        <v>456</v>
      </c>
      <c r="M95" s="99">
        <v>806</v>
      </c>
      <c r="N95" s="99">
        <v>1363</v>
      </c>
      <c r="O95" s="99">
        <v>2303</v>
      </c>
      <c r="P95" s="99">
        <v>2638</v>
      </c>
      <c r="Q95" s="99">
        <v>2940</v>
      </c>
      <c r="R95" s="99">
        <v>2727</v>
      </c>
      <c r="S95" s="99">
        <v>1792</v>
      </c>
      <c r="T95" s="99">
        <v>1127</v>
      </c>
      <c r="U95" s="99">
        <v>1</v>
      </c>
      <c r="V95" s="99">
        <v>16977</v>
      </c>
      <c r="W95" s="127"/>
      <c r="X95" s="122">
        <v>1988</v>
      </c>
      <c r="Y95" s="99">
        <v>23</v>
      </c>
      <c r="Z95" s="99">
        <v>17</v>
      </c>
      <c r="AA95" s="99">
        <v>11</v>
      </c>
      <c r="AB95" s="99">
        <v>28</v>
      </c>
      <c r="AC95" s="99">
        <v>25</v>
      </c>
      <c r="AD95" s="99">
        <v>51</v>
      </c>
      <c r="AE95" s="99">
        <v>100</v>
      </c>
      <c r="AF95" s="99">
        <v>231</v>
      </c>
      <c r="AG95" s="99">
        <v>356</v>
      </c>
      <c r="AH95" s="99">
        <v>512</v>
      </c>
      <c r="AI95" s="99">
        <v>671</v>
      </c>
      <c r="AJ95" s="99">
        <v>1007</v>
      </c>
      <c r="AK95" s="99">
        <v>1475</v>
      </c>
      <c r="AL95" s="99">
        <v>1728</v>
      </c>
      <c r="AM95" s="99">
        <v>1814</v>
      </c>
      <c r="AN95" s="99">
        <v>1960</v>
      </c>
      <c r="AO95" s="99">
        <v>1460</v>
      </c>
      <c r="AP95" s="99">
        <v>1440</v>
      </c>
      <c r="AQ95" s="99">
        <v>1</v>
      </c>
      <c r="AR95" s="99">
        <v>12910</v>
      </c>
      <c r="AS95" s="127"/>
      <c r="AT95" s="122">
        <v>1988</v>
      </c>
      <c r="AU95" s="99">
        <v>45</v>
      </c>
      <c r="AV95" s="99">
        <v>47</v>
      </c>
      <c r="AW95" s="99">
        <v>46</v>
      </c>
      <c r="AX95" s="99">
        <v>79</v>
      </c>
      <c r="AY95" s="99">
        <v>71</v>
      </c>
      <c r="AZ95" s="99">
        <v>126</v>
      </c>
      <c r="BA95" s="99">
        <v>211</v>
      </c>
      <c r="BB95" s="99">
        <v>382</v>
      </c>
      <c r="BC95" s="99">
        <v>659</v>
      </c>
      <c r="BD95" s="99">
        <v>968</v>
      </c>
      <c r="BE95" s="99">
        <v>1477</v>
      </c>
      <c r="BF95" s="99">
        <v>2370</v>
      </c>
      <c r="BG95" s="99">
        <v>3778</v>
      </c>
      <c r="BH95" s="99">
        <v>4366</v>
      </c>
      <c r="BI95" s="99">
        <v>4754</v>
      </c>
      <c r="BJ95" s="99">
        <v>4687</v>
      </c>
      <c r="BK95" s="99">
        <v>3252</v>
      </c>
      <c r="BL95" s="99">
        <v>2567</v>
      </c>
      <c r="BM95" s="99">
        <v>2</v>
      </c>
      <c r="BN95" s="99">
        <v>29887</v>
      </c>
      <c r="BP95" s="122">
        <v>1988</v>
      </c>
    </row>
    <row r="96" spans="2:68">
      <c r="B96" s="122">
        <v>1989</v>
      </c>
      <c r="C96" s="99">
        <v>26</v>
      </c>
      <c r="D96" s="99">
        <v>32</v>
      </c>
      <c r="E96" s="99">
        <v>28</v>
      </c>
      <c r="F96" s="99">
        <v>55</v>
      </c>
      <c r="G96" s="99">
        <v>39</v>
      </c>
      <c r="H96" s="99">
        <v>68</v>
      </c>
      <c r="I96" s="99">
        <v>117</v>
      </c>
      <c r="J96" s="99">
        <v>200</v>
      </c>
      <c r="K96" s="99">
        <v>289</v>
      </c>
      <c r="L96" s="99">
        <v>503</v>
      </c>
      <c r="M96" s="99">
        <v>820</v>
      </c>
      <c r="N96" s="99">
        <v>1337</v>
      </c>
      <c r="O96" s="99">
        <v>2255</v>
      </c>
      <c r="P96" s="99">
        <v>2851</v>
      </c>
      <c r="Q96" s="99">
        <v>2791</v>
      </c>
      <c r="R96" s="99">
        <v>2789</v>
      </c>
      <c r="S96" s="99">
        <v>1938</v>
      </c>
      <c r="T96" s="99">
        <v>1212</v>
      </c>
      <c r="U96" s="99">
        <v>0</v>
      </c>
      <c r="V96" s="99">
        <v>17350</v>
      </c>
      <c r="W96" s="127"/>
      <c r="X96" s="122">
        <v>1989</v>
      </c>
      <c r="Y96" s="99">
        <v>27</v>
      </c>
      <c r="Z96" s="99">
        <v>20</v>
      </c>
      <c r="AA96" s="99">
        <v>24</v>
      </c>
      <c r="AB96" s="99">
        <v>23</v>
      </c>
      <c r="AC96" s="99">
        <v>36</v>
      </c>
      <c r="AD96" s="99">
        <v>51</v>
      </c>
      <c r="AE96" s="99">
        <v>128</v>
      </c>
      <c r="AF96" s="99">
        <v>208</v>
      </c>
      <c r="AG96" s="99">
        <v>386</v>
      </c>
      <c r="AH96" s="99">
        <v>517</v>
      </c>
      <c r="AI96" s="99">
        <v>677</v>
      </c>
      <c r="AJ96" s="99">
        <v>933</v>
      </c>
      <c r="AK96" s="99">
        <v>1454</v>
      </c>
      <c r="AL96" s="99">
        <v>1732</v>
      </c>
      <c r="AM96" s="99">
        <v>1910</v>
      </c>
      <c r="AN96" s="99">
        <v>1929</v>
      </c>
      <c r="AO96" s="99">
        <v>1504</v>
      </c>
      <c r="AP96" s="99">
        <v>1515</v>
      </c>
      <c r="AQ96" s="99">
        <v>0</v>
      </c>
      <c r="AR96" s="99">
        <v>13074</v>
      </c>
      <c r="AS96" s="127"/>
      <c r="AT96" s="122">
        <v>1989</v>
      </c>
      <c r="AU96" s="99">
        <v>53</v>
      </c>
      <c r="AV96" s="99">
        <v>52</v>
      </c>
      <c r="AW96" s="99">
        <v>52</v>
      </c>
      <c r="AX96" s="99">
        <v>78</v>
      </c>
      <c r="AY96" s="99">
        <v>75</v>
      </c>
      <c r="AZ96" s="99">
        <v>119</v>
      </c>
      <c r="BA96" s="99">
        <v>245</v>
      </c>
      <c r="BB96" s="99">
        <v>408</v>
      </c>
      <c r="BC96" s="99">
        <v>675</v>
      </c>
      <c r="BD96" s="99">
        <v>1020</v>
      </c>
      <c r="BE96" s="99">
        <v>1497</v>
      </c>
      <c r="BF96" s="99">
        <v>2270</v>
      </c>
      <c r="BG96" s="99">
        <v>3709</v>
      </c>
      <c r="BH96" s="99">
        <v>4583</v>
      </c>
      <c r="BI96" s="99">
        <v>4701</v>
      </c>
      <c r="BJ96" s="99">
        <v>4718</v>
      </c>
      <c r="BK96" s="99">
        <v>3442</v>
      </c>
      <c r="BL96" s="99">
        <v>2727</v>
      </c>
      <c r="BM96" s="99">
        <v>0</v>
      </c>
      <c r="BN96" s="99">
        <v>30424</v>
      </c>
      <c r="BP96" s="122">
        <v>1989</v>
      </c>
    </row>
    <row r="97" spans="2:68">
      <c r="B97" s="122">
        <v>1990</v>
      </c>
      <c r="C97" s="99">
        <v>44</v>
      </c>
      <c r="D97" s="99">
        <v>27</v>
      </c>
      <c r="E97" s="99">
        <v>15</v>
      </c>
      <c r="F97" s="99">
        <v>41</v>
      </c>
      <c r="G97" s="99">
        <v>50</v>
      </c>
      <c r="H97" s="99">
        <v>79</v>
      </c>
      <c r="I97" s="99">
        <v>115</v>
      </c>
      <c r="J97" s="99">
        <v>166</v>
      </c>
      <c r="K97" s="99">
        <v>326</v>
      </c>
      <c r="L97" s="99">
        <v>486</v>
      </c>
      <c r="M97" s="99">
        <v>770</v>
      </c>
      <c r="N97" s="99">
        <v>1343</v>
      </c>
      <c r="O97" s="99">
        <v>2210</v>
      </c>
      <c r="P97" s="99">
        <v>2911</v>
      </c>
      <c r="Q97" s="99">
        <v>2852</v>
      </c>
      <c r="R97" s="99">
        <v>2823</v>
      </c>
      <c r="S97" s="99">
        <v>1902</v>
      </c>
      <c r="T97" s="99">
        <v>1283</v>
      </c>
      <c r="U97" s="99">
        <v>1</v>
      </c>
      <c r="V97" s="99">
        <v>17444</v>
      </c>
      <c r="W97" s="127"/>
      <c r="X97" s="122">
        <v>1990</v>
      </c>
      <c r="Y97" s="99">
        <v>18</v>
      </c>
      <c r="Z97" s="99">
        <v>16</v>
      </c>
      <c r="AA97" s="99">
        <v>23</v>
      </c>
      <c r="AB97" s="99">
        <v>25</v>
      </c>
      <c r="AC97" s="99">
        <v>31</v>
      </c>
      <c r="AD97" s="99">
        <v>68</v>
      </c>
      <c r="AE97" s="99">
        <v>112</v>
      </c>
      <c r="AF97" s="99">
        <v>221</v>
      </c>
      <c r="AG97" s="99">
        <v>399</v>
      </c>
      <c r="AH97" s="99">
        <v>507</v>
      </c>
      <c r="AI97" s="99">
        <v>735</v>
      </c>
      <c r="AJ97" s="99">
        <v>958</v>
      </c>
      <c r="AK97" s="99">
        <v>1412</v>
      </c>
      <c r="AL97" s="99">
        <v>1829</v>
      </c>
      <c r="AM97" s="99">
        <v>1870</v>
      </c>
      <c r="AN97" s="99">
        <v>1953</v>
      </c>
      <c r="AO97" s="99">
        <v>1526</v>
      </c>
      <c r="AP97" s="99">
        <v>1597</v>
      </c>
      <c r="AQ97" s="99">
        <v>0</v>
      </c>
      <c r="AR97" s="99">
        <v>13300</v>
      </c>
      <c r="AS97" s="127"/>
      <c r="AT97" s="122">
        <v>1990</v>
      </c>
      <c r="AU97" s="99">
        <v>62</v>
      </c>
      <c r="AV97" s="99">
        <v>43</v>
      </c>
      <c r="AW97" s="99">
        <v>38</v>
      </c>
      <c r="AX97" s="99">
        <v>66</v>
      </c>
      <c r="AY97" s="99">
        <v>81</v>
      </c>
      <c r="AZ97" s="99">
        <v>147</v>
      </c>
      <c r="BA97" s="99">
        <v>227</v>
      </c>
      <c r="BB97" s="99">
        <v>387</v>
      </c>
      <c r="BC97" s="99">
        <v>725</v>
      </c>
      <c r="BD97" s="99">
        <v>993</v>
      </c>
      <c r="BE97" s="99">
        <v>1505</v>
      </c>
      <c r="BF97" s="99">
        <v>2301</v>
      </c>
      <c r="BG97" s="99">
        <v>3622</v>
      </c>
      <c r="BH97" s="99">
        <v>4740</v>
      </c>
      <c r="BI97" s="99">
        <v>4722</v>
      </c>
      <c r="BJ97" s="99">
        <v>4776</v>
      </c>
      <c r="BK97" s="99">
        <v>3428</v>
      </c>
      <c r="BL97" s="99">
        <v>2880</v>
      </c>
      <c r="BM97" s="99">
        <v>1</v>
      </c>
      <c r="BN97" s="99">
        <v>30744</v>
      </c>
      <c r="BP97" s="122">
        <v>1990</v>
      </c>
    </row>
    <row r="98" spans="2:68">
      <c r="B98" s="122">
        <v>1991</v>
      </c>
      <c r="C98" s="99">
        <v>20</v>
      </c>
      <c r="D98" s="99">
        <v>25</v>
      </c>
      <c r="E98" s="99">
        <v>19</v>
      </c>
      <c r="F98" s="99">
        <v>41</v>
      </c>
      <c r="G98" s="99">
        <v>45</v>
      </c>
      <c r="H98" s="99">
        <v>68</v>
      </c>
      <c r="I98" s="99">
        <v>128</v>
      </c>
      <c r="J98" s="99">
        <v>185</v>
      </c>
      <c r="K98" s="99">
        <v>304</v>
      </c>
      <c r="L98" s="99">
        <v>482</v>
      </c>
      <c r="M98" s="99">
        <v>863</v>
      </c>
      <c r="N98" s="99">
        <v>1270</v>
      </c>
      <c r="O98" s="99">
        <v>2207</v>
      </c>
      <c r="P98" s="99">
        <v>2977</v>
      </c>
      <c r="Q98" s="99">
        <v>2884</v>
      </c>
      <c r="R98" s="99">
        <v>2885</v>
      </c>
      <c r="S98" s="99">
        <v>2011</v>
      </c>
      <c r="T98" s="99">
        <v>1323</v>
      </c>
      <c r="U98" s="99">
        <v>0</v>
      </c>
      <c r="V98" s="99">
        <v>17737</v>
      </c>
      <c r="W98" s="127"/>
      <c r="X98" s="122">
        <v>1991</v>
      </c>
      <c r="Y98" s="99">
        <v>22</v>
      </c>
      <c r="Z98" s="99">
        <v>20</v>
      </c>
      <c r="AA98" s="99">
        <v>21</v>
      </c>
      <c r="AB98" s="99">
        <v>29</v>
      </c>
      <c r="AC98" s="99">
        <v>36</v>
      </c>
      <c r="AD98" s="99">
        <v>66</v>
      </c>
      <c r="AE98" s="99">
        <v>107</v>
      </c>
      <c r="AF98" s="99">
        <v>240</v>
      </c>
      <c r="AG98" s="99">
        <v>383</v>
      </c>
      <c r="AH98" s="99">
        <v>542</v>
      </c>
      <c r="AI98" s="99">
        <v>731</v>
      </c>
      <c r="AJ98" s="99">
        <v>919</v>
      </c>
      <c r="AK98" s="99">
        <v>1432</v>
      </c>
      <c r="AL98" s="99">
        <v>1825</v>
      </c>
      <c r="AM98" s="99">
        <v>2015</v>
      </c>
      <c r="AN98" s="99">
        <v>2072</v>
      </c>
      <c r="AO98" s="99">
        <v>1721</v>
      </c>
      <c r="AP98" s="99">
        <v>1691</v>
      </c>
      <c r="AQ98" s="99">
        <v>0</v>
      </c>
      <c r="AR98" s="99">
        <v>13872</v>
      </c>
      <c r="AS98" s="127"/>
      <c r="AT98" s="122">
        <v>1991</v>
      </c>
      <c r="AU98" s="99">
        <v>42</v>
      </c>
      <c r="AV98" s="99">
        <v>45</v>
      </c>
      <c r="AW98" s="99">
        <v>40</v>
      </c>
      <c r="AX98" s="99">
        <v>70</v>
      </c>
      <c r="AY98" s="99">
        <v>81</v>
      </c>
      <c r="AZ98" s="99">
        <v>134</v>
      </c>
      <c r="BA98" s="99">
        <v>235</v>
      </c>
      <c r="BB98" s="99">
        <v>425</v>
      </c>
      <c r="BC98" s="99">
        <v>687</v>
      </c>
      <c r="BD98" s="99">
        <v>1024</v>
      </c>
      <c r="BE98" s="99">
        <v>1594</v>
      </c>
      <c r="BF98" s="99">
        <v>2189</v>
      </c>
      <c r="BG98" s="99">
        <v>3639</v>
      </c>
      <c r="BH98" s="99">
        <v>4802</v>
      </c>
      <c r="BI98" s="99">
        <v>4899</v>
      </c>
      <c r="BJ98" s="99">
        <v>4957</v>
      </c>
      <c r="BK98" s="99">
        <v>3732</v>
      </c>
      <c r="BL98" s="99">
        <v>3014</v>
      </c>
      <c r="BM98" s="99">
        <v>0</v>
      </c>
      <c r="BN98" s="99">
        <v>31609</v>
      </c>
      <c r="BP98" s="122">
        <v>1991</v>
      </c>
    </row>
    <row r="99" spans="2:68">
      <c r="B99" s="122">
        <v>1992</v>
      </c>
      <c r="C99" s="99">
        <v>27</v>
      </c>
      <c r="D99" s="99">
        <v>20</v>
      </c>
      <c r="E99" s="99">
        <v>23</v>
      </c>
      <c r="F99" s="99">
        <v>44</v>
      </c>
      <c r="G99" s="99">
        <v>48</v>
      </c>
      <c r="H99" s="99">
        <v>76</v>
      </c>
      <c r="I99" s="99">
        <v>107</v>
      </c>
      <c r="J99" s="99">
        <v>175</v>
      </c>
      <c r="K99" s="99">
        <v>309</v>
      </c>
      <c r="L99" s="99">
        <v>505</v>
      </c>
      <c r="M99" s="99">
        <v>856</v>
      </c>
      <c r="N99" s="99">
        <v>1322</v>
      </c>
      <c r="O99" s="99">
        <v>2169</v>
      </c>
      <c r="P99" s="99">
        <v>3038</v>
      </c>
      <c r="Q99" s="99">
        <v>3208</v>
      </c>
      <c r="R99" s="99">
        <v>2884</v>
      </c>
      <c r="S99" s="99">
        <v>2169</v>
      </c>
      <c r="T99" s="99">
        <v>1470</v>
      </c>
      <c r="U99" s="99">
        <v>1</v>
      </c>
      <c r="V99" s="99">
        <v>18451</v>
      </c>
      <c r="W99" s="127"/>
      <c r="X99" s="122">
        <v>1992</v>
      </c>
      <c r="Y99" s="99">
        <v>29</v>
      </c>
      <c r="Z99" s="99">
        <v>20</v>
      </c>
      <c r="AA99" s="99">
        <v>18</v>
      </c>
      <c r="AB99" s="99">
        <v>24</v>
      </c>
      <c r="AC99" s="99">
        <v>31</v>
      </c>
      <c r="AD99" s="99">
        <v>56</v>
      </c>
      <c r="AE99" s="99">
        <v>139</v>
      </c>
      <c r="AF99" s="99">
        <v>211</v>
      </c>
      <c r="AG99" s="99">
        <v>400</v>
      </c>
      <c r="AH99" s="99">
        <v>570</v>
      </c>
      <c r="AI99" s="99">
        <v>743</v>
      </c>
      <c r="AJ99" s="99">
        <v>906</v>
      </c>
      <c r="AK99" s="99">
        <v>1325</v>
      </c>
      <c r="AL99" s="99">
        <v>1784</v>
      </c>
      <c r="AM99" s="99">
        <v>2051</v>
      </c>
      <c r="AN99" s="99">
        <v>2050</v>
      </c>
      <c r="AO99" s="99">
        <v>1751</v>
      </c>
      <c r="AP99" s="99">
        <v>1846</v>
      </c>
      <c r="AQ99" s="99">
        <v>0</v>
      </c>
      <c r="AR99" s="99">
        <v>13954</v>
      </c>
      <c r="AS99" s="127"/>
      <c r="AT99" s="122">
        <v>1992</v>
      </c>
      <c r="AU99" s="99">
        <v>56</v>
      </c>
      <c r="AV99" s="99">
        <v>40</v>
      </c>
      <c r="AW99" s="99">
        <v>41</v>
      </c>
      <c r="AX99" s="99">
        <v>68</v>
      </c>
      <c r="AY99" s="99">
        <v>79</v>
      </c>
      <c r="AZ99" s="99">
        <v>132</v>
      </c>
      <c r="BA99" s="99">
        <v>246</v>
      </c>
      <c r="BB99" s="99">
        <v>386</v>
      </c>
      <c r="BC99" s="99">
        <v>709</v>
      </c>
      <c r="BD99" s="99">
        <v>1075</v>
      </c>
      <c r="BE99" s="99">
        <v>1599</v>
      </c>
      <c r="BF99" s="99">
        <v>2228</v>
      </c>
      <c r="BG99" s="99">
        <v>3494</v>
      </c>
      <c r="BH99" s="99">
        <v>4822</v>
      </c>
      <c r="BI99" s="99">
        <v>5259</v>
      </c>
      <c r="BJ99" s="99">
        <v>4934</v>
      </c>
      <c r="BK99" s="99">
        <v>3920</v>
      </c>
      <c r="BL99" s="99">
        <v>3316</v>
      </c>
      <c r="BM99" s="99">
        <v>1</v>
      </c>
      <c r="BN99" s="99">
        <v>32405</v>
      </c>
      <c r="BP99" s="122">
        <v>1992</v>
      </c>
    </row>
    <row r="100" spans="2:68">
      <c r="B100" s="122">
        <v>1993</v>
      </c>
      <c r="C100" s="99">
        <v>29</v>
      </c>
      <c r="D100" s="99">
        <v>25</v>
      </c>
      <c r="E100" s="99">
        <v>21</v>
      </c>
      <c r="F100" s="99">
        <v>26</v>
      </c>
      <c r="G100" s="99">
        <v>38</v>
      </c>
      <c r="H100" s="99">
        <v>74</v>
      </c>
      <c r="I100" s="99">
        <v>127</v>
      </c>
      <c r="J100" s="99">
        <v>169</v>
      </c>
      <c r="K100" s="99">
        <v>306</v>
      </c>
      <c r="L100" s="99">
        <v>511</v>
      </c>
      <c r="M100" s="99">
        <v>839</v>
      </c>
      <c r="N100" s="99">
        <v>1304</v>
      </c>
      <c r="O100" s="99">
        <v>2113</v>
      </c>
      <c r="P100" s="99">
        <v>2990</v>
      </c>
      <c r="Q100" s="99">
        <v>3251</v>
      </c>
      <c r="R100" s="99">
        <v>2971</v>
      </c>
      <c r="S100" s="99">
        <v>2258</v>
      </c>
      <c r="T100" s="99">
        <v>1674</v>
      </c>
      <c r="U100" s="99">
        <v>1</v>
      </c>
      <c r="V100" s="99">
        <v>18727</v>
      </c>
      <c r="W100" s="127"/>
      <c r="X100" s="122">
        <v>1993</v>
      </c>
      <c r="Y100" s="99">
        <v>29</v>
      </c>
      <c r="Z100" s="99">
        <v>23</v>
      </c>
      <c r="AA100" s="99">
        <v>20</v>
      </c>
      <c r="AB100" s="99">
        <v>30</v>
      </c>
      <c r="AC100" s="99">
        <v>44</v>
      </c>
      <c r="AD100" s="99">
        <v>50</v>
      </c>
      <c r="AE100" s="99">
        <v>114</v>
      </c>
      <c r="AF100" s="99">
        <v>243</v>
      </c>
      <c r="AG100" s="99">
        <v>369</v>
      </c>
      <c r="AH100" s="99">
        <v>554</v>
      </c>
      <c r="AI100" s="99">
        <v>723</v>
      </c>
      <c r="AJ100" s="99">
        <v>973</v>
      </c>
      <c r="AK100" s="99">
        <v>1339</v>
      </c>
      <c r="AL100" s="99">
        <v>1857</v>
      </c>
      <c r="AM100" s="99">
        <v>2135</v>
      </c>
      <c r="AN100" s="99">
        <v>2187</v>
      </c>
      <c r="AO100" s="99">
        <v>1857</v>
      </c>
      <c r="AP100" s="99">
        <v>1902</v>
      </c>
      <c r="AQ100" s="99">
        <v>0</v>
      </c>
      <c r="AR100" s="99">
        <v>14449</v>
      </c>
      <c r="AS100" s="127"/>
      <c r="AT100" s="122">
        <v>1993</v>
      </c>
      <c r="AU100" s="99">
        <v>58</v>
      </c>
      <c r="AV100" s="99">
        <v>48</v>
      </c>
      <c r="AW100" s="99">
        <v>41</v>
      </c>
      <c r="AX100" s="99">
        <v>56</v>
      </c>
      <c r="AY100" s="99">
        <v>82</v>
      </c>
      <c r="AZ100" s="99">
        <v>124</v>
      </c>
      <c r="BA100" s="99">
        <v>241</v>
      </c>
      <c r="BB100" s="99">
        <v>412</v>
      </c>
      <c r="BC100" s="99">
        <v>675</v>
      </c>
      <c r="BD100" s="99">
        <v>1065</v>
      </c>
      <c r="BE100" s="99">
        <v>1562</v>
      </c>
      <c r="BF100" s="99">
        <v>2277</v>
      </c>
      <c r="BG100" s="99">
        <v>3452</v>
      </c>
      <c r="BH100" s="99">
        <v>4847</v>
      </c>
      <c r="BI100" s="99">
        <v>5386</v>
      </c>
      <c r="BJ100" s="99">
        <v>5158</v>
      </c>
      <c r="BK100" s="99">
        <v>4115</v>
      </c>
      <c r="BL100" s="99">
        <v>3576</v>
      </c>
      <c r="BM100" s="99">
        <v>1</v>
      </c>
      <c r="BN100" s="99">
        <v>33176</v>
      </c>
      <c r="BP100" s="122">
        <v>1993</v>
      </c>
    </row>
    <row r="101" spans="2:68">
      <c r="B101" s="122">
        <v>1994</v>
      </c>
      <c r="C101" s="99">
        <v>34</v>
      </c>
      <c r="D101" s="99">
        <v>34</v>
      </c>
      <c r="E101" s="99">
        <v>39</v>
      </c>
      <c r="F101" s="99">
        <v>34</v>
      </c>
      <c r="G101" s="99">
        <v>43</v>
      </c>
      <c r="H101" s="99">
        <v>68</v>
      </c>
      <c r="I101" s="99">
        <v>117</v>
      </c>
      <c r="J101" s="99">
        <v>201</v>
      </c>
      <c r="K101" s="99">
        <v>334</v>
      </c>
      <c r="L101" s="99">
        <v>513</v>
      </c>
      <c r="M101" s="99">
        <v>856</v>
      </c>
      <c r="N101" s="99">
        <v>1349</v>
      </c>
      <c r="O101" s="99">
        <v>2092</v>
      </c>
      <c r="P101" s="99">
        <v>3091</v>
      </c>
      <c r="Q101" s="99">
        <v>3597</v>
      </c>
      <c r="R101" s="99">
        <v>3018</v>
      </c>
      <c r="S101" s="99">
        <v>2373</v>
      </c>
      <c r="T101" s="99">
        <v>1759</v>
      </c>
      <c r="U101" s="99">
        <v>1</v>
      </c>
      <c r="V101" s="99">
        <v>19553</v>
      </c>
      <c r="W101" s="127"/>
      <c r="X101" s="122">
        <v>1994</v>
      </c>
      <c r="Y101" s="99">
        <v>32</v>
      </c>
      <c r="Z101" s="99">
        <v>18</v>
      </c>
      <c r="AA101" s="99">
        <v>22</v>
      </c>
      <c r="AB101" s="99">
        <v>21</v>
      </c>
      <c r="AC101" s="99">
        <v>36</v>
      </c>
      <c r="AD101" s="99">
        <v>59</v>
      </c>
      <c r="AE101" s="99">
        <v>95</v>
      </c>
      <c r="AF101" s="99">
        <v>211</v>
      </c>
      <c r="AG101" s="99">
        <v>380</v>
      </c>
      <c r="AH101" s="99">
        <v>604</v>
      </c>
      <c r="AI101" s="99">
        <v>758</v>
      </c>
      <c r="AJ101" s="99">
        <v>1001</v>
      </c>
      <c r="AK101" s="99">
        <v>1297</v>
      </c>
      <c r="AL101" s="99">
        <v>1856</v>
      </c>
      <c r="AM101" s="99">
        <v>2242</v>
      </c>
      <c r="AN101" s="99">
        <v>2107</v>
      </c>
      <c r="AO101" s="99">
        <v>1911</v>
      </c>
      <c r="AP101" s="99">
        <v>2003</v>
      </c>
      <c r="AQ101" s="99">
        <v>0</v>
      </c>
      <c r="AR101" s="99">
        <v>14653</v>
      </c>
      <c r="AS101" s="127"/>
      <c r="AT101" s="122">
        <v>1994</v>
      </c>
      <c r="AU101" s="99">
        <v>66</v>
      </c>
      <c r="AV101" s="99">
        <v>52</v>
      </c>
      <c r="AW101" s="99">
        <v>61</v>
      </c>
      <c r="AX101" s="99">
        <v>55</v>
      </c>
      <c r="AY101" s="99">
        <v>79</v>
      </c>
      <c r="AZ101" s="99">
        <v>127</v>
      </c>
      <c r="BA101" s="99">
        <v>212</v>
      </c>
      <c r="BB101" s="99">
        <v>412</v>
      </c>
      <c r="BC101" s="99">
        <v>714</v>
      </c>
      <c r="BD101" s="99">
        <v>1117</v>
      </c>
      <c r="BE101" s="99">
        <v>1614</v>
      </c>
      <c r="BF101" s="99">
        <v>2350</v>
      </c>
      <c r="BG101" s="99">
        <v>3389</v>
      </c>
      <c r="BH101" s="99">
        <v>4947</v>
      </c>
      <c r="BI101" s="99">
        <v>5839</v>
      </c>
      <c r="BJ101" s="99">
        <v>5125</v>
      </c>
      <c r="BK101" s="99">
        <v>4284</v>
      </c>
      <c r="BL101" s="99">
        <v>3762</v>
      </c>
      <c r="BM101" s="99">
        <v>1</v>
      </c>
      <c r="BN101" s="99">
        <v>34206</v>
      </c>
      <c r="BP101" s="122">
        <v>1994</v>
      </c>
    </row>
    <row r="102" spans="2:68">
      <c r="B102" s="122">
        <v>1995</v>
      </c>
      <c r="C102" s="99">
        <v>34</v>
      </c>
      <c r="D102" s="99">
        <v>35</v>
      </c>
      <c r="E102" s="99">
        <v>24</v>
      </c>
      <c r="F102" s="99">
        <v>36</v>
      </c>
      <c r="G102" s="99">
        <v>54</v>
      </c>
      <c r="H102" s="99">
        <v>52</v>
      </c>
      <c r="I102" s="99">
        <v>126</v>
      </c>
      <c r="J102" s="99">
        <v>165</v>
      </c>
      <c r="K102" s="99">
        <v>301</v>
      </c>
      <c r="L102" s="99">
        <v>532</v>
      </c>
      <c r="M102" s="99">
        <v>841</v>
      </c>
      <c r="N102" s="99">
        <v>1233</v>
      </c>
      <c r="O102" s="99">
        <v>1995</v>
      </c>
      <c r="P102" s="99">
        <v>3037</v>
      </c>
      <c r="Q102" s="99">
        <v>3604</v>
      </c>
      <c r="R102" s="99">
        <v>2991</v>
      </c>
      <c r="S102" s="99">
        <v>2518</v>
      </c>
      <c r="T102" s="99">
        <v>1847</v>
      </c>
      <c r="U102" s="99">
        <v>0</v>
      </c>
      <c r="V102" s="99">
        <v>19425</v>
      </c>
      <c r="W102" s="127"/>
      <c r="X102" s="122">
        <v>1995</v>
      </c>
      <c r="Y102" s="99">
        <v>23</v>
      </c>
      <c r="Z102" s="99">
        <v>20</v>
      </c>
      <c r="AA102" s="99">
        <v>15</v>
      </c>
      <c r="AB102" s="99">
        <v>23</v>
      </c>
      <c r="AC102" s="99">
        <v>30</v>
      </c>
      <c r="AD102" s="99">
        <v>52</v>
      </c>
      <c r="AE102" s="99">
        <v>116</v>
      </c>
      <c r="AF102" s="99">
        <v>179</v>
      </c>
      <c r="AG102" s="99">
        <v>363</v>
      </c>
      <c r="AH102" s="99">
        <v>582</v>
      </c>
      <c r="AI102" s="99">
        <v>793</v>
      </c>
      <c r="AJ102" s="99">
        <v>953</v>
      </c>
      <c r="AK102" s="99">
        <v>1310</v>
      </c>
      <c r="AL102" s="99">
        <v>1892</v>
      </c>
      <c r="AM102" s="99">
        <v>2248</v>
      </c>
      <c r="AN102" s="99">
        <v>2195</v>
      </c>
      <c r="AO102" s="99">
        <v>2059</v>
      </c>
      <c r="AP102" s="99">
        <v>2090</v>
      </c>
      <c r="AQ102" s="99">
        <v>0</v>
      </c>
      <c r="AR102" s="99">
        <v>14943</v>
      </c>
      <c r="AS102" s="127"/>
      <c r="AT102" s="122">
        <v>1995</v>
      </c>
      <c r="AU102" s="99">
        <v>57</v>
      </c>
      <c r="AV102" s="99">
        <v>55</v>
      </c>
      <c r="AW102" s="99">
        <v>39</v>
      </c>
      <c r="AX102" s="99">
        <v>59</v>
      </c>
      <c r="AY102" s="99">
        <v>84</v>
      </c>
      <c r="AZ102" s="99">
        <v>104</v>
      </c>
      <c r="BA102" s="99">
        <v>242</v>
      </c>
      <c r="BB102" s="99">
        <v>344</v>
      </c>
      <c r="BC102" s="99">
        <v>664</v>
      </c>
      <c r="BD102" s="99">
        <v>1114</v>
      </c>
      <c r="BE102" s="99">
        <v>1634</v>
      </c>
      <c r="BF102" s="99">
        <v>2186</v>
      </c>
      <c r="BG102" s="99">
        <v>3305</v>
      </c>
      <c r="BH102" s="99">
        <v>4929</v>
      </c>
      <c r="BI102" s="99">
        <v>5852</v>
      </c>
      <c r="BJ102" s="99">
        <v>5186</v>
      </c>
      <c r="BK102" s="99">
        <v>4577</v>
      </c>
      <c r="BL102" s="99">
        <v>3937</v>
      </c>
      <c r="BM102" s="99">
        <v>0</v>
      </c>
      <c r="BN102" s="99">
        <v>34368</v>
      </c>
      <c r="BP102" s="122">
        <v>1995</v>
      </c>
    </row>
    <row r="103" spans="2:68">
      <c r="B103" s="122">
        <v>1996</v>
      </c>
      <c r="C103" s="99">
        <v>33</v>
      </c>
      <c r="D103" s="99">
        <v>34</v>
      </c>
      <c r="E103" s="99">
        <v>22</v>
      </c>
      <c r="F103" s="99">
        <v>43</v>
      </c>
      <c r="G103" s="99">
        <v>37</v>
      </c>
      <c r="H103" s="99">
        <v>65</v>
      </c>
      <c r="I103" s="99">
        <v>104</v>
      </c>
      <c r="J103" s="99">
        <v>146</v>
      </c>
      <c r="K103" s="99">
        <v>293</v>
      </c>
      <c r="L103" s="99">
        <v>529</v>
      </c>
      <c r="M103" s="99">
        <v>856</v>
      </c>
      <c r="N103" s="99">
        <v>1248</v>
      </c>
      <c r="O103" s="99">
        <v>1946</v>
      </c>
      <c r="P103" s="99">
        <v>3029</v>
      </c>
      <c r="Q103" s="99">
        <v>3609</v>
      </c>
      <c r="R103" s="99">
        <v>3287</v>
      </c>
      <c r="S103" s="99">
        <v>2620</v>
      </c>
      <c r="T103" s="99">
        <v>1987</v>
      </c>
      <c r="U103" s="99">
        <v>1</v>
      </c>
      <c r="V103" s="99">
        <v>19889</v>
      </c>
      <c r="W103" s="127"/>
      <c r="X103" s="122">
        <v>1996</v>
      </c>
      <c r="Y103" s="99">
        <v>29</v>
      </c>
      <c r="Z103" s="99">
        <v>16</v>
      </c>
      <c r="AA103" s="99">
        <v>20</v>
      </c>
      <c r="AB103" s="99">
        <v>20</v>
      </c>
      <c r="AC103" s="99">
        <v>25</v>
      </c>
      <c r="AD103" s="99">
        <v>64</v>
      </c>
      <c r="AE103" s="99">
        <v>116</v>
      </c>
      <c r="AF103" s="99">
        <v>239</v>
      </c>
      <c r="AG103" s="99">
        <v>380</v>
      </c>
      <c r="AH103" s="99">
        <v>604</v>
      </c>
      <c r="AI103" s="99">
        <v>819</v>
      </c>
      <c r="AJ103" s="99">
        <v>1006</v>
      </c>
      <c r="AK103" s="99">
        <v>1303</v>
      </c>
      <c r="AL103" s="99">
        <v>1795</v>
      </c>
      <c r="AM103" s="99">
        <v>2230</v>
      </c>
      <c r="AN103" s="99">
        <v>2328</v>
      </c>
      <c r="AO103" s="99">
        <v>2125</v>
      </c>
      <c r="AP103" s="99">
        <v>2244</v>
      </c>
      <c r="AQ103" s="99">
        <v>0</v>
      </c>
      <c r="AR103" s="99">
        <v>15363</v>
      </c>
      <c r="AS103" s="127"/>
      <c r="AT103" s="122">
        <v>1996</v>
      </c>
      <c r="AU103" s="99">
        <v>62</v>
      </c>
      <c r="AV103" s="99">
        <v>50</v>
      </c>
      <c r="AW103" s="99">
        <v>42</v>
      </c>
      <c r="AX103" s="99">
        <v>63</v>
      </c>
      <c r="AY103" s="99">
        <v>62</v>
      </c>
      <c r="AZ103" s="99">
        <v>129</v>
      </c>
      <c r="BA103" s="99">
        <v>220</v>
      </c>
      <c r="BB103" s="99">
        <v>385</v>
      </c>
      <c r="BC103" s="99">
        <v>673</v>
      </c>
      <c r="BD103" s="99">
        <v>1133</v>
      </c>
      <c r="BE103" s="99">
        <v>1675</v>
      </c>
      <c r="BF103" s="99">
        <v>2254</v>
      </c>
      <c r="BG103" s="99">
        <v>3249</v>
      </c>
      <c r="BH103" s="99">
        <v>4824</v>
      </c>
      <c r="BI103" s="99">
        <v>5839</v>
      </c>
      <c r="BJ103" s="99">
        <v>5615</v>
      </c>
      <c r="BK103" s="99">
        <v>4745</v>
      </c>
      <c r="BL103" s="99">
        <v>4231</v>
      </c>
      <c r="BM103" s="99">
        <v>1</v>
      </c>
      <c r="BN103" s="99">
        <v>35252</v>
      </c>
      <c r="BP103" s="122">
        <v>1996</v>
      </c>
    </row>
    <row r="104" spans="2:68">
      <c r="B104" s="123">
        <v>1997</v>
      </c>
      <c r="C104" s="99">
        <v>37</v>
      </c>
      <c r="D104" s="99">
        <v>24</v>
      </c>
      <c r="E104" s="99">
        <v>22</v>
      </c>
      <c r="F104" s="99">
        <v>38</v>
      </c>
      <c r="G104" s="99">
        <v>43</v>
      </c>
      <c r="H104" s="99">
        <v>69</v>
      </c>
      <c r="I104" s="99">
        <v>91</v>
      </c>
      <c r="J104" s="99">
        <v>142</v>
      </c>
      <c r="K104" s="99">
        <v>279</v>
      </c>
      <c r="L104" s="99">
        <v>498</v>
      </c>
      <c r="M104" s="99">
        <v>904</v>
      </c>
      <c r="N104" s="99">
        <v>1285</v>
      </c>
      <c r="O104" s="99">
        <v>2006</v>
      </c>
      <c r="P104" s="99">
        <v>2886</v>
      </c>
      <c r="Q104" s="99">
        <v>3650</v>
      </c>
      <c r="R104" s="99">
        <v>3289</v>
      </c>
      <c r="S104" s="99">
        <v>2617</v>
      </c>
      <c r="T104" s="99">
        <v>1985</v>
      </c>
      <c r="U104" s="99">
        <v>0</v>
      </c>
      <c r="V104" s="99">
        <v>19865</v>
      </c>
      <c r="W104" s="127"/>
      <c r="X104" s="123">
        <v>1997</v>
      </c>
      <c r="Y104" s="99">
        <v>15</v>
      </c>
      <c r="Z104" s="99">
        <v>30</v>
      </c>
      <c r="AA104" s="99">
        <v>16</v>
      </c>
      <c r="AB104" s="99">
        <v>28</v>
      </c>
      <c r="AC104" s="99">
        <v>26</v>
      </c>
      <c r="AD104" s="99">
        <v>61</v>
      </c>
      <c r="AE104" s="99">
        <v>120</v>
      </c>
      <c r="AF104" s="99">
        <v>218</v>
      </c>
      <c r="AG104" s="99">
        <v>360</v>
      </c>
      <c r="AH104" s="99">
        <v>611</v>
      </c>
      <c r="AI104" s="99">
        <v>861</v>
      </c>
      <c r="AJ104" s="99">
        <v>1026</v>
      </c>
      <c r="AK104" s="99">
        <v>1260</v>
      </c>
      <c r="AL104" s="99">
        <v>1789</v>
      </c>
      <c r="AM104" s="99">
        <v>2316</v>
      </c>
      <c r="AN104" s="99">
        <v>2299</v>
      </c>
      <c r="AO104" s="99">
        <v>2114</v>
      </c>
      <c r="AP104" s="99">
        <v>2348</v>
      </c>
      <c r="AQ104" s="99">
        <v>0</v>
      </c>
      <c r="AR104" s="99">
        <v>15498</v>
      </c>
      <c r="AS104" s="127"/>
      <c r="AT104" s="123">
        <v>1997</v>
      </c>
      <c r="AU104" s="99">
        <v>52</v>
      </c>
      <c r="AV104" s="99">
        <v>54</v>
      </c>
      <c r="AW104" s="99">
        <v>38</v>
      </c>
      <c r="AX104" s="99">
        <v>66</v>
      </c>
      <c r="AY104" s="99">
        <v>69</v>
      </c>
      <c r="AZ104" s="99">
        <v>130</v>
      </c>
      <c r="BA104" s="99">
        <v>211</v>
      </c>
      <c r="BB104" s="99">
        <v>360</v>
      </c>
      <c r="BC104" s="99">
        <v>639</v>
      </c>
      <c r="BD104" s="99">
        <v>1109</v>
      </c>
      <c r="BE104" s="99">
        <v>1765</v>
      </c>
      <c r="BF104" s="99">
        <v>2311</v>
      </c>
      <c r="BG104" s="99">
        <v>3266</v>
      </c>
      <c r="BH104" s="99">
        <v>4675</v>
      </c>
      <c r="BI104" s="99">
        <v>5966</v>
      </c>
      <c r="BJ104" s="99">
        <v>5588</v>
      </c>
      <c r="BK104" s="99">
        <v>4731</v>
      </c>
      <c r="BL104" s="99">
        <v>4333</v>
      </c>
      <c r="BM104" s="99">
        <v>0</v>
      </c>
      <c r="BN104" s="99">
        <v>35363</v>
      </c>
      <c r="BP104" s="123">
        <v>1997</v>
      </c>
    </row>
    <row r="105" spans="2:68">
      <c r="B105" s="123">
        <v>1998</v>
      </c>
      <c r="C105" s="99">
        <v>41</v>
      </c>
      <c r="D105" s="99">
        <v>28</v>
      </c>
      <c r="E105" s="99">
        <v>29</v>
      </c>
      <c r="F105" s="99">
        <v>30</v>
      </c>
      <c r="G105" s="99">
        <v>39</v>
      </c>
      <c r="H105" s="99">
        <v>56</v>
      </c>
      <c r="I105" s="99">
        <v>108</v>
      </c>
      <c r="J105" s="99">
        <v>143</v>
      </c>
      <c r="K105" s="99">
        <v>284</v>
      </c>
      <c r="L105" s="99">
        <v>522</v>
      </c>
      <c r="M105" s="99">
        <v>906</v>
      </c>
      <c r="N105" s="99">
        <v>1313</v>
      </c>
      <c r="O105" s="99">
        <v>1949</v>
      </c>
      <c r="P105" s="99">
        <v>2795</v>
      </c>
      <c r="Q105" s="99">
        <v>3759</v>
      </c>
      <c r="R105" s="99">
        <v>3447</v>
      </c>
      <c r="S105" s="99">
        <v>2621</v>
      </c>
      <c r="T105" s="99">
        <v>2097</v>
      </c>
      <c r="U105" s="99">
        <v>1</v>
      </c>
      <c r="V105" s="99">
        <v>20168</v>
      </c>
      <c r="W105" s="127"/>
      <c r="X105" s="123">
        <v>1998</v>
      </c>
      <c r="Y105" s="99">
        <v>27</v>
      </c>
      <c r="Z105" s="99">
        <v>21</v>
      </c>
      <c r="AA105" s="99">
        <v>17</v>
      </c>
      <c r="AB105" s="99">
        <v>32</v>
      </c>
      <c r="AC105" s="99">
        <v>28</v>
      </c>
      <c r="AD105" s="99">
        <v>52</v>
      </c>
      <c r="AE105" s="99">
        <v>112</v>
      </c>
      <c r="AF105" s="99">
        <v>205</v>
      </c>
      <c r="AG105" s="99">
        <v>353</v>
      </c>
      <c r="AH105" s="99">
        <v>595</v>
      </c>
      <c r="AI105" s="99">
        <v>871</v>
      </c>
      <c r="AJ105" s="99">
        <v>982</v>
      </c>
      <c r="AK105" s="99">
        <v>1266</v>
      </c>
      <c r="AL105" s="99">
        <v>1670</v>
      </c>
      <c r="AM105" s="99">
        <v>2195</v>
      </c>
      <c r="AN105" s="99">
        <v>2425</v>
      </c>
      <c r="AO105" s="99">
        <v>2133</v>
      </c>
      <c r="AP105" s="99">
        <v>2457</v>
      </c>
      <c r="AQ105" s="99">
        <v>0</v>
      </c>
      <c r="AR105" s="99">
        <v>15441</v>
      </c>
      <c r="AS105" s="127"/>
      <c r="AT105" s="123">
        <v>1998</v>
      </c>
      <c r="AU105" s="99">
        <v>68</v>
      </c>
      <c r="AV105" s="99">
        <v>49</v>
      </c>
      <c r="AW105" s="99">
        <v>46</v>
      </c>
      <c r="AX105" s="99">
        <v>62</v>
      </c>
      <c r="AY105" s="99">
        <v>67</v>
      </c>
      <c r="AZ105" s="99">
        <v>108</v>
      </c>
      <c r="BA105" s="99">
        <v>220</v>
      </c>
      <c r="BB105" s="99">
        <v>348</v>
      </c>
      <c r="BC105" s="99">
        <v>637</v>
      </c>
      <c r="BD105" s="99">
        <v>1117</v>
      </c>
      <c r="BE105" s="99">
        <v>1777</v>
      </c>
      <c r="BF105" s="99">
        <v>2295</v>
      </c>
      <c r="BG105" s="99">
        <v>3215</v>
      </c>
      <c r="BH105" s="99">
        <v>4465</v>
      </c>
      <c r="BI105" s="99">
        <v>5954</v>
      </c>
      <c r="BJ105" s="99">
        <v>5872</v>
      </c>
      <c r="BK105" s="99">
        <v>4754</v>
      </c>
      <c r="BL105" s="99">
        <v>4554</v>
      </c>
      <c r="BM105" s="99">
        <v>1</v>
      </c>
      <c r="BN105" s="99">
        <v>35609</v>
      </c>
      <c r="BP105" s="123">
        <v>1998</v>
      </c>
    </row>
    <row r="106" spans="2:68">
      <c r="B106" s="123">
        <v>1999</v>
      </c>
      <c r="C106" s="99">
        <v>23</v>
      </c>
      <c r="D106" s="99">
        <v>33</v>
      </c>
      <c r="E106" s="99">
        <v>23</v>
      </c>
      <c r="F106" s="99">
        <v>49</v>
      </c>
      <c r="G106" s="99">
        <v>48</v>
      </c>
      <c r="H106" s="99">
        <v>69</v>
      </c>
      <c r="I106" s="99">
        <v>78</v>
      </c>
      <c r="J106" s="99">
        <v>160</v>
      </c>
      <c r="K106" s="99">
        <v>268</v>
      </c>
      <c r="L106" s="99">
        <v>483</v>
      </c>
      <c r="M106" s="99">
        <v>927</v>
      </c>
      <c r="N106" s="99">
        <v>1368</v>
      </c>
      <c r="O106" s="99">
        <v>1838</v>
      </c>
      <c r="P106" s="99">
        <v>2703</v>
      </c>
      <c r="Q106" s="99">
        <v>3679</v>
      </c>
      <c r="R106" s="99">
        <v>3668</v>
      </c>
      <c r="S106" s="99">
        <v>2543</v>
      </c>
      <c r="T106" s="99">
        <v>2323</v>
      </c>
      <c r="U106" s="99">
        <v>0</v>
      </c>
      <c r="V106" s="99">
        <v>20283</v>
      </c>
      <c r="W106" s="127"/>
      <c r="X106" s="123">
        <v>1999</v>
      </c>
      <c r="Y106" s="99">
        <v>23</v>
      </c>
      <c r="Z106" s="99">
        <v>17</v>
      </c>
      <c r="AA106" s="99">
        <v>13</v>
      </c>
      <c r="AB106" s="99">
        <v>25</v>
      </c>
      <c r="AC106" s="99">
        <v>24</v>
      </c>
      <c r="AD106" s="99">
        <v>58</v>
      </c>
      <c r="AE106" s="99">
        <v>97</v>
      </c>
      <c r="AF106" s="99">
        <v>187</v>
      </c>
      <c r="AG106" s="99">
        <v>379</v>
      </c>
      <c r="AH106" s="99">
        <v>597</v>
      </c>
      <c r="AI106" s="99">
        <v>801</v>
      </c>
      <c r="AJ106" s="99">
        <v>985</v>
      </c>
      <c r="AK106" s="99">
        <v>1249</v>
      </c>
      <c r="AL106" s="99">
        <v>1601</v>
      </c>
      <c r="AM106" s="99">
        <v>2310</v>
      </c>
      <c r="AN106" s="99">
        <v>2466</v>
      </c>
      <c r="AO106" s="99">
        <v>2149</v>
      </c>
      <c r="AP106" s="99">
        <v>2592</v>
      </c>
      <c r="AQ106" s="99">
        <v>0</v>
      </c>
      <c r="AR106" s="99">
        <v>15573</v>
      </c>
      <c r="AS106" s="127"/>
      <c r="AT106" s="123">
        <v>1999</v>
      </c>
      <c r="AU106" s="99">
        <v>46</v>
      </c>
      <c r="AV106" s="99">
        <v>50</v>
      </c>
      <c r="AW106" s="99">
        <v>36</v>
      </c>
      <c r="AX106" s="99">
        <v>74</v>
      </c>
      <c r="AY106" s="99">
        <v>72</v>
      </c>
      <c r="AZ106" s="99">
        <v>127</v>
      </c>
      <c r="BA106" s="99">
        <v>175</v>
      </c>
      <c r="BB106" s="99">
        <v>347</v>
      </c>
      <c r="BC106" s="99">
        <v>647</v>
      </c>
      <c r="BD106" s="99">
        <v>1080</v>
      </c>
      <c r="BE106" s="99">
        <v>1728</v>
      </c>
      <c r="BF106" s="99">
        <v>2353</v>
      </c>
      <c r="BG106" s="99">
        <v>3087</v>
      </c>
      <c r="BH106" s="99">
        <v>4304</v>
      </c>
      <c r="BI106" s="99">
        <v>5989</v>
      </c>
      <c r="BJ106" s="99">
        <v>6134</v>
      </c>
      <c r="BK106" s="99">
        <v>4692</v>
      </c>
      <c r="BL106" s="99">
        <v>4915</v>
      </c>
      <c r="BM106" s="99">
        <v>0</v>
      </c>
      <c r="BN106" s="99">
        <v>35856</v>
      </c>
      <c r="BP106" s="123">
        <v>1999</v>
      </c>
    </row>
    <row r="107" spans="2:68" s="91" customFormat="1">
      <c r="B107" s="124">
        <v>2000</v>
      </c>
      <c r="C107" s="99">
        <v>19</v>
      </c>
      <c r="D107" s="99">
        <v>25</v>
      </c>
      <c r="E107" s="99">
        <v>14</v>
      </c>
      <c r="F107" s="99">
        <v>29</v>
      </c>
      <c r="G107" s="99">
        <v>36</v>
      </c>
      <c r="H107" s="99">
        <v>45</v>
      </c>
      <c r="I107" s="99">
        <v>90</v>
      </c>
      <c r="J107" s="99">
        <v>141</v>
      </c>
      <c r="K107" s="99">
        <v>273</v>
      </c>
      <c r="L107" s="99">
        <v>467</v>
      </c>
      <c r="M107" s="99">
        <v>964</v>
      </c>
      <c r="N107" s="99">
        <v>1399</v>
      </c>
      <c r="O107" s="99">
        <v>1837</v>
      </c>
      <c r="P107" s="99">
        <v>2643</v>
      </c>
      <c r="Q107" s="99">
        <v>3650</v>
      </c>
      <c r="R107" s="99">
        <v>3780</v>
      </c>
      <c r="S107" s="99">
        <v>2704</v>
      </c>
      <c r="T107" s="99">
        <v>2428</v>
      </c>
      <c r="U107" s="99">
        <v>1</v>
      </c>
      <c r="V107" s="99">
        <v>20545</v>
      </c>
      <c r="W107" s="125"/>
      <c r="X107" s="124">
        <v>2000</v>
      </c>
      <c r="Y107" s="99">
        <v>19</v>
      </c>
      <c r="Z107" s="99">
        <v>16</v>
      </c>
      <c r="AA107" s="99">
        <v>20</v>
      </c>
      <c r="AB107" s="99">
        <v>22</v>
      </c>
      <c r="AC107" s="99">
        <v>35</v>
      </c>
      <c r="AD107" s="99">
        <v>41</v>
      </c>
      <c r="AE107" s="99">
        <v>97</v>
      </c>
      <c r="AF107" s="99">
        <v>201</v>
      </c>
      <c r="AG107" s="99">
        <v>334</v>
      </c>
      <c r="AH107" s="99">
        <v>561</v>
      </c>
      <c r="AI107" s="99">
        <v>876</v>
      </c>
      <c r="AJ107" s="99">
        <v>1082</v>
      </c>
      <c r="AK107" s="99">
        <v>1225</v>
      </c>
      <c r="AL107" s="99">
        <v>1590</v>
      </c>
      <c r="AM107" s="99">
        <v>2189</v>
      </c>
      <c r="AN107" s="99">
        <v>2534</v>
      </c>
      <c r="AO107" s="99">
        <v>2170</v>
      </c>
      <c r="AP107" s="99">
        <v>2817</v>
      </c>
      <c r="AQ107" s="99">
        <v>0</v>
      </c>
      <c r="AR107" s="99">
        <v>15829</v>
      </c>
      <c r="AS107" s="125"/>
      <c r="AT107" s="124">
        <v>2000</v>
      </c>
      <c r="AU107" s="99">
        <v>38</v>
      </c>
      <c r="AV107" s="99">
        <v>41</v>
      </c>
      <c r="AW107" s="99">
        <v>34</v>
      </c>
      <c r="AX107" s="99">
        <v>51</v>
      </c>
      <c r="AY107" s="99">
        <v>71</v>
      </c>
      <c r="AZ107" s="99">
        <v>86</v>
      </c>
      <c r="BA107" s="99">
        <v>187</v>
      </c>
      <c r="BB107" s="99">
        <v>342</v>
      </c>
      <c r="BC107" s="99">
        <v>607</v>
      </c>
      <c r="BD107" s="99">
        <v>1028</v>
      </c>
      <c r="BE107" s="99">
        <v>1840</v>
      </c>
      <c r="BF107" s="99">
        <v>2481</v>
      </c>
      <c r="BG107" s="99">
        <v>3062</v>
      </c>
      <c r="BH107" s="99">
        <v>4233</v>
      </c>
      <c r="BI107" s="99">
        <v>5839</v>
      </c>
      <c r="BJ107" s="99">
        <v>6314</v>
      </c>
      <c r="BK107" s="99">
        <v>4874</v>
      </c>
      <c r="BL107" s="99">
        <v>5245</v>
      </c>
      <c r="BM107" s="99">
        <v>1</v>
      </c>
      <c r="BN107" s="99">
        <v>36374</v>
      </c>
      <c r="BP107" s="124">
        <v>2000</v>
      </c>
    </row>
    <row r="108" spans="2:68">
      <c r="B108" s="123">
        <v>2001</v>
      </c>
      <c r="C108" s="99">
        <v>27</v>
      </c>
      <c r="D108" s="99">
        <v>25</v>
      </c>
      <c r="E108" s="99">
        <v>25</v>
      </c>
      <c r="F108" s="99">
        <v>31</v>
      </c>
      <c r="G108" s="99">
        <v>38</v>
      </c>
      <c r="H108" s="99">
        <v>53</v>
      </c>
      <c r="I108" s="99">
        <v>85</v>
      </c>
      <c r="J108" s="99">
        <v>160</v>
      </c>
      <c r="K108" s="99">
        <v>285</v>
      </c>
      <c r="L108" s="99">
        <v>523</v>
      </c>
      <c r="M108" s="99">
        <v>893</v>
      </c>
      <c r="N108" s="99">
        <v>1456</v>
      </c>
      <c r="O108" s="99">
        <v>1947</v>
      </c>
      <c r="P108" s="99">
        <v>2576</v>
      </c>
      <c r="Q108" s="99">
        <v>3695</v>
      </c>
      <c r="R108" s="99">
        <v>3866</v>
      </c>
      <c r="S108" s="99">
        <v>2876</v>
      </c>
      <c r="T108" s="99">
        <v>2564</v>
      </c>
      <c r="U108" s="99">
        <v>1</v>
      </c>
      <c r="V108" s="99">
        <v>21126</v>
      </c>
      <c r="W108" s="127"/>
      <c r="X108" s="123">
        <v>2001</v>
      </c>
      <c r="Y108" s="99">
        <v>20</v>
      </c>
      <c r="Z108" s="99">
        <v>17</v>
      </c>
      <c r="AA108" s="99">
        <v>14</v>
      </c>
      <c r="AB108" s="99">
        <v>20</v>
      </c>
      <c r="AC108" s="99">
        <v>30</v>
      </c>
      <c r="AD108" s="99">
        <v>38</v>
      </c>
      <c r="AE108" s="99">
        <v>98</v>
      </c>
      <c r="AF108" s="99">
        <v>202</v>
      </c>
      <c r="AG108" s="99">
        <v>361</v>
      </c>
      <c r="AH108" s="99">
        <v>575</v>
      </c>
      <c r="AI108" s="99">
        <v>891</v>
      </c>
      <c r="AJ108" s="99">
        <v>1102</v>
      </c>
      <c r="AK108" s="99">
        <v>1224</v>
      </c>
      <c r="AL108" s="99">
        <v>1616</v>
      </c>
      <c r="AM108" s="99">
        <v>2287</v>
      </c>
      <c r="AN108" s="99">
        <v>2638</v>
      </c>
      <c r="AO108" s="99">
        <v>2348</v>
      </c>
      <c r="AP108" s="99">
        <v>2889</v>
      </c>
      <c r="AQ108" s="99">
        <v>1</v>
      </c>
      <c r="AR108" s="99">
        <v>16371</v>
      </c>
      <c r="AS108" s="127"/>
      <c r="AT108" s="123">
        <v>2001</v>
      </c>
      <c r="AU108" s="99">
        <v>47</v>
      </c>
      <c r="AV108" s="99">
        <v>42</v>
      </c>
      <c r="AW108" s="99">
        <v>39</v>
      </c>
      <c r="AX108" s="99">
        <v>51</v>
      </c>
      <c r="AY108" s="99">
        <v>68</v>
      </c>
      <c r="AZ108" s="99">
        <v>91</v>
      </c>
      <c r="BA108" s="99">
        <v>183</v>
      </c>
      <c r="BB108" s="99">
        <v>362</v>
      </c>
      <c r="BC108" s="99">
        <v>646</v>
      </c>
      <c r="BD108" s="99">
        <v>1098</v>
      </c>
      <c r="BE108" s="99">
        <v>1784</v>
      </c>
      <c r="BF108" s="99">
        <v>2558</v>
      </c>
      <c r="BG108" s="99">
        <v>3171</v>
      </c>
      <c r="BH108" s="99">
        <v>4192</v>
      </c>
      <c r="BI108" s="99">
        <v>5982</v>
      </c>
      <c r="BJ108" s="99">
        <v>6504</v>
      </c>
      <c r="BK108" s="99">
        <v>5224</v>
      </c>
      <c r="BL108" s="99">
        <v>5453</v>
      </c>
      <c r="BM108" s="99">
        <v>2</v>
      </c>
      <c r="BN108" s="99">
        <v>37497</v>
      </c>
      <c r="BP108" s="123">
        <v>2001</v>
      </c>
    </row>
    <row r="109" spans="2:68">
      <c r="B109" s="124">
        <v>2002</v>
      </c>
      <c r="C109" s="99">
        <v>26</v>
      </c>
      <c r="D109" s="99">
        <v>20</v>
      </c>
      <c r="E109" s="99">
        <v>25</v>
      </c>
      <c r="F109" s="99">
        <v>42</v>
      </c>
      <c r="G109" s="99">
        <v>36</v>
      </c>
      <c r="H109" s="99">
        <v>60</v>
      </c>
      <c r="I109" s="99">
        <v>94</v>
      </c>
      <c r="J109" s="99">
        <v>134</v>
      </c>
      <c r="K109" s="99">
        <v>248</v>
      </c>
      <c r="L109" s="99">
        <v>538</v>
      </c>
      <c r="M109" s="99">
        <v>872</v>
      </c>
      <c r="N109" s="99">
        <v>1438</v>
      </c>
      <c r="O109" s="99">
        <v>1940</v>
      </c>
      <c r="P109" s="99">
        <v>2553</v>
      </c>
      <c r="Q109" s="99">
        <v>3571</v>
      </c>
      <c r="R109" s="99">
        <v>4074</v>
      </c>
      <c r="S109" s="99">
        <v>3099</v>
      </c>
      <c r="T109" s="99">
        <v>2684</v>
      </c>
      <c r="U109" s="99">
        <v>5</v>
      </c>
      <c r="V109" s="99">
        <v>21459</v>
      </c>
      <c r="W109" s="127"/>
      <c r="X109" s="124">
        <v>2002</v>
      </c>
      <c r="Y109" s="99">
        <v>24</v>
      </c>
      <c r="Z109" s="99">
        <v>24</v>
      </c>
      <c r="AA109" s="99">
        <v>14</v>
      </c>
      <c r="AB109" s="99">
        <v>19</v>
      </c>
      <c r="AC109" s="99">
        <v>25</v>
      </c>
      <c r="AD109" s="99">
        <v>39</v>
      </c>
      <c r="AE109" s="99">
        <v>95</v>
      </c>
      <c r="AF109" s="99">
        <v>177</v>
      </c>
      <c r="AG109" s="99">
        <v>351</v>
      </c>
      <c r="AH109" s="99">
        <v>559</v>
      </c>
      <c r="AI109" s="99">
        <v>948</v>
      </c>
      <c r="AJ109" s="99">
        <v>1208</v>
      </c>
      <c r="AK109" s="99">
        <v>1363</v>
      </c>
      <c r="AL109" s="99">
        <v>1663</v>
      </c>
      <c r="AM109" s="99">
        <v>2243</v>
      </c>
      <c r="AN109" s="99">
        <v>2715</v>
      </c>
      <c r="AO109" s="99">
        <v>2500</v>
      </c>
      <c r="AP109" s="99">
        <v>2993</v>
      </c>
      <c r="AQ109" s="99">
        <v>7</v>
      </c>
      <c r="AR109" s="99">
        <v>16967</v>
      </c>
      <c r="AS109" s="127"/>
      <c r="AT109" s="124">
        <v>2002</v>
      </c>
      <c r="AU109" s="99">
        <v>50</v>
      </c>
      <c r="AV109" s="99">
        <v>44</v>
      </c>
      <c r="AW109" s="99">
        <v>39</v>
      </c>
      <c r="AX109" s="99">
        <v>61</v>
      </c>
      <c r="AY109" s="99">
        <v>61</v>
      </c>
      <c r="AZ109" s="99">
        <v>99</v>
      </c>
      <c r="BA109" s="99">
        <v>189</v>
      </c>
      <c r="BB109" s="99">
        <v>311</v>
      </c>
      <c r="BC109" s="99">
        <v>599</v>
      </c>
      <c r="BD109" s="99">
        <v>1097</v>
      </c>
      <c r="BE109" s="99">
        <v>1820</v>
      </c>
      <c r="BF109" s="99">
        <v>2646</v>
      </c>
      <c r="BG109" s="99">
        <v>3303</v>
      </c>
      <c r="BH109" s="99">
        <v>4216</v>
      </c>
      <c r="BI109" s="99">
        <v>5814</v>
      </c>
      <c r="BJ109" s="99">
        <v>6789</v>
      </c>
      <c r="BK109" s="99">
        <v>5599</v>
      </c>
      <c r="BL109" s="99">
        <v>5677</v>
      </c>
      <c r="BM109" s="99">
        <v>12</v>
      </c>
      <c r="BN109" s="99">
        <v>38426</v>
      </c>
      <c r="BP109" s="124">
        <v>2002</v>
      </c>
    </row>
    <row r="110" spans="2:68">
      <c r="B110" s="123">
        <v>2003</v>
      </c>
      <c r="C110" s="99">
        <v>25</v>
      </c>
      <c r="D110" s="99">
        <v>26</v>
      </c>
      <c r="E110" s="99">
        <v>17</v>
      </c>
      <c r="F110" s="99">
        <v>29</v>
      </c>
      <c r="G110" s="99">
        <v>42</v>
      </c>
      <c r="H110" s="99">
        <v>48</v>
      </c>
      <c r="I110" s="99">
        <v>83</v>
      </c>
      <c r="J110" s="99">
        <v>144</v>
      </c>
      <c r="K110" s="99">
        <v>308</v>
      </c>
      <c r="L110" s="99">
        <v>541</v>
      </c>
      <c r="M110" s="99">
        <v>860</v>
      </c>
      <c r="N110" s="99">
        <v>1552</v>
      </c>
      <c r="O110" s="99">
        <v>1935</v>
      </c>
      <c r="P110" s="99">
        <v>2607</v>
      </c>
      <c r="Q110" s="99">
        <v>3451</v>
      </c>
      <c r="R110" s="99">
        <v>3899</v>
      </c>
      <c r="S110" s="99">
        <v>3234</v>
      </c>
      <c r="T110" s="99">
        <v>2703</v>
      </c>
      <c r="U110" s="99">
        <v>1</v>
      </c>
      <c r="V110" s="99">
        <v>21505</v>
      </c>
      <c r="W110" s="127"/>
      <c r="X110" s="123">
        <v>2003</v>
      </c>
      <c r="Y110" s="99">
        <v>15</v>
      </c>
      <c r="Z110" s="99">
        <v>17</v>
      </c>
      <c r="AA110" s="99">
        <v>12</v>
      </c>
      <c r="AB110" s="99">
        <v>22</v>
      </c>
      <c r="AC110" s="99">
        <v>30</v>
      </c>
      <c r="AD110" s="99">
        <v>56</v>
      </c>
      <c r="AE110" s="99">
        <v>107</v>
      </c>
      <c r="AF110" s="99">
        <v>188</v>
      </c>
      <c r="AG110" s="99">
        <v>362</v>
      </c>
      <c r="AH110" s="99">
        <v>580</v>
      </c>
      <c r="AI110" s="99">
        <v>846</v>
      </c>
      <c r="AJ110" s="99">
        <v>1165</v>
      </c>
      <c r="AK110" s="99">
        <v>1430</v>
      </c>
      <c r="AL110" s="99">
        <v>1644</v>
      </c>
      <c r="AM110" s="99">
        <v>2021</v>
      </c>
      <c r="AN110" s="99">
        <v>2663</v>
      </c>
      <c r="AO110" s="99">
        <v>2566</v>
      </c>
      <c r="AP110" s="99">
        <v>3163</v>
      </c>
      <c r="AQ110" s="99">
        <v>0</v>
      </c>
      <c r="AR110" s="99">
        <v>16887</v>
      </c>
      <c r="AS110" s="127"/>
      <c r="AT110" s="123">
        <v>2003</v>
      </c>
      <c r="AU110" s="99">
        <v>40</v>
      </c>
      <c r="AV110" s="99">
        <v>43</v>
      </c>
      <c r="AW110" s="99">
        <v>29</v>
      </c>
      <c r="AX110" s="99">
        <v>51</v>
      </c>
      <c r="AY110" s="99">
        <v>72</v>
      </c>
      <c r="AZ110" s="99">
        <v>104</v>
      </c>
      <c r="BA110" s="99">
        <v>190</v>
      </c>
      <c r="BB110" s="99">
        <v>332</v>
      </c>
      <c r="BC110" s="99">
        <v>670</v>
      </c>
      <c r="BD110" s="99">
        <v>1121</v>
      </c>
      <c r="BE110" s="99">
        <v>1706</v>
      </c>
      <c r="BF110" s="99">
        <v>2717</v>
      </c>
      <c r="BG110" s="99">
        <v>3365</v>
      </c>
      <c r="BH110" s="99">
        <v>4251</v>
      </c>
      <c r="BI110" s="99">
        <v>5472</v>
      </c>
      <c r="BJ110" s="99">
        <v>6562</v>
      </c>
      <c r="BK110" s="99">
        <v>5800</v>
      </c>
      <c r="BL110" s="99">
        <v>5866</v>
      </c>
      <c r="BM110" s="99">
        <v>1</v>
      </c>
      <c r="BN110" s="99">
        <v>38392</v>
      </c>
      <c r="BP110" s="123">
        <v>2003</v>
      </c>
    </row>
    <row r="111" spans="2:68">
      <c r="B111" s="124">
        <v>2004</v>
      </c>
      <c r="C111" s="99">
        <v>27</v>
      </c>
      <c r="D111" s="99">
        <v>22</v>
      </c>
      <c r="E111" s="99">
        <v>16</v>
      </c>
      <c r="F111" s="99">
        <v>27</v>
      </c>
      <c r="G111" s="99">
        <v>48</v>
      </c>
      <c r="H111" s="99">
        <v>41</v>
      </c>
      <c r="I111" s="99">
        <v>101</v>
      </c>
      <c r="J111" s="99">
        <v>130</v>
      </c>
      <c r="K111" s="99">
        <v>284</v>
      </c>
      <c r="L111" s="99">
        <v>507</v>
      </c>
      <c r="M111" s="99">
        <v>982</v>
      </c>
      <c r="N111" s="99">
        <v>1489</v>
      </c>
      <c r="O111" s="99">
        <v>1973</v>
      </c>
      <c r="P111" s="99">
        <v>2528</v>
      </c>
      <c r="Q111" s="99">
        <v>3396</v>
      </c>
      <c r="R111" s="99">
        <v>4029</v>
      </c>
      <c r="S111" s="99">
        <v>3403</v>
      </c>
      <c r="T111" s="99">
        <v>2828</v>
      </c>
      <c r="U111" s="99">
        <v>0</v>
      </c>
      <c r="V111" s="99">
        <v>21831</v>
      </c>
      <c r="W111" s="127"/>
      <c r="X111" s="124">
        <v>2004</v>
      </c>
      <c r="Y111" s="99">
        <v>26</v>
      </c>
      <c r="Z111" s="99">
        <v>15</v>
      </c>
      <c r="AA111" s="99">
        <v>19</v>
      </c>
      <c r="AB111" s="99">
        <v>28</v>
      </c>
      <c r="AC111" s="99">
        <v>19</v>
      </c>
      <c r="AD111" s="99">
        <v>52</v>
      </c>
      <c r="AE111" s="99">
        <v>90</v>
      </c>
      <c r="AF111" s="99">
        <v>167</v>
      </c>
      <c r="AG111" s="99">
        <v>329</v>
      </c>
      <c r="AH111" s="99">
        <v>592</v>
      </c>
      <c r="AI111" s="99">
        <v>820</v>
      </c>
      <c r="AJ111" s="99">
        <v>1180</v>
      </c>
      <c r="AK111" s="99">
        <v>1374</v>
      </c>
      <c r="AL111" s="99">
        <v>1696</v>
      </c>
      <c r="AM111" s="99">
        <v>1997</v>
      </c>
      <c r="AN111" s="99">
        <v>2710</v>
      </c>
      <c r="AO111" s="99">
        <v>2742</v>
      </c>
      <c r="AP111" s="99">
        <v>3166</v>
      </c>
      <c r="AQ111" s="99">
        <v>0</v>
      </c>
      <c r="AR111" s="99">
        <v>17022</v>
      </c>
      <c r="AS111" s="127"/>
      <c r="AT111" s="124">
        <v>2004</v>
      </c>
      <c r="AU111" s="99">
        <v>53</v>
      </c>
      <c r="AV111" s="99">
        <v>37</v>
      </c>
      <c r="AW111" s="99">
        <v>35</v>
      </c>
      <c r="AX111" s="99">
        <v>55</v>
      </c>
      <c r="AY111" s="99">
        <v>67</v>
      </c>
      <c r="AZ111" s="99">
        <v>93</v>
      </c>
      <c r="BA111" s="99">
        <v>191</v>
      </c>
      <c r="BB111" s="99">
        <v>297</v>
      </c>
      <c r="BC111" s="99">
        <v>613</v>
      </c>
      <c r="BD111" s="99">
        <v>1099</v>
      </c>
      <c r="BE111" s="99">
        <v>1802</v>
      </c>
      <c r="BF111" s="99">
        <v>2669</v>
      </c>
      <c r="BG111" s="99">
        <v>3347</v>
      </c>
      <c r="BH111" s="99">
        <v>4224</v>
      </c>
      <c r="BI111" s="99">
        <v>5393</v>
      </c>
      <c r="BJ111" s="99">
        <v>6739</v>
      </c>
      <c r="BK111" s="99">
        <v>6145</v>
      </c>
      <c r="BL111" s="99">
        <v>5994</v>
      </c>
      <c r="BM111" s="99">
        <v>0</v>
      </c>
      <c r="BN111" s="99">
        <v>38853</v>
      </c>
      <c r="BP111" s="124">
        <v>2004</v>
      </c>
    </row>
    <row r="112" spans="2:68">
      <c r="B112" s="123">
        <v>2005</v>
      </c>
      <c r="C112" s="99">
        <v>20</v>
      </c>
      <c r="D112" s="99">
        <v>23</v>
      </c>
      <c r="E112" s="99">
        <v>14</v>
      </c>
      <c r="F112" s="99">
        <v>26</v>
      </c>
      <c r="G112" s="99">
        <v>34</v>
      </c>
      <c r="H112" s="99">
        <v>50</v>
      </c>
      <c r="I112" s="99">
        <v>83</v>
      </c>
      <c r="J112" s="99">
        <v>124</v>
      </c>
      <c r="K112" s="99">
        <v>259</v>
      </c>
      <c r="L112" s="99">
        <v>484</v>
      </c>
      <c r="M112" s="99">
        <v>916</v>
      </c>
      <c r="N112" s="99">
        <v>1527</v>
      </c>
      <c r="O112" s="99">
        <v>2032</v>
      </c>
      <c r="P112" s="99">
        <v>2666</v>
      </c>
      <c r="Q112" s="99">
        <v>3250</v>
      </c>
      <c r="R112" s="99">
        <v>4038</v>
      </c>
      <c r="S112" s="99">
        <v>3470</v>
      </c>
      <c r="T112" s="99">
        <v>3022</v>
      </c>
      <c r="U112" s="99">
        <v>1</v>
      </c>
      <c r="V112" s="99">
        <v>22039</v>
      </c>
      <c r="W112" s="127"/>
      <c r="X112" s="123">
        <v>2005</v>
      </c>
      <c r="Y112" s="99">
        <v>22</v>
      </c>
      <c r="Z112" s="99">
        <v>12</v>
      </c>
      <c r="AA112" s="99">
        <v>16</v>
      </c>
      <c r="AB112" s="99">
        <v>23</v>
      </c>
      <c r="AC112" s="99">
        <v>33</v>
      </c>
      <c r="AD112" s="99">
        <v>29</v>
      </c>
      <c r="AE112" s="99">
        <v>94</v>
      </c>
      <c r="AF112" s="99">
        <v>150</v>
      </c>
      <c r="AG112" s="99">
        <v>352</v>
      </c>
      <c r="AH112" s="99">
        <v>575</v>
      </c>
      <c r="AI112" s="99">
        <v>845</v>
      </c>
      <c r="AJ112" s="99">
        <v>1165</v>
      </c>
      <c r="AK112" s="99">
        <v>1409</v>
      </c>
      <c r="AL112" s="99">
        <v>1686</v>
      </c>
      <c r="AM112" s="99">
        <v>2077</v>
      </c>
      <c r="AN112" s="99">
        <v>2579</v>
      </c>
      <c r="AO112" s="99">
        <v>2768</v>
      </c>
      <c r="AP112" s="99">
        <v>3343</v>
      </c>
      <c r="AQ112" s="99">
        <v>5</v>
      </c>
      <c r="AR112" s="99">
        <v>17183</v>
      </c>
      <c r="AS112" s="127"/>
      <c r="AT112" s="123">
        <v>2005</v>
      </c>
      <c r="AU112" s="99">
        <v>42</v>
      </c>
      <c r="AV112" s="99">
        <v>35</v>
      </c>
      <c r="AW112" s="99">
        <v>30</v>
      </c>
      <c r="AX112" s="99">
        <v>49</v>
      </c>
      <c r="AY112" s="99">
        <v>67</v>
      </c>
      <c r="AZ112" s="99">
        <v>79</v>
      </c>
      <c r="BA112" s="99">
        <v>177</v>
      </c>
      <c r="BB112" s="99">
        <v>274</v>
      </c>
      <c r="BC112" s="99">
        <v>611</v>
      </c>
      <c r="BD112" s="99">
        <v>1059</v>
      </c>
      <c r="BE112" s="99">
        <v>1761</v>
      </c>
      <c r="BF112" s="99">
        <v>2692</v>
      </c>
      <c r="BG112" s="99">
        <v>3441</v>
      </c>
      <c r="BH112" s="99">
        <v>4352</v>
      </c>
      <c r="BI112" s="99">
        <v>5327</v>
      </c>
      <c r="BJ112" s="99">
        <v>6617</v>
      </c>
      <c r="BK112" s="99">
        <v>6238</v>
      </c>
      <c r="BL112" s="99">
        <v>6365</v>
      </c>
      <c r="BM112" s="99">
        <v>6</v>
      </c>
      <c r="BN112" s="99">
        <v>39222</v>
      </c>
      <c r="BP112" s="123">
        <v>2005</v>
      </c>
    </row>
    <row r="113" spans="2:68">
      <c r="B113" s="123">
        <v>2006</v>
      </c>
      <c r="C113" s="99">
        <v>22</v>
      </c>
      <c r="D113" s="99">
        <v>14</v>
      </c>
      <c r="E113" s="99">
        <v>12</v>
      </c>
      <c r="F113" s="99">
        <v>25</v>
      </c>
      <c r="G113" s="99">
        <v>30</v>
      </c>
      <c r="H113" s="99">
        <v>42</v>
      </c>
      <c r="I113" s="99">
        <v>86</v>
      </c>
      <c r="J113" s="99">
        <v>121</v>
      </c>
      <c r="K113" s="99">
        <v>282</v>
      </c>
      <c r="L113" s="99">
        <v>488</v>
      </c>
      <c r="M113" s="99">
        <v>871</v>
      </c>
      <c r="N113" s="99">
        <v>1520</v>
      </c>
      <c r="O113" s="99">
        <v>2056</v>
      </c>
      <c r="P113" s="99">
        <v>2637</v>
      </c>
      <c r="Q113" s="99">
        <v>3205</v>
      </c>
      <c r="R113" s="99">
        <v>3896</v>
      </c>
      <c r="S113" s="99">
        <v>3768</v>
      </c>
      <c r="T113" s="99">
        <v>3313</v>
      </c>
      <c r="U113" s="99">
        <v>0</v>
      </c>
      <c r="V113" s="99">
        <v>22388</v>
      </c>
      <c r="X113" s="123">
        <v>2006</v>
      </c>
      <c r="Y113" s="99">
        <v>23</v>
      </c>
      <c r="Z113" s="99">
        <v>18</v>
      </c>
      <c r="AA113" s="99">
        <v>11</v>
      </c>
      <c r="AB113" s="99">
        <v>22</v>
      </c>
      <c r="AC113" s="99">
        <v>26</v>
      </c>
      <c r="AD113" s="99">
        <v>42</v>
      </c>
      <c r="AE113" s="99">
        <v>80</v>
      </c>
      <c r="AF113" s="99">
        <v>172</v>
      </c>
      <c r="AG113" s="99">
        <v>310</v>
      </c>
      <c r="AH113" s="99">
        <v>577</v>
      </c>
      <c r="AI113" s="99">
        <v>860</v>
      </c>
      <c r="AJ113" s="99">
        <v>1233</v>
      </c>
      <c r="AK113" s="99">
        <v>1422</v>
      </c>
      <c r="AL113" s="99">
        <v>1674</v>
      </c>
      <c r="AM113" s="99">
        <v>1975</v>
      </c>
      <c r="AN113" s="99">
        <v>2585</v>
      </c>
      <c r="AO113" s="99">
        <v>2878</v>
      </c>
      <c r="AP113" s="99">
        <v>3474</v>
      </c>
      <c r="AQ113" s="99">
        <v>0</v>
      </c>
      <c r="AR113" s="99">
        <v>17382</v>
      </c>
      <c r="AT113" s="123">
        <v>2006</v>
      </c>
      <c r="AU113" s="99">
        <v>45</v>
      </c>
      <c r="AV113" s="99">
        <v>32</v>
      </c>
      <c r="AW113" s="99">
        <v>23</v>
      </c>
      <c r="AX113" s="99">
        <v>47</v>
      </c>
      <c r="AY113" s="99">
        <v>56</v>
      </c>
      <c r="AZ113" s="99">
        <v>84</v>
      </c>
      <c r="BA113" s="99">
        <v>166</v>
      </c>
      <c r="BB113" s="99">
        <v>293</v>
      </c>
      <c r="BC113" s="99">
        <v>592</v>
      </c>
      <c r="BD113" s="99">
        <v>1065</v>
      </c>
      <c r="BE113" s="99">
        <v>1731</v>
      </c>
      <c r="BF113" s="99">
        <v>2753</v>
      </c>
      <c r="BG113" s="99">
        <v>3478</v>
      </c>
      <c r="BH113" s="99">
        <v>4311</v>
      </c>
      <c r="BI113" s="99">
        <v>5180</v>
      </c>
      <c r="BJ113" s="99">
        <v>6481</v>
      </c>
      <c r="BK113" s="99">
        <v>6646</v>
      </c>
      <c r="BL113" s="99">
        <v>6787</v>
      </c>
      <c r="BM113" s="99">
        <v>0</v>
      </c>
      <c r="BN113" s="99">
        <v>39770</v>
      </c>
      <c r="BP113" s="123">
        <v>2006</v>
      </c>
    </row>
    <row r="114" spans="2:68">
      <c r="B114" s="123">
        <v>2007</v>
      </c>
      <c r="C114" s="99">
        <v>20</v>
      </c>
      <c r="D114" s="99">
        <v>17</v>
      </c>
      <c r="E114" s="99">
        <v>14</v>
      </c>
      <c r="F114" s="99">
        <v>30</v>
      </c>
      <c r="G114" s="99">
        <v>46</v>
      </c>
      <c r="H114" s="99">
        <v>54</v>
      </c>
      <c r="I114" s="99">
        <v>65</v>
      </c>
      <c r="J114" s="99">
        <v>144</v>
      </c>
      <c r="K114" s="99">
        <v>243</v>
      </c>
      <c r="L114" s="99">
        <v>581</v>
      </c>
      <c r="M114" s="99">
        <v>916</v>
      </c>
      <c r="N114" s="99">
        <v>1533</v>
      </c>
      <c r="O114" s="99">
        <v>2196</v>
      </c>
      <c r="P114" s="99">
        <v>2716</v>
      </c>
      <c r="Q114" s="99">
        <v>3056</v>
      </c>
      <c r="R114" s="99">
        <v>3994</v>
      </c>
      <c r="S114" s="99">
        <v>3724</v>
      </c>
      <c r="T114" s="99">
        <v>3448</v>
      </c>
      <c r="U114" s="99">
        <v>1</v>
      </c>
      <c r="V114" s="99">
        <v>22798</v>
      </c>
      <c r="X114" s="123">
        <v>2007</v>
      </c>
      <c r="Y114" s="99">
        <v>14</v>
      </c>
      <c r="Z114" s="99">
        <v>21</v>
      </c>
      <c r="AA114" s="99">
        <v>8</v>
      </c>
      <c r="AB114" s="99">
        <v>26</v>
      </c>
      <c r="AC114" s="99">
        <v>27</v>
      </c>
      <c r="AD114" s="99">
        <v>52</v>
      </c>
      <c r="AE114" s="99">
        <v>84</v>
      </c>
      <c r="AF114" s="99">
        <v>185</v>
      </c>
      <c r="AG114" s="99">
        <v>314</v>
      </c>
      <c r="AH114" s="99">
        <v>559</v>
      </c>
      <c r="AI114" s="99">
        <v>833</v>
      </c>
      <c r="AJ114" s="99">
        <v>1180</v>
      </c>
      <c r="AK114" s="99">
        <v>1594</v>
      </c>
      <c r="AL114" s="99">
        <v>1717</v>
      </c>
      <c r="AM114" s="99">
        <v>2015</v>
      </c>
      <c r="AN114" s="99">
        <v>2484</v>
      </c>
      <c r="AO114" s="99">
        <v>2823</v>
      </c>
      <c r="AP114" s="99">
        <v>3597</v>
      </c>
      <c r="AQ114" s="99">
        <v>0</v>
      </c>
      <c r="AR114" s="99">
        <v>17533</v>
      </c>
      <c r="AT114" s="123">
        <v>2007</v>
      </c>
      <c r="AU114" s="99">
        <v>34</v>
      </c>
      <c r="AV114" s="99">
        <v>38</v>
      </c>
      <c r="AW114" s="99">
        <v>22</v>
      </c>
      <c r="AX114" s="99">
        <v>56</v>
      </c>
      <c r="AY114" s="99">
        <v>73</v>
      </c>
      <c r="AZ114" s="99">
        <v>106</v>
      </c>
      <c r="BA114" s="99">
        <v>149</v>
      </c>
      <c r="BB114" s="99">
        <v>329</v>
      </c>
      <c r="BC114" s="99">
        <v>557</v>
      </c>
      <c r="BD114" s="99">
        <v>1140</v>
      </c>
      <c r="BE114" s="99">
        <v>1749</v>
      </c>
      <c r="BF114" s="99">
        <v>2713</v>
      </c>
      <c r="BG114" s="99">
        <v>3790</v>
      </c>
      <c r="BH114" s="99">
        <v>4433</v>
      </c>
      <c r="BI114" s="99">
        <v>5071</v>
      </c>
      <c r="BJ114" s="99">
        <v>6478</v>
      </c>
      <c r="BK114" s="99">
        <v>6547</v>
      </c>
      <c r="BL114" s="99">
        <v>7045</v>
      </c>
      <c r="BM114" s="99">
        <v>1</v>
      </c>
      <c r="BN114" s="99">
        <v>40331</v>
      </c>
      <c r="BP114" s="123">
        <v>2007</v>
      </c>
    </row>
    <row r="115" spans="2:68">
      <c r="B115" s="123">
        <v>2008</v>
      </c>
      <c r="C115" s="99">
        <v>20</v>
      </c>
      <c r="D115" s="99">
        <v>15</v>
      </c>
      <c r="E115" s="99">
        <v>15</v>
      </c>
      <c r="F115" s="99">
        <v>18</v>
      </c>
      <c r="G115" s="99">
        <v>45</v>
      </c>
      <c r="H115" s="99">
        <v>51</v>
      </c>
      <c r="I115" s="99">
        <v>68</v>
      </c>
      <c r="J115" s="99">
        <v>137</v>
      </c>
      <c r="K115" s="99">
        <v>270</v>
      </c>
      <c r="L115" s="99">
        <v>511</v>
      </c>
      <c r="M115" s="99">
        <v>901</v>
      </c>
      <c r="N115" s="99">
        <v>1509</v>
      </c>
      <c r="O115" s="99">
        <v>2258</v>
      </c>
      <c r="P115" s="99">
        <v>2756</v>
      </c>
      <c r="Q115" s="99">
        <v>3308</v>
      </c>
      <c r="R115" s="99">
        <v>4075</v>
      </c>
      <c r="S115" s="99">
        <v>4056</v>
      </c>
      <c r="T115" s="99">
        <v>3900</v>
      </c>
      <c r="U115" s="99">
        <v>0</v>
      </c>
      <c r="V115" s="99">
        <v>23913</v>
      </c>
      <c r="X115" s="123">
        <v>2008</v>
      </c>
      <c r="Y115" s="99">
        <v>14</v>
      </c>
      <c r="Z115" s="99">
        <v>20</v>
      </c>
      <c r="AA115" s="99">
        <v>8</v>
      </c>
      <c r="AB115" s="99">
        <v>23</v>
      </c>
      <c r="AC115" s="99">
        <v>36</v>
      </c>
      <c r="AD115" s="99">
        <v>44</v>
      </c>
      <c r="AE115" s="99">
        <v>78</v>
      </c>
      <c r="AF115" s="99">
        <v>168</v>
      </c>
      <c r="AG115" s="99">
        <v>325</v>
      </c>
      <c r="AH115" s="99">
        <v>576</v>
      </c>
      <c r="AI115" s="99">
        <v>860</v>
      </c>
      <c r="AJ115" s="99">
        <v>1157</v>
      </c>
      <c r="AK115" s="99">
        <v>1680</v>
      </c>
      <c r="AL115" s="99">
        <v>1741</v>
      </c>
      <c r="AM115" s="99">
        <v>2108</v>
      </c>
      <c r="AN115" s="99">
        <v>2600</v>
      </c>
      <c r="AO115" s="99">
        <v>3011</v>
      </c>
      <c r="AP115" s="99">
        <v>4061</v>
      </c>
      <c r="AQ115" s="99">
        <v>0</v>
      </c>
      <c r="AR115" s="99">
        <v>18510</v>
      </c>
      <c r="AT115" s="123">
        <v>2008</v>
      </c>
      <c r="AU115" s="99">
        <v>34</v>
      </c>
      <c r="AV115" s="99">
        <v>35</v>
      </c>
      <c r="AW115" s="99">
        <v>23</v>
      </c>
      <c r="AX115" s="99">
        <v>41</v>
      </c>
      <c r="AY115" s="99">
        <v>81</v>
      </c>
      <c r="AZ115" s="99">
        <v>95</v>
      </c>
      <c r="BA115" s="99">
        <v>146</v>
      </c>
      <c r="BB115" s="99">
        <v>305</v>
      </c>
      <c r="BC115" s="99">
        <v>595</v>
      </c>
      <c r="BD115" s="99">
        <v>1087</v>
      </c>
      <c r="BE115" s="99">
        <v>1761</v>
      </c>
      <c r="BF115" s="99">
        <v>2666</v>
      </c>
      <c r="BG115" s="99">
        <v>3938</v>
      </c>
      <c r="BH115" s="99">
        <v>4497</v>
      </c>
      <c r="BI115" s="99">
        <v>5416</v>
      </c>
      <c r="BJ115" s="99">
        <v>6675</v>
      </c>
      <c r="BK115" s="99">
        <v>7067</v>
      </c>
      <c r="BL115" s="99">
        <v>7961</v>
      </c>
      <c r="BM115" s="99">
        <v>0</v>
      </c>
      <c r="BN115" s="99">
        <v>42423</v>
      </c>
      <c r="BP115" s="123">
        <v>2008</v>
      </c>
    </row>
    <row r="116" spans="2:68">
      <c r="B116" s="123">
        <v>2009</v>
      </c>
      <c r="C116" s="99">
        <v>18</v>
      </c>
      <c r="D116" s="99">
        <v>18</v>
      </c>
      <c r="E116" s="99">
        <v>13</v>
      </c>
      <c r="F116" s="99">
        <v>34</v>
      </c>
      <c r="G116" s="99">
        <v>27</v>
      </c>
      <c r="H116" s="99">
        <v>37</v>
      </c>
      <c r="I116" s="99">
        <v>75</v>
      </c>
      <c r="J116" s="99">
        <v>141</v>
      </c>
      <c r="K116" s="99">
        <v>249</v>
      </c>
      <c r="L116" s="99">
        <v>500</v>
      </c>
      <c r="M116" s="99">
        <v>883</v>
      </c>
      <c r="N116" s="99">
        <v>1447</v>
      </c>
      <c r="O116" s="99">
        <v>2273</v>
      </c>
      <c r="P116" s="99">
        <v>2760</v>
      </c>
      <c r="Q116" s="99">
        <v>3406</v>
      </c>
      <c r="R116" s="99">
        <v>3780</v>
      </c>
      <c r="S116" s="99">
        <v>4086</v>
      </c>
      <c r="T116" s="99">
        <v>3946</v>
      </c>
      <c r="U116" s="99">
        <v>0</v>
      </c>
      <c r="V116" s="99">
        <v>23693</v>
      </c>
      <c r="X116" s="123">
        <v>2009</v>
      </c>
      <c r="Y116" s="99">
        <v>10</v>
      </c>
      <c r="Z116" s="99">
        <v>11</v>
      </c>
      <c r="AA116" s="99">
        <v>15</v>
      </c>
      <c r="AB116" s="99">
        <v>18</v>
      </c>
      <c r="AC116" s="99">
        <v>23</v>
      </c>
      <c r="AD116" s="99">
        <v>66</v>
      </c>
      <c r="AE116" s="99">
        <v>70</v>
      </c>
      <c r="AF116" s="99">
        <v>166</v>
      </c>
      <c r="AG116" s="99">
        <v>312</v>
      </c>
      <c r="AH116" s="99">
        <v>605</v>
      </c>
      <c r="AI116" s="99">
        <v>910</v>
      </c>
      <c r="AJ116" s="99">
        <v>1211</v>
      </c>
      <c r="AK116" s="99">
        <v>1626</v>
      </c>
      <c r="AL116" s="99">
        <v>1821</v>
      </c>
      <c r="AM116" s="99">
        <v>2114</v>
      </c>
      <c r="AN116" s="99">
        <v>2396</v>
      </c>
      <c r="AO116" s="99">
        <v>2855</v>
      </c>
      <c r="AP116" s="99">
        <v>4043</v>
      </c>
      <c r="AQ116" s="99">
        <v>0</v>
      </c>
      <c r="AR116" s="99">
        <v>18272</v>
      </c>
      <c r="AT116" s="123">
        <v>2009</v>
      </c>
      <c r="AU116" s="99">
        <v>28</v>
      </c>
      <c r="AV116" s="99">
        <v>29</v>
      </c>
      <c r="AW116" s="99">
        <v>28</v>
      </c>
      <c r="AX116" s="99">
        <v>52</v>
      </c>
      <c r="AY116" s="99">
        <v>50</v>
      </c>
      <c r="AZ116" s="99">
        <v>103</v>
      </c>
      <c r="BA116" s="99">
        <v>145</v>
      </c>
      <c r="BB116" s="99">
        <v>307</v>
      </c>
      <c r="BC116" s="99">
        <v>561</v>
      </c>
      <c r="BD116" s="99">
        <v>1105</v>
      </c>
      <c r="BE116" s="99">
        <v>1793</v>
      </c>
      <c r="BF116" s="99">
        <v>2658</v>
      </c>
      <c r="BG116" s="99">
        <v>3899</v>
      </c>
      <c r="BH116" s="99">
        <v>4581</v>
      </c>
      <c r="BI116" s="99">
        <v>5520</v>
      </c>
      <c r="BJ116" s="99">
        <v>6176</v>
      </c>
      <c r="BK116" s="99">
        <v>6941</v>
      </c>
      <c r="BL116" s="99">
        <v>7989</v>
      </c>
      <c r="BM116" s="99">
        <v>0</v>
      </c>
      <c r="BN116" s="99">
        <v>41965</v>
      </c>
      <c r="BP116" s="123">
        <v>2009</v>
      </c>
    </row>
    <row r="117" spans="2:68">
      <c r="B117" s="123">
        <v>2010</v>
      </c>
      <c r="C117" s="99">
        <v>22</v>
      </c>
      <c r="D117" s="99">
        <v>28</v>
      </c>
      <c r="E117" s="99">
        <v>20</v>
      </c>
      <c r="F117" s="99">
        <v>26</v>
      </c>
      <c r="G117" s="99">
        <v>24</v>
      </c>
      <c r="H117" s="99">
        <v>50</v>
      </c>
      <c r="I117" s="99">
        <v>79</v>
      </c>
      <c r="J117" s="99">
        <v>139</v>
      </c>
      <c r="K117" s="99">
        <v>246</v>
      </c>
      <c r="L117" s="99">
        <v>535</v>
      </c>
      <c r="M117" s="99">
        <v>918</v>
      </c>
      <c r="N117" s="99">
        <v>1507</v>
      </c>
      <c r="O117" s="99">
        <v>2267</v>
      </c>
      <c r="P117" s="99">
        <v>2926</v>
      </c>
      <c r="Q117" s="99">
        <v>3473</v>
      </c>
      <c r="R117" s="99">
        <v>3809</v>
      </c>
      <c r="S117" s="99">
        <v>4160</v>
      </c>
      <c r="T117" s="99">
        <v>4325</v>
      </c>
      <c r="U117" s="99">
        <v>3</v>
      </c>
      <c r="V117" s="99">
        <v>24557</v>
      </c>
      <c r="X117" s="123">
        <v>2010</v>
      </c>
      <c r="Y117" s="99">
        <v>22</v>
      </c>
      <c r="Z117" s="99">
        <v>18</v>
      </c>
      <c r="AA117" s="99">
        <v>11</v>
      </c>
      <c r="AB117" s="99">
        <v>24</v>
      </c>
      <c r="AC117" s="99">
        <v>28</v>
      </c>
      <c r="AD117" s="99">
        <v>47</v>
      </c>
      <c r="AE117" s="99">
        <v>59</v>
      </c>
      <c r="AF117" s="99">
        <v>184</v>
      </c>
      <c r="AG117" s="99">
        <v>301</v>
      </c>
      <c r="AH117" s="99">
        <v>530</v>
      </c>
      <c r="AI117" s="99">
        <v>837</v>
      </c>
      <c r="AJ117" s="99">
        <v>1188</v>
      </c>
      <c r="AK117" s="99">
        <v>1671</v>
      </c>
      <c r="AL117" s="99">
        <v>1842</v>
      </c>
      <c r="AM117" s="99">
        <v>2240</v>
      </c>
      <c r="AN117" s="99">
        <v>2482</v>
      </c>
      <c r="AO117" s="99">
        <v>3005</v>
      </c>
      <c r="AP117" s="99">
        <v>4264</v>
      </c>
      <c r="AQ117" s="99">
        <v>0</v>
      </c>
      <c r="AR117" s="99">
        <v>18753</v>
      </c>
      <c r="AT117" s="123">
        <v>2010</v>
      </c>
      <c r="AU117" s="99">
        <v>44</v>
      </c>
      <c r="AV117" s="99">
        <v>46</v>
      </c>
      <c r="AW117" s="99">
        <v>31</v>
      </c>
      <c r="AX117" s="99">
        <v>50</v>
      </c>
      <c r="AY117" s="99">
        <v>52</v>
      </c>
      <c r="AZ117" s="99">
        <v>97</v>
      </c>
      <c r="BA117" s="99">
        <v>138</v>
      </c>
      <c r="BB117" s="99">
        <v>323</v>
      </c>
      <c r="BC117" s="99">
        <v>547</v>
      </c>
      <c r="BD117" s="99">
        <v>1065</v>
      </c>
      <c r="BE117" s="99">
        <v>1755</v>
      </c>
      <c r="BF117" s="99">
        <v>2695</v>
      </c>
      <c r="BG117" s="99">
        <v>3938</v>
      </c>
      <c r="BH117" s="99">
        <v>4768</v>
      </c>
      <c r="BI117" s="99">
        <v>5713</v>
      </c>
      <c r="BJ117" s="99">
        <v>6291</v>
      </c>
      <c r="BK117" s="99">
        <v>7165</v>
      </c>
      <c r="BL117" s="99">
        <v>8589</v>
      </c>
      <c r="BM117" s="99">
        <v>3</v>
      </c>
      <c r="BN117" s="99">
        <v>43310</v>
      </c>
      <c r="BP117" s="123">
        <v>2010</v>
      </c>
    </row>
    <row r="118" spans="2:68">
      <c r="B118" s="123">
        <v>2011</v>
      </c>
      <c r="C118" s="99">
        <v>20</v>
      </c>
      <c r="D118" s="99">
        <v>22</v>
      </c>
      <c r="E118" s="99">
        <v>12</v>
      </c>
      <c r="F118" s="99">
        <v>25</v>
      </c>
      <c r="G118" s="99">
        <v>30</v>
      </c>
      <c r="H118" s="99">
        <v>63</v>
      </c>
      <c r="I118" s="99">
        <v>80</v>
      </c>
      <c r="J118" s="99">
        <v>140</v>
      </c>
      <c r="K118" s="99">
        <v>251</v>
      </c>
      <c r="L118" s="99">
        <v>486</v>
      </c>
      <c r="M118" s="99">
        <v>907</v>
      </c>
      <c r="N118" s="99">
        <v>1513</v>
      </c>
      <c r="O118" s="99">
        <v>2400</v>
      </c>
      <c r="P118" s="99">
        <v>2925</v>
      </c>
      <c r="Q118" s="99">
        <v>3412</v>
      </c>
      <c r="R118" s="99">
        <v>3836</v>
      </c>
      <c r="S118" s="99">
        <v>4078</v>
      </c>
      <c r="T118" s="99">
        <v>4548</v>
      </c>
      <c r="U118" s="99">
        <v>1</v>
      </c>
      <c r="V118" s="99">
        <v>24749</v>
      </c>
      <c r="X118" s="123">
        <v>2011</v>
      </c>
      <c r="Y118" s="99">
        <v>22</v>
      </c>
      <c r="Z118" s="99">
        <v>18</v>
      </c>
      <c r="AA118" s="99">
        <v>11</v>
      </c>
      <c r="AB118" s="99">
        <v>15</v>
      </c>
      <c r="AC118" s="99">
        <v>28</v>
      </c>
      <c r="AD118" s="99">
        <v>46</v>
      </c>
      <c r="AE118" s="99">
        <v>71</v>
      </c>
      <c r="AF118" s="99">
        <v>191</v>
      </c>
      <c r="AG118" s="99">
        <v>331</v>
      </c>
      <c r="AH118" s="99">
        <v>547</v>
      </c>
      <c r="AI118" s="99">
        <v>846</v>
      </c>
      <c r="AJ118" s="99">
        <v>1221</v>
      </c>
      <c r="AK118" s="99">
        <v>1664</v>
      </c>
      <c r="AL118" s="99">
        <v>1932</v>
      </c>
      <c r="AM118" s="99">
        <v>2213</v>
      </c>
      <c r="AN118" s="99">
        <v>2428</v>
      </c>
      <c r="AO118" s="99">
        <v>3001</v>
      </c>
      <c r="AP118" s="99">
        <v>4398</v>
      </c>
      <c r="AQ118" s="99">
        <v>0</v>
      </c>
      <c r="AR118" s="99">
        <v>18983</v>
      </c>
      <c r="AT118" s="123">
        <v>2011</v>
      </c>
      <c r="AU118" s="99">
        <v>42</v>
      </c>
      <c r="AV118" s="99">
        <v>40</v>
      </c>
      <c r="AW118" s="99">
        <v>23</v>
      </c>
      <c r="AX118" s="99">
        <v>40</v>
      </c>
      <c r="AY118" s="99">
        <v>58</v>
      </c>
      <c r="AZ118" s="99">
        <v>109</v>
      </c>
      <c r="BA118" s="99">
        <v>151</v>
      </c>
      <c r="BB118" s="99">
        <v>331</v>
      </c>
      <c r="BC118" s="99">
        <v>582</v>
      </c>
      <c r="BD118" s="99">
        <v>1033</v>
      </c>
      <c r="BE118" s="99">
        <v>1753</v>
      </c>
      <c r="BF118" s="99">
        <v>2734</v>
      </c>
      <c r="BG118" s="99">
        <v>4064</v>
      </c>
      <c r="BH118" s="99">
        <v>4857</v>
      </c>
      <c r="BI118" s="99">
        <v>5625</v>
      </c>
      <c r="BJ118" s="99">
        <v>6264</v>
      </c>
      <c r="BK118" s="99">
        <v>7079</v>
      </c>
      <c r="BL118" s="99">
        <v>8946</v>
      </c>
      <c r="BM118" s="99">
        <v>1</v>
      </c>
      <c r="BN118" s="99">
        <v>43732</v>
      </c>
      <c r="BP118" s="123">
        <v>2011</v>
      </c>
    </row>
    <row r="119" spans="2:68">
      <c r="B119" s="123">
        <v>2012</v>
      </c>
      <c r="C119" s="99">
        <v>21</v>
      </c>
      <c r="D119" s="99">
        <v>18</v>
      </c>
      <c r="E119" s="99">
        <v>10</v>
      </c>
      <c r="F119" s="99">
        <v>32</v>
      </c>
      <c r="G119" s="99">
        <v>40</v>
      </c>
      <c r="H119" s="99">
        <v>70</v>
      </c>
      <c r="I119" s="99">
        <v>58</v>
      </c>
      <c r="J119" s="99">
        <v>118</v>
      </c>
      <c r="K119" s="99">
        <v>234</v>
      </c>
      <c r="L119" s="99">
        <v>464</v>
      </c>
      <c r="M119" s="99">
        <v>851</v>
      </c>
      <c r="N119" s="99">
        <v>1474</v>
      </c>
      <c r="O119" s="99">
        <v>2263</v>
      </c>
      <c r="P119" s="99">
        <v>3014</v>
      </c>
      <c r="Q119" s="99">
        <v>3396</v>
      </c>
      <c r="R119" s="99">
        <v>3816</v>
      </c>
      <c r="S119" s="99">
        <v>4022</v>
      </c>
      <c r="T119" s="99">
        <v>4662</v>
      </c>
      <c r="U119" s="99">
        <v>0</v>
      </c>
      <c r="V119" s="99">
        <v>24563</v>
      </c>
      <c r="X119" s="123">
        <v>2012</v>
      </c>
      <c r="Y119" s="99">
        <v>14</v>
      </c>
      <c r="Z119" s="99">
        <v>18</v>
      </c>
      <c r="AA119" s="99">
        <v>9</v>
      </c>
      <c r="AB119" s="99">
        <v>16</v>
      </c>
      <c r="AC119" s="99">
        <v>22</v>
      </c>
      <c r="AD119" s="99">
        <v>41</v>
      </c>
      <c r="AE119" s="99">
        <v>79</v>
      </c>
      <c r="AF119" s="99">
        <v>145</v>
      </c>
      <c r="AG119" s="99">
        <v>282</v>
      </c>
      <c r="AH119" s="99">
        <v>504</v>
      </c>
      <c r="AI119" s="99">
        <v>849</v>
      </c>
      <c r="AJ119" s="99">
        <v>1226</v>
      </c>
      <c r="AK119" s="99">
        <v>1693</v>
      </c>
      <c r="AL119" s="99">
        <v>2026</v>
      </c>
      <c r="AM119" s="99">
        <v>2205</v>
      </c>
      <c r="AN119" s="99">
        <v>2470</v>
      </c>
      <c r="AO119" s="99">
        <v>2832</v>
      </c>
      <c r="AP119" s="99">
        <v>4512</v>
      </c>
      <c r="AQ119" s="99">
        <v>0</v>
      </c>
      <c r="AR119" s="99">
        <v>18943</v>
      </c>
      <c r="AT119" s="123">
        <v>2012</v>
      </c>
      <c r="AU119" s="99">
        <v>35</v>
      </c>
      <c r="AV119" s="99">
        <v>36</v>
      </c>
      <c r="AW119" s="99">
        <v>19</v>
      </c>
      <c r="AX119" s="99">
        <v>48</v>
      </c>
      <c r="AY119" s="99">
        <v>62</v>
      </c>
      <c r="AZ119" s="99">
        <v>111</v>
      </c>
      <c r="BA119" s="99">
        <v>137</v>
      </c>
      <c r="BB119" s="99">
        <v>263</v>
      </c>
      <c r="BC119" s="99">
        <v>516</v>
      </c>
      <c r="BD119" s="99">
        <v>968</v>
      </c>
      <c r="BE119" s="99">
        <v>1700</v>
      </c>
      <c r="BF119" s="99">
        <v>2700</v>
      </c>
      <c r="BG119" s="99">
        <v>3956</v>
      </c>
      <c r="BH119" s="99">
        <v>5040</v>
      </c>
      <c r="BI119" s="99">
        <v>5601</v>
      </c>
      <c r="BJ119" s="99">
        <v>6286</v>
      </c>
      <c r="BK119" s="99">
        <v>6854</v>
      </c>
      <c r="BL119" s="99">
        <v>9174</v>
      </c>
      <c r="BM119" s="99">
        <v>0</v>
      </c>
      <c r="BN119" s="99">
        <v>43506</v>
      </c>
      <c r="BP119" s="123">
        <v>2012</v>
      </c>
    </row>
    <row r="120" spans="2:68">
      <c r="B120" s="123">
        <v>2013</v>
      </c>
      <c r="C120" s="99">
        <v>22</v>
      </c>
      <c r="D120" s="99">
        <v>16</v>
      </c>
      <c r="E120" s="99">
        <v>14</v>
      </c>
      <c r="F120" s="99">
        <v>24</v>
      </c>
      <c r="G120" s="99">
        <v>30</v>
      </c>
      <c r="H120" s="99">
        <v>67</v>
      </c>
      <c r="I120" s="99">
        <v>72</v>
      </c>
      <c r="J120" s="99">
        <v>122</v>
      </c>
      <c r="K120" s="99">
        <v>233</v>
      </c>
      <c r="L120" s="99">
        <v>492</v>
      </c>
      <c r="M120" s="99">
        <v>927</v>
      </c>
      <c r="N120" s="99">
        <v>1460</v>
      </c>
      <c r="O120" s="99">
        <v>2264</v>
      </c>
      <c r="P120" s="99">
        <v>3253</v>
      </c>
      <c r="Q120" s="99">
        <v>3494</v>
      </c>
      <c r="R120" s="99">
        <v>3765</v>
      </c>
      <c r="S120" s="99">
        <v>4042</v>
      </c>
      <c r="T120" s="99">
        <v>4940</v>
      </c>
      <c r="U120" s="99">
        <v>2</v>
      </c>
      <c r="V120" s="99">
        <v>25239</v>
      </c>
      <c r="X120" s="123">
        <v>2013</v>
      </c>
      <c r="Y120" s="99">
        <v>24</v>
      </c>
      <c r="Z120" s="99">
        <v>14</v>
      </c>
      <c r="AA120" s="99">
        <v>17</v>
      </c>
      <c r="AB120" s="99">
        <v>22</v>
      </c>
      <c r="AC120" s="99">
        <v>24</v>
      </c>
      <c r="AD120" s="99">
        <v>48</v>
      </c>
      <c r="AE120" s="99">
        <v>93</v>
      </c>
      <c r="AF120" s="99">
        <v>152</v>
      </c>
      <c r="AG120" s="99">
        <v>301</v>
      </c>
      <c r="AH120" s="99">
        <v>502</v>
      </c>
      <c r="AI120" s="99">
        <v>865</v>
      </c>
      <c r="AJ120" s="99">
        <v>1212</v>
      </c>
      <c r="AK120" s="99">
        <v>1644</v>
      </c>
      <c r="AL120" s="99">
        <v>2117</v>
      </c>
      <c r="AM120" s="99">
        <v>2235</v>
      </c>
      <c r="AN120" s="99">
        <v>2496</v>
      </c>
      <c r="AO120" s="99">
        <v>2894</v>
      </c>
      <c r="AP120" s="99">
        <v>4776</v>
      </c>
      <c r="AQ120" s="99">
        <v>1</v>
      </c>
      <c r="AR120" s="99">
        <v>19437</v>
      </c>
      <c r="AT120" s="123">
        <v>2013</v>
      </c>
      <c r="AU120" s="99">
        <v>46</v>
      </c>
      <c r="AV120" s="99">
        <v>30</v>
      </c>
      <c r="AW120" s="99">
        <v>31</v>
      </c>
      <c r="AX120" s="99">
        <v>46</v>
      </c>
      <c r="AY120" s="99">
        <v>54</v>
      </c>
      <c r="AZ120" s="99">
        <v>115</v>
      </c>
      <c r="BA120" s="99">
        <v>165</v>
      </c>
      <c r="BB120" s="99">
        <v>274</v>
      </c>
      <c r="BC120" s="99">
        <v>534</v>
      </c>
      <c r="BD120" s="99">
        <v>994</v>
      </c>
      <c r="BE120" s="99">
        <v>1792</v>
      </c>
      <c r="BF120" s="99">
        <v>2672</v>
      </c>
      <c r="BG120" s="99">
        <v>3908</v>
      </c>
      <c r="BH120" s="99">
        <v>5370</v>
      </c>
      <c r="BI120" s="99">
        <v>5729</v>
      </c>
      <c r="BJ120" s="99">
        <v>6261</v>
      </c>
      <c r="BK120" s="99">
        <v>6936</v>
      </c>
      <c r="BL120" s="99">
        <v>9716</v>
      </c>
      <c r="BM120" s="99">
        <v>3</v>
      </c>
      <c r="BN120" s="99">
        <v>44676</v>
      </c>
      <c r="BP120" s="123">
        <v>2013</v>
      </c>
    </row>
    <row r="121" spans="2:68">
      <c r="B121" s="123">
        <v>2014</v>
      </c>
      <c r="C121" s="99">
        <v>21</v>
      </c>
      <c r="D121" s="99">
        <v>19</v>
      </c>
      <c r="E121" s="99">
        <v>10</v>
      </c>
      <c r="F121" s="99">
        <v>26</v>
      </c>
      <c r="G121" s="99">
        <v>38</v>
      </c>
      <c r="H121" s="99">
        <v>47</v>
      </c>
      <c r="I121" s="99">
        <v>74</v>
      </c>
      <c r="J121" s="99">
        <v>129</v>
      </c>
      <c r="K121" s="99">
        <v>238</v>
      </c>
      <c r="L121" s="99">
        <v>434</v>
      </c>
      <c r="M121" s="99">
        <v>907</v>
      </c>
      <c r="N121" s="99">
        <v>1491</v>
      </c>
      <c r="O121" s="99">
        <v>2256</v>
      </c>
      <c r="P121" s="99">
        <v>3126</v>
      </c>
      <c r="Q121" s="99">
        <v>3468</v>
      </c>
      <c r="R121" s="99">
        <v>3812</v>
      </c>
      <c r="S121" s="99">
        <v>3907</v>
      </c>
      <c r="T121" s="99">
        <v>4992</v>
      </c>
      <c r="U121" s="99">
        <v>0</v>
      </c>
      <c r="V121" s="99">
        <v>24995</v>
      </c>
      <c r="X121" s="123">
        <v>2014</v>
      </c>
      <c r="Y121" s="99">
        <v>12</v>
      </c>
      <c r="Z121" s="99">
        <v>19</v>
      </c>
      <c r="AA121" s="99">
        <v>6</v>
      </c>
      <c r="AB121" s="99">
        <v>17</v>
      </c>
      <c r="AC121" s="99">
        <v>29</v>
      </c>
      <c r="AD121" s="99">
        <v>54</v>
      </c>
      <c r="AE121" s="99">
        <v>96</v>
      </c>
      <c r="AF121" s="99">
        <v>149</v>
      </c>
      <c r="AG121" s="99">
        <v>290</v>
      </c>
      <c r="AH121" s="99">
        <v>513</v>
      </c>
      <c r="AI121" s="99">
        <v>860</v>
      </c>
      <c r="AJ121" s="99">
        <v>1214</v>
      </c>
      <c r="AK121" s="99">
        <v>1666</v>
      </c>
      <c r="AL121" s="99">
        <v>2168</v>
      </c>
      <c r="AM121" s="99">
        <v>2410</v>
      </c>
      <c r="AN121" s="99">
        <v>2600</v>
      </c>
      <c r="AO121" s="99">
        <v>2818</v>
      </c>
      <c r="AP121" s="99">
        <v>4820</v>
      </c>
      <c r="AQ121" s="99">
        <v>1</v>
      </c>
      <c r="AR121" s="99">
        <v>19742</v>
      </c>
      <c r="AT121" s="123">
        <v>2014</v>
      </c>
      <c r="AU121" s="99">
        <v>33</v>
      </c>
      <c r="AV121" s="99">
        <v>38</v>
      </c>
      <c r="AW121" s="99">
        <v>16</v>
      </c>
      <c r="AX121" s="99">
        <v>43</v>
      </c>
      <c r="AY121" s="99">
        <v>67</v>
      </c>
      <c r="AZ121" s="99">
        <v>101</v>
      </c>
      <c r="BA121" s="99">
        <v>170</v>
      </c>
      <c r="BB121" s="99">
        <v>278</v>
      </c>
      <c r="BC121" s="99">
        <v>528</v>
      </c>
      <c r="BD121" s="99">
        <v>947</v>
      </c>
      <c r="BE121" s="99">
        <v>1767</v>
      </c>
      <c r="BF121" s="99">
        <v>2705</v>
      </c>
      <c r="BG121" s="99">
        <v>3922</v>
      </c>
      <c r="BH121" s="99">
        <v>5294</v>
      </c>
      <c r="BI121" s="99">
        <v>5878</v>
      </c>
      <c r="BJ121" s="99">
        <v>6412</v>
      </c>
      <c r="BK121" s="99">
        <v>6725</v>
      </c>
      <c r="BL121" s="99">
        <v>9812</v>
      </c>
      <c r="BM121" s="99">
        <v>1</v>
      </c>
      <c r="BN121" s="99">
        <v>44737</v>
      </c>
      <c r="BP121" s="123">
        <v>2014</v>
      </c>
    </row>
    <row r="122" spans="2:68">
      <c r="B122" s="123">
        <v>2015</v>
      </c>
      <c r="C122" s="99">
        <v>20</v>
      </c>
      <c r="D122" s="99">
        <v>25</v>
      </c>
      <c r="E122" s="99">
        <v>16</v>
      </c>
      <c r="F122" s="99">
        <v>29</v>
      </c>
      <c r="G122" s="99">
        <v>35</v>
      </c>
      <c r="H122" s="99">
        <v>45</v>
      </c>
      <c r="I122" s="99">
        <v>88</v>
      </c>
      <c r="J122" s="99">
        <v>130</v>
      </c>
      <c r="K122" s="99">
        <v>279</v>
      </c>
      <c r="L122" s="99">
        <v>436</v>
      </c>
      <c r="M122" s="99">
        <v>920</v>
      </c>
      <c r="N122" s="99">
        <v>1594</v>
      </c>
      <c r="O122" s="99">
        <v>2280</v>
      </c>
      <c r="P122" s="99">
        <v>3225</v>
      </c>
      <c r="Q122" s="99">
        <v>3592</v>
      </c>
      <c r="R122" s="99">
        <v>4019</v>
      </c>
      <c r="S122" s="99">
        <v>3934</v>
      </c>
      <c r="T122" s="99">
        <v>5455</v>
      </c>
      <c r="U122" s="99">
        <v>1</v>
      </c>
      <c r="V122" s="99">
        <v>26123</v>
      </c>
      <c r="X122" s="123">
        <v>2015</v>
      </c>
      <c r="Y122" s="99">
        <v>15</v>
      </c>
      <c r="Z122" s="99">
        <v>17</v>
      </c>
      <c r="AA122" s="99">
        <v>14</v>
      </c>
      <c r="AB122" s="99">
        <v>18</v>
      </c>
      <c r="AC122" s="99">
        <v>25</v>
      </c>
      <c r="AD122" s="99">
        <v>43</v>
      </c>
      <c r="AE122" s="99">
        <v>95</v>
      </c>
      <c r="AF122" s="99">
        <v>179</v>
      </c>
      <c r="AG122" s="99">
        <v>320</v>
      </c>
      <c r="AH122" s="99">
        <v>540</v>
      </c>
      <c r="AI122" s="99">
        <v>902</v>
      </c>
      <c r="AJ122" s="99">
        <v>1237</v>
      </c>
      <c r="AK122" s="99">
        <v>1652</v>
      </c>
      <c r="AL122" s="99">
        <v>2228</v>
      </c>
      <c r="AM122" s="99">
        <v>2430</v>
      </c>
      <c r="AN122" s="99">
        <v>2768</v>
      </c>
      <c r="AO122" s="99">
        <v>2883</v>
      </c>
      <c r="AP122" s="99">
        <v>5062</v>
      </c>
      <c r="AQ122" s="99">
        <v>0</v>
      </c>
      <c r="AR122" s="99">
        <v>20428</v>
      </c>
      <c r="AT122" s="123">
        <v>2015</v>
      </c>
      <c r="AU122" s="99">
        <v>35</v>
      </c>
      <c r="AV122" s="99">
        <v>42</v>
      </c>
      <c r="AW122" s="99">
        <v>30</v>
      </c>
      <c r="AX122" s="99">
        <v>47</v>
      </c>
      <c r="AY122" s="99">
        <v>60</v>
      </c>
      <c r="AZ122" s="99">
        <v>88</v>
      </c>
      <c r="BA122" s="99">
        <v>183</v>
      </c>
      <c r="BB122" s="99">
        <v>309</v>
      </c>
      <c r="BC122" s="99">
        <v>599</v>
      </c>
      <c r="BD122" s="99">
        <v>976</v>
      </c>
      <c r="BE122" s="99">
        <v>1822</v>
      </c>
      <c r="BF122" s="99">
        <v>2831</v>
      </c>
      <c r="BG122" s="99">
        <v>3932</v>
      </c>
      <c r="BH122" s="99">
        <v>5453</v>
      </c>
      <c r="BI122" s="99">
        <v>6022</v>
      </c>
      <c r="BJ122" s="99">
        <v>6787</v>
      </c>
      <c r="BK122" s="99">
        <v>6817</v>
      </c>
      <c r="BL122" s="99">
        <v>10517</v>
      </c>
      <c r="BM122" s="99">
        <v>1</v>
      </c>
      <c r="BN122" s="99">
        <v>46551</v>
      </c>
      <c r="BP122" s="123">
        <v>2015</v>
      </c>
    </row>
    <row r="123" spans="2:68">
      <c r="B123" s="123">
        <v>2016</v>
      </c>
      <c r="C123" s="99">
        <v>24</v>
      </c>
      <c r="D123" s="99">
        <v>24</v>
      </c>
      <c r="E123" s="99">
        <v>16</v>
      </c>
      <c r="F123" s="99">
        <v>15</v>
      </c>
      <c r="G123" s="99">
        <v>31</v>
      </c>
      <c r="H123" s="99">
        <v>49</v>
      </c>
      <c r="I123" s="99">
        <v>83</v>
      </c>
      <c r="J123" s="99">
        <v>121</v>
      </c>
      <c r="K123" s="99">
        <v>261</v>
      </c>
      <c r="L123" s="99">
        <v>480</v>
      </c>
      <c r="M123" s="99">
        <v>903</v>
      </c>
      <c r="N123" s="99">
        <v>1542</v>
      </c>
      <c r="O123" s="99">
        <v>2247</v>
      </c>
      <c r="P123" s="99">
        <v>3173</v>
      </c>
      <c r="Q123" s="99">
        <v>3660</v>
      </c>
      <c r="R123" s="99">
        <v>4081</v>
      </c>
      <c r="S123" s="99">
        <v>3995</v>
      </c>
      <c r="T123" s="99">
        <v>5443</v>
      </c>
      <c r="U123" s="99">
        <v>1</v>
      </c>
      <c r="V123" s="99">
        <v>26149</v>
      </c>
      <c r="X123" s="123">
        <v>2016</v>
      </c>
      <c r="Y123" s="99">
        <v>13</v>
      </c>
      <c r="Z123" s="99">
        <v>8</v>
      </c>
      <c r="AA123" s="99">
        <v>19</v>
      </c>
      <c r="AB123" s="99">
        <v>18</v>
      </c>
      <c r="AC123" s="99">
        <v>30</v>
      </c>
      <c r="AD123" s="99">
        <v>38</v>
      </c>
      <c r="AE123" s="99">
        <v>124</v>
      </c>
      <c r="AF123" s="99">
        <v>167</v>
      </c>
      <c r="AG123" s="99">
        <v>290</v>
      </c>
      <c r="AH123" s="99">
        <v>523</v>
      </c>
      <c r="AI123" s="99">
        <v>823</v>
      </c>
      <c r="AJ123" s="99">
        <v>1271</v>
      </c>
      <c r="AK123" s="99">
        <v>1627</v>
      </c>
      <c r="AL123" s="99">
        <v>2184</v>
      </c>
      <c r="AM123" s="99">
        <v>2458</v>
      </c>
      <c r="AN123" s="99">
        <v>2750</v>
      </c>
      <c r="AO123" s="99">
        <v>2827</v>
      </c>
      <c r="AP123" s="99">
        <v>4987</v>
      </c>
      <c r="AQ123" s="99">
        <v>1</v>
      </c>
      <c r="AR123" s="99">
        <v>20158</v>
      </c>
      <c r="AT123" s="123">
        <v>2016</v>
      </c>
      <c r="AU123" s="99">
        <v>37</v>
      </c>
      <c r="AV123" s="99">
        <v>32</v>
      </c>
      <c r="AW123" s="99">
        <v>35</v>
      </c>
      <c r="AX123" s="99">
        <v>33</v>
      </c>
      <c r="AY123" s="99">
        <v>61</v>
      </c>
      <c r="AZ123" s="99">
        <v>87</v>
      </c>
      <c r="BA123" s="99">
        <v>207</v>
      </c>
      <c r="BB123" s="99">
        <v>288</v>
      </c>
      <c r="BC123" s="99">
        <v>551</v>
      </c>
      <c r="BD123" s="99">
        <v>1003</v>
      </c>
      <c r="BE123" s="99">
        <v>1726</v>
      </c>
      <c r="BF123" s="99">
        <v>2813</v>
      </c>
      <c r="BG123" s="99">
        <v>3874</v>
      </c>
      <c r="BH123" s="99">
        <v>5357</v>
      </c>
      <c r="BI123" s="99">
        <v>6118</v>
      </c>
      <c r="BJ123" s="99">
        <v>6831</v>
      </c>
      <c r="BK123" s="99">
        <v>6822</v>
      </c>
      <c r="BL123" s="99">
        <v>10430</v>
      </c>
      <c r="BM123" s="99">
        <v>2</v>
      </c>
      <c r="BN123" s="99">
        <v>46307</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7.2310821000000001</v>
      </c>
      <c r="D14" s="100">
        <v>5.6364261999999998</v>
      </c>
      <c r="E14" s="100">
        <v>1.8408917</v>
      </c>
      <c r="F14" s="100">
        <v>6.5647627999999996</v>
      </c>
      <c r="G14" s="100">
        <v>4.8072948000000002</v>
      </c>
      <c r="H14" s="100">
        <v>4.8364162999999998</v>
      </c>
      <c r="I14" s="100">
        <v>13.837316</v>
      </c>
      <c r="J14" s="100">
        <v>21.583777999999999</v>
      </c>
      <c r="K14" s="100">
        <v>60.789746000000001</v>
      </c>
      <c r="L14" s="100">
        <v>109.45444999999999</v>
      </c>
      <c r="M14" s="100">
        <v>185.18397999999999</v>
      </c>
      <c r="N14" s="100">
        <v>284.43432999999999</v>
      </c>
      <c r="O14" s="100">
        <v>409.61939999999998</v>
      </c>
      <c r="P14" s="100">
        <v>663.73350000000005</v>
      </c>
      <c r="Q14" s="100">
        <v>894.16646000000003</v>
      </c>
      <c r="R14" s="100">
        <v>882.11318000000006</v>
      </c>
      <c r="S14" s="100">
        <v>891.12747000000002</v>
      </c>
      <c r="T14" s="100">
        <v>1085.2608</v>
      </c>
      <c r="U14" s="100">
        <v>75.952544000000003</v>
      </c>
      <c r="V14" s="100">
        <v>167.97386</v>
      </c>
      <c r="W14" s="125"/>
      <c r="X14" s="113">
        <v>1907</v>
      </c>
      <c r="Y14" s="100">
        <v>5.3880382000000004</v>
      </c>
      <c r="Z14" s="100">
        <v>1.7783184000000001</v>
      </c>
      <c r="AA14" s="100">
        <v>2.8074745999999999</v>
      </c>
      <c r="AB14" s="100">
        <v>3.3430249000000001</v>
      </c>
      <c r="AC14" s="100">
        <v>2.4690699999999999</v>
      </c>
      <c r="AD14" s="100">
        <v>11.324168999999999</v>
      </c>
      <c r="AE14" s="100">
        <v>16.547042999999999</v>
      </c>
      <c r="AF14" s="100">
        <v>51.290638000000001</v>
      </c>
      <c r="AG14" s="100">
        <v>104.90719</v>
      </c>
      <c r="AH14" s="100">
        <v>204.56929</v>
      </c>
      <c r="AI14" s="100">
        <v>190.93475000000001</v>
      </c>
      <c r="AJ14" s="100">
        <v>302.15928000000002</v>
      </c>
      <c r="AK14" s="100">
        <v>400.73773999999997</v>
      </c>
      <c r="AL14" s="100">
        <v>511.48653000000002</v>
      </c>
      <c r="AM14" s="100">
        <v>775.37513000000001</v>
      </c>
      <c r="AN14" s="100">
        <v>765.37612000000001</v>
      </c>
      <c r="AO14" s="100">
        <v>630.36560999999995</v>
      </c>
      <c r="AP14" s="100">
        <v>742.44060000000002</v>
      </c>
      <c r="AQ14" s="100">
        <v>71.923012999999997</v>
      </c>
      <c r="AR14" s="100">
        <v>159.67729</v>
      </c>
      <c r="AS14" s="125"/>
      <c r="AT14" s="113">
        <v>1907</v>
      </c>
      <c r="AU14" s="100">
        <v>6.3239416999999998</v>
      </c>
      <c r="AV14" s="100">
        <v>3.7315545999999999</v>
      </c>
      <c r="AW14" s="100">
        <v>2.3201792000000001</v>
      </c>
      <c r="AX14" s="100">
        <v>4.9686383999999997</v>
      </c>
      <c r="AY14" s="100">
        <v>3.6538792</v>
      </c>
      <c r="AZ14" s="100">
        <v>7.9955534000000004</v>
      </c>
      <c r="BA14" s="100">
        <v>15.127563</v>
      </c>
      <c r="BB14" s="100">
        <v>35.380201</v>
      </c>
      <c r="BC14" s="100">
        <v>80.678878999999995</v>
      </c>
      <c r="BD14" s="100">
        <v>151.49299999999999</v>
      </c>
      <c r="BE14" s="100">
        <v>187.70889</v>
      </c>
      <c r="BF14" s="100">
        <v>292.30162999999999</v>
      </c>
      <c r="BG14" s="100">
        <v>405.57562000000001</v>
      </c>
      <c r="BH14" s="100">
        <v>593.33144000000004</v>
      </c>
      <c r="BI14" s="100">
        <v>840.44150000000002</v>
      </c>
      <c r="BJ14" s="100">
        <v>828.73293000000001</v>
      </c>
      <c r="BK14" s="100">
        <v>770.52297999999996</v>
      </c>
      <c r="BL14" s="100">
        <v>913.42737999999997</v>
      </c>
      <c r="BM14" s="100">
        <v>74.022300000000001</v>
      </c>
      <c r="BN14" s="100">
        <v>163.80931000000001</v>
      </c>
      <c r="BO14" s="125"/>
      <c r="BP14" s="112">
        <v>1907</v>
      </c>
    </row>
    <row r="15" spans="1:68" s="91" customFormat="1">
      <c r="A15" s="125"/>
      <c r="B15" s="113">
        <v>1908</v>
      </c>
      <c r="C15" s="100">
        <v>8.6712389999999999</v>
      </c>
      <c r="D15" s="100">
        <v>3.4703890999999998</v>
      </c>
      <c r="E15" s="100">
        <v>2.7643336000000001</v>
      </c>
      <c r="F15" s="100">
        <v>5.5292633999999996</v>
      </c>
      <c r="G15" s="100">
        <v>5.6222310999999996</v>
      </c>
      <c r="H15" s="100">
        <v>8.9529333999999992</v>
      </c>
      <c r="I15" s="100">
        <v>13.116168999999999</v>
      </c>
      <c r="J15" s="100">
        <v>25.507667999999999</v>
      </c>
      <c r="K15" s="100">
        <v>69.237297999999996</v>
      </c>
      <c r="L15" s="100">
        <v>114.50714000000001</v>
      </c>
      <c r="M15" s="100">
        <v>162.74456000000001</v>
      </c>
      <c r="N15" s="100">
        <v>256.55412999999999</v>
      </c>
      <c r="O15" s="100">
        <v>397.13900000000001</v>
      </c>
      <c r="P15" s="100">
        <v>578.16489000000001</v>
      </c>
      <c r="Q15" s="100">
        <v>746.03117999999995</v>
      </c>
      <c r="R15" s="100">
        <v>685.56964000000005</v>
      </c>
      <c r="S15" s="100">
        <v>872.49158999999997</v>
      </c>
      <c r="T15" s="100">
        <v>1009.0489</v>
      </c>
      <c r="U15" s="100">
        <v>70.553579999999997</v>
      </c>
      <c r="V15" s="100">
        <v>151.53133</v>
      </c>
      <c r="W15" s="125"/>
      <c r="X15" s="113">
        <v>1908</v>
      </c>
      <c r="Y15" s="100">
        <v>7.3269346999999998</v>
      </c>
      <c r="Z15" s="100">
        <v>1.7797537000000001</v>
      </c>
      <c r="AA15" s="100">
        <v>1.8735021000000001</v>
      </c>
      <c r="AB15" s="100">
        <v>4.6986321000000002</v>
      </c>
      <c r="AC15" s="100">
        <v>4.8366939000000002</v>
      </c>
      <c r="AD15" s="100">
        <v>6.6712141999999997</v>
      </c>
      <c r="AE15" s="100">
        <v>24.750412000000001</v>
      </c>
      <c r="AF15" s="100">
        <v>52.025230999999998</v>
      </c>
      <c r="AG15" s="100">
        <v>113.36242</v>
      </c>
      <c r="AH15" s="100">
        <v>178.72766999999999</v>
      </c>
      <c r="AI15" s="100">
        <v>227.69092000000001</v>
      </c>
      <c r="AJ15" s="100">
        <v>312.94891999999999</v>
      </c>
      <c r="AK15" s="100">
        <v>424.84312</v>
      </c>
      <c r="AL15" s="100">
        <v>505.23173000000003</v>
      </c>
      <c r="AM15" s="100">
        <v>590.99177999999995</v>
      </c>
      <c r="AN15" s="100">
        <v>784.08176000000003</v>
      </c>
      <c r="AO15" s="100">
        <v>764.55907999999999</v>
      </c>
      <c r="AP15" s="100">
        <v>1058.5744999999999</v>
      </c>
      <c r="AQ15" s="100">
        <v>73.841803999999996</v>
      </c>
      <c r="AR15" s="100">
        <v>164.03062</v>
      </c>
      <c r="AS15" s="125"/>
      <c r="AT15" s="113">
        <v>1908</v>
      </c>
      <c r="AU15" s="100">
        <v>8.0099131000000003</v>
      </c>
      <c r="AV15" s="100">
        <v>2.6357875000000002</v>
      </c>
      <c r="AW15" s="100">
        <v>2.3225869000000001</v>
      </c>
      <c r="AX15" s="100">
        <v>5.1180048999999999</v>
      </c>
      <c r="AY15" s="100">
        <v>5.2357117000000004</v>
      </c>
      <c r="AZ15" s="100">
        <v>7.8429421000000001</v>
      </c>
      <c r="BA15" s="100">
        <v>18.676188</v>
      </c>
      <c r="BB15" s="100">
        <v>37.920257999999997</v>
      </c>
      <c r="BC15" s="100">
        <v>89.265319000000005</v>
      </c>
      <c r="BD15" s="100">
        <v>143.0204</v>
      </c>
      <c r="BE15" s="100">
        <v>191.26661999999999</v>
      </c>
      <c r="BF15" s="100">
        <v>281.54563999999999</v>
      </c>
      <c r="BG15" s="100">
        <v>409.79340999999999</v>
      </c>
      <c r="BH15" s="100">
        <v>544.19403999999997</v>
      </c>
      <c r="BI15" s="100">
        <v>675.08995000000004</v>
      </c>
      <c r="BJ15" s="100">
        <v>730.88775999999996</v>
      </c>
      <c r="BK15" s="100">
        <v>822.46190000000001</v>
      </c>
      <c r="BL15" s="100">
        <v>1033.9925000000001</v>
      </c>
      <c r="BM15" s="100">
        <v>72.130250000000004</v>
      </c>
      <c r="BN15" s="100">
        <v>157.08046999999999</v>
      </c>
      <c r="BO15" s="125"/>
      <c r="BP15" s="112">
        <v>1908</v>
      </c>
    </row>
    <row r="16" spans="1:68" s="91" customFormat="1">
      <c r="A16" s="125"/>
      <c r="B16" s="113">
        <v>1909</v>
      </c>
      <c r="C16" s="100">
        <v>6.5764227000000002</v>
      </c>
      <c r="D16" s="100">
        <v>5.6423414999999997</v>
      </c>
      <c r="E16" s="100">
        <v>2.7673361999999999</v>
      </c>
      <c r="F16" s="100">
        <v>6.7936506000000003</v>
      </c>
      <c r="G16" s="100">
        <v>6.396795</v>
      </c>
      <c r="H16" s="100">
        <v>6.1959276000000001</v>
      </c>
      <c r="I16" s="100">
        <v>10.044515000000001</v>
      </c>
      <c r="J16" s="100">
        <v>26.161266000000001</v>
      </c>
      <c r="K16" s="100">
        <v>61.96546</v>
      </c>
      <c r="L16" s="100">
        <v>117.59717999999999</v>
      </c>
      <c r="M16" s="100">
        <v>191.84929</v>
      </c>
      <c r="N16" s="100">
        <v>288.56495999999999</v>
      </c>
      <c r="O16" s="100">
        <v>412.56567999999999</v>
      </c>
      <c r="P16" s="100">
        <v>630.40391</v>
      </c>
      <c r="Q16" s="100">
        <v>765.54688999999996</v>
      </c>
      <c r="R16" s="100">
        <v>955.10443999999995</v>
      </c>
      <c r="S16" s="100">
        <v>578.10429999999997</v>
      </c>
      <c r="T16" s="100">
        <v>1001.3142</v>
      </c>
      <c r="U16" s="100">
        <v>75.377994000000001</v>
      </c>
      <c r="V16" s="100">
        <v>159.81021000000001</v>
      </c>
      <c r="W16" s="125"/>
      <c r="X16" s="113">
        <v>1909</v>
      </c>
      <c r="Y16" s="100">
        <v>5.1986981999999999</v>
      </c>
      <c r="Z16" s="100">
        <v>1.3358935000000001</v>
      </c>
      <c r="AA16" s="100">
        <v>1.8753580999999999</v>
      </c>
      <c r="AB16" s="100">
        <v>4.1615687000000001</v>
      </c>
      <c r="AC16" s="100">
        <v>6.6350648000000003</v>
      </c>
      <c r="AD16" s="100">
        <v>12.012589</v>
      </c>
      <c r="AE16" s="100">
        <v>21.156396000000001</v>
      </c>
      <c r="AF16" s="100">
        <v>66.655727999999996</v>
      </c>
      <c r="AG16" s="100">
        <v>113.85727</v>
      </c>
      <c r="AH16" s="100">
        <v>164.06287</v>
      </c>
      <c r="AI16" s="100">
        <v>209.37492</v>
      </c>
      <c r="AJ16" s="100">
        <v>304.81535000000002</v>
      </c>
      <c r="AK16" s="100">
        <v>396.79946000000001</v>
      </c>
      <c r="AL16" s="100">
        <v>535.86033999999995</v>
      </c>
      <c r="AM16" s="100">
        <v>738.91225999999995</v>
      </c>
      <c r="AN16" s="100">
        <v>912.72029999999995</v>
      </c>
      <c r="AO16" s="100">
        <v>735.96801000000005</v>
      </c>
      <c r="AP16" s="100">
        <v>703.01993000000004</v>
      </c>
      <c r="AQ16" s="100">
        <v>76.130722000000006</v>
      </c>
      <c r="AR16" s="100">
        <v>165.39527000000001</v>
      </c>
      <c r="AS16" s="125"/>
      <c r="AT16" s="113">
        <v>1909</v>
      </c>
      <c r="AU16" s="100">
        <v>5.8989881000000004</v>
      </c>
      <c r="AV16" s="100">
        <v>3.5167185000000001</v>
      </c>
      <c r="AW16" s="100">
        <v>2.3249995999999999</v>
      </c>
      <c r="AX16" s="100">
        <v>5.4912495000000003</v>
      </c>
      <c r="AY16" s="100">
        <v>6.5137517000000003</v>
      </c>
      <c r="AZ16" s="100">
        <v>9.0229523</v>
      </c>
      <c r="BA16" s="100">
        <v>15.37384</v>
      </c>
      <c r="BB16" s="100">
        <v>45.262908000000003</v>
      </c>
      <c r="BC16" s="100">
        <v>85.671974000000006</v>
      </c>
      <c r="BD16" s="100">
        <v>138.31369000000001</v>
      </c>
      <c r="BE16" s="100">
        <v>199.54761999999999</v>
      </c>
      <c r="BF16" s="100">
        <v>295.75558000000001</v>
      </c>
      <c r="BG16" s="100">
        <v>405.34152</v>
      </c>
      <c r="BH16" s="100">
        <v>586.05636000000004</v>
      </c>
      <c r="BI16" s="100">
        <v>753.22420999999997</v>
      </c>
      <c r="BJ16" s="100">
        <v>935.49915999999996</v>
      </c>
      <c r="BK16" s="100">
        <v>651.42798000000005</v>
      </c>
      <c r="BL16" s="100">
        <v>850.41902000000005</v>
      </c>
      <c r="BM16" s="100">
        <v>75.739259000000004</v>
      </c>
      <c r="BN16" s="100">
        <v>162.11542</v>
      </c>
      <c r="BO16" s="125"/>
      <c r="BP16" s="112">
        <v>1909</v>
      </c>
    </row>
    <row r="17" spans="1:68" s="91" customFormat="1">
      <c r="A17" s="125"/>
      <c r="B17" s="113">
        <v>1910</v>
      </c>
      <c r="C17" s="100">
        <v>7.5962991999999998</v>
      </c>
      <c r="D17" s="100">
        <v>5.2110497000000002</v>
      </c>
      <c r="E17" s="100">
        <v>5.0789663999999997</v>
      </c>
      <c r="F17" s="100">
        <v>4.4531191000000003</v>
      </c>
      <c r="G17" s="100">
        <v>4.9045661000000003</v>
      </c>
      <c r="H17" s="100">
        <v>8.1025252999999999</v>
      </c>
      <c r="I17" s="100">
        <v>9.9554173000000006</v>
      </c>
      <c r="J17" s="100">
        <v>23.544739</v>
      </c>
      <c r="K17" s="100">
        <v>54.887296999999997</v>
      </c>
      <c r="L17" s="100">
        <v>114.29498</v>
      </c>
      <c r="M17" s="100">
        <v>180.46508</v>
      </c>
      <c r="N17" s="100">
        <v>328.71339999999998</v>
      </c>
      <c r="O17" s="100">
        <v>415.94412999999997</v>
      </c>
      <c r="P17" s="100">
        <v>640.00793999999996</v>
      </c>
      <c r="Q17" s="100">
        <v>763.88648999999998</v>
      </c>
      <c r="R17" s="100">
        <v>960.55712000000005</v>
      </c>
      <c r="S17" s="100">
        <v>1013.6316</v>
      </c>
      <c r="T17" s="100">
        <v>1024.2815000000001</v>
      </c>
      <c r="U17" s="100">
        <v>77.735517000000002</v>
      </c>
      <c r="V17" s="100">
        <v>168.51917</v>
      </c>
      <c r="W17" s="125"/>
      <c r="X17" s="113">
        <v>1910</v>
      </c>
      <c r="Y17" s="100">
        <v>5.8949217999999997</v>
      </c>
      <c r="Z17" s="100">
        <v>2.2282891</v>
      </c>
      <c r="AA17" s="100">
        <v>3.7544355</v>
      </c>
      <c r="AB17" s="100">
        <v>4.0964710000000002</v>
      </c>
      <c r="AC17" s="100">
        <v>5.1103937999999998</v>
      </c>
      <c r="AD17" s="100">
        <v>8.0469901000000004</v>
      </c>
      <c r="AE17" s="100">
        <v>23.354222</v>
      </c>
      <c r="AF17" s="100">
        <v>47.655253000000002</v>
      </c>
      <c r="AG17" s="100">
        <v>109.42804</v>
      </c>
      <c r="AH17" s="100">
        <v>146.79724999999999</v>
      </c>
      <c r="AI17" s="100">
        <v>225.41458</v>
      </c>
      <c r="AJ17" s="100">
        <v>304.25274000000002</v>
      </c>
      <c r="AK17" s="100">
        <v>392.63049000000001</v>
      </c>
      <c r="AL17" s="100">
        <v>582.06411000000003</v>
      </c>
      <c r="AM17" s="100">
        <v>669.20176000000004</v>
      </c>
      <c r="AN17" s="100">
        <v>917.13728000000003</v>
      </c>
      <c r="AO17" s="100">
        <v>870.06572000000006</v>
      </c>
      <c r="AP17" s="100">
        <v>904.89813000000004</v>
      </c>
      <c r="AQ17" s="100">
        <v>76.066727</v>
      </c>
      <c r="AR17" s="100">
        <v>167.75708</v>
      </c>
      <c r="AS17" s="125"/>
      <c r="AT17" s="113">
        <v>1910</v>
      </c>
      <c r="AU17" s="100">
        <v>6.7601184999999999</v>
      </c>
      <c r="AV17" s="100">
        <v>3.7389977000000001</v>
      </c>
      <c r="AW17" s="100">
        <v>4.4220930000000003</v>
      </c>
      <c r="AX17" s="100">
        <v>4.2767460000000002</v>
      </c>
      <c r="AY17" s="100">
        <v>5.0053647999999997</v>
      </c>
      <c r="AZ17" s="100">
        <v>8.0755579999999991</v>
      </c>
      <c r="BA17" s="100">
        <v>16.403856000000001</v>
      </c>
      <c r="BB17" s="100">
        <v>35.004019999999997</v>
      </c>
      <c r="BC17" s="100">
        <v>79.959097</v>
      </c>
      <c r="BD17" s="100">
        <v>128.84173000000001</v>
      </c>
      <c r="BE17" s="100">
        <v>200.21369999999999</v>
      </c>
      <c r="BF17" s="100">
        <v>317.90517999999997</v>
      </c>
      <c r="BG17" s="100">
        <v>405.22913999999997</v>
      </c>
      <c r="BH17" s="100">
        <v>612.64161999999999</v>
      </c>
      <c r="BI17" s="100">
        <v>719.61776999999995</v>
      </c>
      <c r="BJ17" s="100">
        <v>940.37112999999999</v>
      </c>
      <c r="BK17" s="100">
        <v>946.82222999999999</v>
      </c>
      <c r="BL17" s="100">
        <v>963.64822000000004</v>
      </c>
      <c r="BM17" s="100">
        <v>76.933868000000004</v>
      </c>
      <c r="BN17" s="100">
        <v>167.99037999999999</v>
      </c>
      <c r="BO17" s="125"/>
      <c r="BP17" s="113">
        <v>1910</v>
      </c>
    </row>
    <row r="18" spans="1:68" s="91" customFormat="1">
      <c r="A18" s="125"/>
      <c r="B18" s="113">
        <v>1911</v>
      </c>
      <c r="C18" s="100">
        <v>5.2224580999999999</v>
      </c>
      <c r="D18" s="100">
        <v>4.7793047</v>
      </c>
      <c r="E18" s="100">
        <v>3.6978146000000001</v>
      </c>
      <c r="F18" s="100">
        <v>6.1315032</v>
      </c>
      <c r="G18" s="100">
        <v>6.5301999999999998</v>
      </c>
      <c r="H18" s="100">
        <v>8.9435216999999998</v>
      </c>
      <c r="I18" s="100">
        <v>16.833452999999999</v>
      </c>
      <c r="J18" s="100">
        <v>21.58231</v>
      </c>
      <c r="K18" s="100">
        <v>56.908562000000003</v>
      </c>
      <c r="L18" s="100">
        <v>99.271511000000004</v>
      </c>
      <c r="M18" s="100">
        <v>193.82871</v>
      </c>
      <c r="N18" s="100">
        <v>293.62705</v>
      </c>
      <c r="O18" s="100">
        <v>483.00779</v>
      </c>
      <c r="P18" s="100">
        <v>775.48096999999996</v>
      </c>
      <c r="Q18" s="100">
        <v>704.15314000000001</v>
      </c>
      <c r="R18" s="100">
        <v>802.06849</v>
      </c>
      <c r="S18" s="100">
        <v>959.04321000000004</v>
      </c>
      <c r="T18" s="100">
        <v>1277.9553000000001</v>
      </c>
      <c r="U18" s="100">
        <v>79.289764000000005</v>
      </c>
      <c r="V18" s="100">
        <v>171.00264999999999</v>
      </c>
      <c r="W18" s="125"/>
      <c r="X18" s="113">
        <v>1911</v>
      </c>
      <c r="Y18" s="100">
        <v>3.4769171000000001</v>
      </c>
      <c r="Z18" s="100">
        <v>3.1221288</v>
      </c>
      <c r="AA18" s="100">
        <v>2.3488514</v>
      </c>
      <c r="AB18" s="100">
        <v>3.1370721000000001</v>
      </c>
      <c r="AC18" s="100">
        <v>4.1003211999999998</v>
      </c>
      <c r="AD18" s="100">
        <v>11.07192</v>
      </c>
      <c r="AE18" s="100">
        <v>24.863561000000001</v>
      </c>
      <c r="AF18" s="100">
        <v>46.986125000000001</v>
      </c>
      <c r="AG18" s="100">
        <v>88.473004000000003</v>
      </c>
      <c r="AH18" s="100">
        <v>169.34879000000001</v>
      </c>
      <c r="AI18" s="100">
        <v>242.57053999999999</v>
      </c>
      <c r="AJ18" s="100">
        <v>319.42747000000003</v>
      </c>
      <c r="AK18" s="100">
        <v>408.92865</v>
      </c>
      <c r="AL18" s="100">
        <v>544.95912999999996</v>
      </c>
      <c r="AM18" s="100">
        <v>618.88752999999997</v>
      </c>
      <c r="AN18" s="100">
        <v>836.89566000000002</v>
      </c>
      <c r="AO18" s="100">
        <v>891.47286999999994</v>
      </c>
      <c r="AP18" s="100">
        <v>1145.2514000000001</v>
      </c>
      <c r="AQ18" s="100">
        <v>76.658403000000007</v>
      </c>
      <c r="AR18" s="100">
        <v>168.86061000000001</v>
      </c>
      <c r="AS18" s="125"/>
      <c r="AT18" s="113">
        <v>1911</v>
      </c>
      <c r="AU18" s="100">
        <v>4.3649640999999999</v>
      </c>
      <c r="AV18" s="100">
        <v>3.9615727000000001</v>
      </c>
      <c r="AW18" s="100">
        <v>3.0287921999999998</v>
      </c>
      <c r="AX18" s="100">
        <v>4.6515028000000003</v>
      </c>
      <c r="AY18" s="100">
        <v>5.3428674000000003</v>
      </c>
      <c r="AZ18" s="100">
        <v>9.9761594999999996</v>
      </c>
      <c r="BA18" s="100">
        <v>20.711143</v>
      </c>
      <c r="BB18" s="100">
        <v>33.745781999999998</v>
      </c>
      <c r="BC18" s="100">
        <v>71.504920999999996</v>
      </c>
      <c r="BD18" s="100">
        <v>130.74690000000001</v>
      </c>
      <c r="BE18" s="100">
        <v>215.24755999999999</v>
      </c>
      <c r="BF18" s="100">
        <v>305.01190000000003</v>
      </c>
      <c r="BG18" s="100">
        <v>448.86014999999998</v>
      </c>
      <c r="BH18" s="100">
        <v>665.88073999999995</v>
      </c>
      <c r="BI18" s="100">
        <v>663.88843999999995</v>
      </c>
      <c r="BJ18" s="100">
        <v>818.33520999999996</v>
      </c>
      <c r="BK18" s="100">
        <v>927.54322000000002</v>
      </c>
      <c r="BL18" s="100">
        <v>1210.309</v>
      </c>
      <c r="BM18" s="100">
        <v>78.024603999999997</v>
      </c>
      <c r="BN18" s="100">
        <v>169.65633</v>
      </c>
      <c r="BO18" s="125"/>
      <c r="BP18" s="113">
        <v>1911</v>
      </c>
    </row>
    <row r="19" spans="1:68" s="91" customFormat="1">
      <c r="A19" s="125"/>
      <c r="B19" s="113">
        <v>1912</v>
      </c>
      <c r="C19" s="100">
        <v>6.2500988</v>
      </c>
      <c r="D19" s="100">
        <v>2.1064774000000002</v>
      </c>
      <c r="E19" s="100">
        <v>3.1592782000000001</v>
      </c>
      <c r="F19" s="100">
        <v>4.3615535999999997</v>
      </c>
      <c r="G19" s="100">
        <v>8.3063087000000007</v>
      </c>
      <c r="H19" s="100">
        <v>8.8405734999999996</v>
      </c>
      <c r="I19" s="100">
        <v>15.189156000000001</v>
      </c>
      <c r="J19" s="100">
        <v>26.031300000000002</v>
      </c>
      <c r="K19" s="100">
        <v>51.913659000000003</v>
      </c>
      <c r="L19" s="100">
        <v>126.47143</v>
      </c>
      <c r="M19" s="100">
        <v>183.90087</v>
      </c>
      <c r="N19" s="100">
        <v>324.56193999999999</v>
      </c>
      <c r="O19" s="100">
        <v>445.3775</v>
      </c>
      <c r="P19" s="100">
        <v>673.43421000000001</v>
      </c>
      <c r="Q19" s="100">
        <v>754.47549000000004</v>
      </c>
      <c r="R19" s="100">
        <v>924.56884000000002</v>
      </c>
      <c r="S19" s="100">
        <v>1064.2230999999999</v>
      </c>
      <c r="T19" s="100">
        <v>756.57803000000001</v>
      </c>
      <c r="U19" s="100">
        <v>80.714851999999993</v>
      </c>
      <c r="V19" s="100">
        <v>167.934</v>
      </c>
      <c r="W19" s="125"/>
      <c r="X19" s="113">
        <v>1912</v>
      </c>
      <c r="Y19" s="100">
        <v>5.7122184000000003</v>
      </c>
      <c r="Z19" s="100">
        <v>1.2970427</v>
      </c>
      <c r="AA19" s="100">
        <v>2.2956525000000001</v>
      </c>
      <c r="AB19" s="100">
        <v>2.6773259999999999</v>
      </c>
      <c r="AC19" s="100">
        <v>6.3478965000000001</v>
      </c>
      <c r="AD19" s="100">
        <v>12.343641</v>
      </c>
      <c r="AE19" s="100">
        <v>25.164739000000001</v>
      </c>
      <c r="AF19" s="100">
        <v>53.589720999999997</v>
      </c>
      <c r="AG19" s="100">
        <v>113.08555</v>
      </c>
      <c r="AH19" s="100">
        <v>165.10811000000001</v>
      </c>
      <c r="AI19" s="100">
        <v>218.43797000000001</v>
      </c>
      <c r="AJ19" s="100">
        <v>358.70218</v>
      </c>
      <c r="AK19" s="100">
        <v>404.47818000000001</v>
      </c>
      <c r="AL19" s="100">
        <v>489.08756</v>
      </c>
      <c r="AM19" s="100">
        <v>751.16598999999997</v>
      </c>
      <c r="AN19" s="100">
        <v>934.29935999999998</v>
      </c>
      <c r="AO19" s="100">
        <v>787.89395000000002</v>
      </c>
      <c r="AP19" s="100">
        <v>954.40084999999999</v>
      </c>
      <c r="AQ19" s="100">
        <v>80.688749999999999</v>
      </c>
      <c r="AR19" s="100">
        <v>172.05571</v>
      </c>
      <c r="AS19" s="125"/>
      <c r="AT19" s="113">
        <v>1912</v>
      </c>
      <c r="AU19" s="100">
        <v>5.9858878999999998</v>
      </c>
      <c r="AV19" s="100">
        <v>1.7069999</v>
      </c>
      <c r="AW19" s="100">
        <v>2.7311671</v>
      </c>
      <c r="AX19" s="100">
        <v>3.5290461</v>
      </c>
      <c r="AY19" s="100">
        <v>7.3449660999999997</v>
      </c>
      <c r="AZ19" s="100">
        <v>10.551735000000001</v>
      </c>
      <c r="BA19" s="100">
        <v>20.019811000000001</v>
      </c>
      <c r="BB19" s="100">
        <v>39.267059000000003</v>
      </c>
      <c r="BC19" s="100">
        <v>80.380926000000002</v>
      </c>
      <c r="BD19" s="100">
        <v>143.98021</v>
      </c>
      <c r="BE19" s="100">
        <v>199.21562</v>
      </c>
      <c r="BF19" s="100">
        <v>339.73394000000002</v>
      </c>
      <c r="BG19" s="100">
        <v>426.50357000000002</v>
      </c>
      <c r="BH19" s="100">
        <v>586.02103</v>
      </c>
      <c r="BI19" s="100">
        <v>752.90665999999999</v>
      </c>
      <c r="BJ19" s="100">
        <v>929.16180999999995</v>
      </c>
      <c r="BK19" s="100">
        <v>933.65715999999998</v>
      </c>
      <c r="BL19" s="100">
        <v>858.22878000000003</v>
      </c>
      <c r="BM19" s="100">
        <v>80.702268000000004</v>
      </c>
      <c r="BN19" s="100">
        <v>169.81969000000001</v>
      </c>
      <c r="BO19" s="125"/>
      <c r="BP19" s="113">
        <v>1912</v>
      </c>
    </row>
    <row r="20" spans="1:68" s="91" customFormat="1">
      <c r="A20" s="125"/>
      <c r="B20" s="113">
        <v>1913</v>
      </c>
      <c r="C20" s="100">
        <v>6.5236679000000004</v>
      </c>
      <c r="D20" s="100">
        <v>4.0888556999999999</v>
      </c>
      <c r="E20" s="100">
        <v>3.0864851</v>
      </c>
      <c r="F20" s="100">
        <v>4.7779720000000001</v>
      </c>
      <c r="G20" s="100">
        <v>7.4632893999999999</v>
      </c>
      <c r="H20" s="100">
        <v>11.167737000000001</v>
      </c>
      <c r="I20" s="100">
        <v>14.188980000000001</v>
      </c>
      <c r="J20" s="100">
        <v>33.312277000000002</v>
      </c>
      <c r="K20" s="100">
        <v>59.682330999999998</v>
      </c>
      <c r="L20" s="100">
        <v>121.66449</v>
      </c>
      <c r="M20" s="100">
        <v>187.57581999999999</v>
      </c>
      <c r="N20" s="100">
        <v>309.15390000000002</v>
      </c>
      <c r="O20" s="100">
        <v>464.70895999999999</v>
      </c>
      <c r="P20" s="100">
        <v>638.49971000000005</v>
      </c>
      <c r="Q20" s="100">
        <v>760.19120999999996</v>
      </c>
      <c r="R20" s="100">
        <v>925.69349</v>
      </c>
      <c r="S20" s="100">
        <v>945.45293000000004</v>
      </c>
      <c r="T20" s="100">
        <v>1055.6518000000001</v>
      </c>
      <c r="U20" s="100">
        <v>82.127139</v>
      </c>
      <c r="V20" s="100">
        <v>170.28666000000001</v>
      </c>
      <c r="W20" s="125"/>
      <c r="X20" s="113">
        <v>1913</v>
      </c>
      <c r="Y20" s="100">
        <v>6.0073590000000001</v>
      </c>
      <c r="Z20" s="100">
        <v>2.9364287999999998</v>
      </c>
      <c r="AA20" s="100">
        <v>1.7958480000000001</v>
      </c>
      <c r="AB20" s="100">
        <v>2.2215270999999999</v>
      </c>
      <c r="AC20" s="100">
        <v>4.0614451999999996</v>
      </c>
      <c r="AD20" s="100">
        <v>12.550503000000001</v>
      </c>
      <c r="AE20" s="100">
        <v>23.710056999999999</v>
      </c>
      <c r="AF20" s="100">
        <v>51.781275999999998</v>
      </c>
      <c r="AG20" s="100">
        <v>101.69522000000001</v>
      </c>
      <c r="AH20" s="100">
        <v>172.39338000000001</v>
      </c>
      <c r="AI20" s="100">
        <v>217.79458</v>
      </c>
      <c r="AJ20" s="100">
        <v>321.54340999999999</v>
      </c>
      <c r="AK20" s="100">
        <v>384.99421999999998</v>
      </c>
      <c r="AL20" s="100">
        <v>548.78048999999999</v>
      </c>
      <c r="AM20" s="100">
        <v>651.04166999999995</v>
      </c>
      <c r="AN20" s="100">
        <v>860.72347000000002</v>
      </c>
      <c r="AO20" s="100">
        <v>993.69849999999997</v>
      </c>
      <c r="AP20" s="100">
        <v>1009.0817</v>
      </c>
      <c r="AQ20" s="100">
        <v>79.725679999999997</v>
      </c>
      <c r="AR20" s="100">
        <v>169.66213999999999</v>
      </c>
      <c r="AS20" s="125"/>
      <c r="AT20" s="113">
        <v>1913</v>
      </c>
      <c r="AU20" s="100">
        <v>6.2700734999999996</v>
      </c>
      <c r="AV20" s="100">
        <v>3.5200186000000002</v>
      </c>
      <c r="AW20" s="100">
        <v>2.4469937000000002</v>
      </c>
      <c r="AX20" s="100">
        <v>3.5142158999999999</v>
      </c>
      <c r="AY20" s="100">
        <v>5.7857801999999996</v>
      </c>
      <c r="AZ20" s="100">
        <v>11.847593</v>
      </c>
      <c r="BA20" s="100">
        <v>18.811601</v>
      </c>
      <c r="BB20" s="100">
        <v>42.208123999999998</v>
      </c>
      <c r="BC20" s="100">
        <v>79.351643999999993</v>
      </c>
      <c r="BD20" s="100">
        <v>144.85002</v>
      </c>
      <c r="BE20" s="100">
        <v>201.08927</v>
      </c>
      <c r="BF20" s="100">
        <v>314.69403999999997</v>
      </c>
      <c r="BG20" s="100">
        <v>427.88742999999999</v>
      </c>
      <c r="BH20" s="100">
        <v>596.06214</v>
      </c>
      <c r="BI20" s="100">
        <v>708.25967000000003</v>
      </c>
      <c r="BJ20" s="100">
        <v>894.71379999999999</v>
      </c>
      <c r="BK20" s="100">
        <v>968.54265999999996</v>
      </c>
      <c r="BL20" s="100">
        <v>1031.5471</v>
      </c>
      <c r="BM20" s="100">
        <v>80.966284999999999</v>
      </c>
      <c r="BN20" s="100">
        <v>169.85772</v>
      </c>
      <c r="BO20" s="125"/>
      <c r="BP20" s="113">
        <v>1913</v>
      </c>
    </row>
    <row r="21" spans="1:68" s="91" customFormat="1">
      <c r="A21" s="125"/>
      <c r="B21" s="113">
        <v>1914</v>
      </c>
      <c r="C21" s="100">
        <v>3.2161108999999999</v>
      </c>
      <c r="D21" s="100">
        <v>4.3690443999999999</v>
      </c>
      <c r="E21" s="100">
        <v>3.0169709</v>
      </c>
      <c r="F21" s="100">
        <v>2.5954891</v>
      </c>
      <c r="G21" s="100">
        <v>5.7313815999999997</v>
      </c>
      <c r="H21" s="100">
        <v>11.042078999999999</v>
      </c>
      <c r="I21" s="100">
        <v>10.597531</v>
      </c>
      <c r="J21" s="100">
        <v>31.793240999999998</v>
      </c>
      <c r="K21" s="100">
        <v>45.017536999999997</v>
      </c>
      <c r="L21" s="100">
        <v>114.03816999999999</v>
      </c>
      <c r="M21" s="100">
        <v>190.22924</v>
      </c>
      <c r="N21" s="100">
        <v>306.98138</v>
      </c>
      <c r="O21" s="100">
        <v>413.96917999999999</v>
      </c>
      <c r="P21" s="100">
        <v>592.96740999999997</v>
      </c>
      <c r="Q21" s="100">
        <v>867.18916000000002</v>
      </c>
      <c r="R21" s="100">
        <v>989.28963999999996</v>
      </c>
      <c r="S21" s="100">
        <v>1016.1142</v>
      </c>
      <c r="T21" s="100">
        <v>1073.2702999999999</v>
      </c>
      <c r="U21" s="100">
        <v>80.630205000000004</v>
      </c>
      <c r="V21" s="100">
        <v>170.74376000000001</v>
      </c>
      <c r="W21" s="125"/>
      <c r="X21" s="113">
        <v>1914</v>
      </c>
      <c r="Y21" s="100">
        <v>3.7025380999999999</v>
      </c>
      <c r="Z21" s="100">
        <v>2.8516235000000001</v>
      </c>
      <c r="AA21" s="100">
        <v>3.5138731999999999</v>
      </c>
      <c r="AB21" s="100">
        <v>1.7696248999999999</v>
      </c>
      <c r="AC21" s="100">
        <v>6.7371371</v>
      </c>
      <c r="AD21" s="100">
        <v>9.8059259999999995</v>
      </c>
      <c r="AE21" s="100">
        <v>33.52993</v>
      </c>
      <c r="AF21" s="100">
        <v>47.522137999999998</v>
      </c>
      <c r="AG21" s="100">
        <v>105.57696</v>
      </c>
      <c r="AH21" s="100">
        <v>164.8827</v>
      </c>
      <c r="AI21" s="100">
        <v>223.46322000000001</v>
      </c>
      <c r="AJ21" s="100">
        <v>331.65843000000001</v>
      </c>
      <c r="AK21" s="100">
        <v>417.40352999999999</v>
      </c>
      <c r="AL21" s="100">
        <v>545.58860000000004</v>
      </c>
      <c r="AM21" s="100">
        <v>648.20650999999998</v>
      </c>
      <c r="AN21" s="100">
        <v>712.03107999999997</v>
      </c>
      <c r="AO21" s="100">
        <v>893.27692000000002</v>
      </c>
      <c r="AP21" s="100">
        <v>1058.7103</v>
      </c>
      <c r="AQ21" s="100">
        <v>80.804083000000006</v>
      </c>
      <c r="AR21" s="100">
        <v>166.82265000000001</v>
      </c>
      <c r="AS21" s="125"/>
      <c r="AT21" s="113">
        <v>1914</v>
      </c>
      <c r="AU21" s="100">
        <v>3.4550097000000002</v>
      </c>
      <c r="AV21" s="100">
        <v>3.6199422999999999</v>
      </c>
      <c r="AW21" s="100">
        <v>3.2630699999999999</v>
      </c>
      <c r="AX21" s="100">
        <v>2.1871936000000001</v>
      </c>
      <c r="AY21" s="100">
        <v>6.2295883999999999</v>
      </c>
      <c r="AZ21" s="100">
        <v>10.430503</v>
      </c>
      <c r="BA21" s="100">
        <v>21.758772</v>
      </c>
      <c r="BB21" s="100">
        <v>39.389738000000001</v>
      </c>
      <c r="BC21" s="100">
        <v>73.532712000000004</v>
      </c>
      <c r="BD21" s="100">
        <v>137.46776</v>
      </c>
      <c r="BE21" s="100">
        <v>205.20882</v>
      </c>
      <c r="BF21" s="100">
        <v>318.07654000000002</v>
      </c>
      <c r="BG21" s="100">
        <v>415.55689000000001</v>
      </c>
      <c r="BH21" s="100">
        <v>570.60878000000002</v>
      </c>
      <c r="BI21" s="100">
        <v>762.63172999999995</v>
      </c>
      <c r="BJ21" s="100">
        <v>855.78531999999996</v>
      </c>
      <c r="BK21" s="100">
        <v>956.60541999999998</v>
      </c>
      <c r="BL21" s="100">
        <v>1065.6837</v>
      </c>
      <c r="BM21" s="100">
        <v>80.714467999999997</v>
      </c>
      <c r="BN21" s="100">
        <v>168.66096999999999</v>
      </c>
      <c r="BO21" s="125"/>
      <c r="BP21" s="113">
        <v>1914</v>
      </c>
    </row>
    <row r="22" spans="1:68" s="91" customFormat="1">
      <c r="A22" s="125"/>
      <c r="B22" s="113">
        <v>1915</v>
      </c>
      <c r="C22" s="100">
        <v>7.4005210999999997</v>
      </c>
      <c r="D22" s="100">
        <v>5.0197817999999996</v>
      </c>
      <c r="E22" s="100">
        <v>1.6860108</v>
      </c>
      <c r="F22" s="100">
        <v>3.4465317999999998</v>
      </c>
      <c r="G22" s="100">
        <v>5.3129974999999998</v>
      </c>
      <c r="H22" s="100">
        <v>14.717207</v>
      </c>
      <c r="I22" s="100">
        <v>13.387873000000001</v>
      </c>
      <c r="J22" s="100">
        <v>28.604486000000001</v>
      </c>
      <c r="K22" s="100">
        <v>43.017988000000003</v>
      </c>
      <c r="L22" s="100">
        <v>97.90822</v>
      </c>
      <c r="M22" s="100">
        <v>177.68033</v>
      </c>
      <c r="N22" s="100">
        <v>281.81590999999997</v>
      </c>
      <c r="O22" s="100">
        <v>458.08044999999998</v>
      </c>
      <c r="P22" s="100">
        <v>624.80673000000002</v>
      </c>
      <c r="Q22" s="100">
        <v>764.68880000000001</v>
      </c>
      <c r="R22" s="100">
        <v>844.97113000000002</v>
      </c>
      <c r="S22" s="100">
        <v>976.11266000000001</v>
      </c>
      <c r="T22" s="100">
        <v>1140.4530999999999</v>
      </c>
      <c r="U22" s="100">
        <v>79.108187999999998</v>
      </c>
      <c r="V22" s="100">
        <v>163.79979</v>
      </c>
      <c r="W22" s="125"/>
      <c r="X22" s="113">
        <v>1915</v>
      </c>
      <c r="Y22" s="100">
        <v>4.3822809999999999</v>
      </c>
      <c r="Z22" s="100">
        <v>1.5837595</v>
      </c>
      <c r="AA22" s="100">
        <v>1.2897567999999999</v>
      </c>
      <c r="AB22" s="100">
        <v>3.5241856</v>
      </c>
      <c r="AC22" s="100">
        <v>5.8114324000000002</v>
      </c>
      <c r="AD22" s="100">
        <v>12.935904000000001</v>
      </c>
      <c r="AE22" s="100">
        <v>21.625502999999998</v>
      </c>
      <c r="AF22" s="100">
        <v>59.079529000000001</v>
      </c>
      <c r="AG22" s="100">
        <v>91.404284000000004</v>
      </c>
      <c r="AH22" s="100">
        <v>153.57131999999999</v>
      </c>
      <c r="AI22" s="100">
        <v>228.73472000000001</v>
      </c>
      <c r="AJ22" s="100">
        <v>309.75943000000001</v>
      </c>
      <c r="AK22" s="100">
        <v>387.41537</v>
      </c>
      <c r="AL22" s="100">
        <v>504.52166</v>
      </c>
      <c r="AM22" s="100">
        <v>694.60036000000002</v>
      </c>
      <c r="AN22" s="100">
        <v>833.08669999999995</v>
      </c>
      <c r="AO22" s="100">
        <v>912.82519000000002</v>
      </c>
      <c r="AP22" s="100">
        <v>919.96320000000003</v>
      </c>
      <c r="AQ22" s="100">
        <v>79.755365999999995</v>
      </c>
      <c r="AR22" s="100">
        <v>164.73124999999999</v>
      </c>
      <c r="AS22" s="125"/>
      <c r="AT22" s="113">
        <v>1915</v>
      </c>
      <c r="AU22" s="100">
        <v>5.9182867999999997</v>
      </c>
      <c r="AV22" s="100">
        <v>3.3233047999999998</v>
      </c>
      <c r="AW22" s="100">
        <v>1.4898423000000001</v>
      </c>
      <c r="AX22" s="100">
        <v>3.4849261999999999</v>
      </c>
      <c r="AY22" s="100">
        <v>5.5610151999999999</v>
      </c>
      <c r="AZ22" s="100">
        <v>13.830625</v>
      </c>
      <c r="BA22" s="100">
        <v>17.406330000000001</v>
      </c>
      <c r="BB22" s="100">
        <v>43.360171999999999</v>
      </c>
      <c r="BC22" s="100">
        <v>65.926040999999998</v>
      </c>
      <c r="BD22" s="100">
        <v>123.76103999999999</v>
      </c>
      <c r="BE22" s="100">
        <v>200.86293000000001</v>
      </c>
      <c r="BF22" s="100">
        <v>294.44087999999999</v>
      </c>
      <c r="BG22" s="100">
        <v>425.38751000000002</v>
      </c>
      <c r="BH22" s="100">
        <v>568.16525999999999</v>
      </c>
      <c r="BI22" s="100">
        <v>731.10964000000001</v>
      </c>
      <c r="BJ22" s="100">
        <v>839.19437000000005</v>
      </c>
      <c r="BK22" s="100">
        <v>945.09501</v>
      </c>
      <c r="BL22" s="100">
        <v>1024.8619000000001</v>
      </c>
      <c r="BM22" s="100">
        <v>79.422572000000002</v>
      </c>
      <c r="BN22" s="100">
        <v>163.98607999999999</v>
      </c>
      <c r="BO22" s="125"/>
      <c r="BP22" s="113">
        <v>1915</v>
      </c>
    </row>
    <row r="23" spans="1:68" s="91" customFormat="1">
      <c r="A23" s="125"/>
      <c r="B23" s="113">
        <v>1916</v>
      </c>
      <c r="C23" s="100">
        <v>7.6472132000000004</v>
      </c>
      <c r="D23" s="100">
        <v>6.3866676</v>
      </c>
      <c r="E23" s="100">
        <v>4.5366062999999999</v>
      </c>
      <c r="F23" s="100">
        <v>3.8615919999999999</v>
      </c>
      <c r="G23" s="100">
        <v>8.4481616000000006</v>
      </c>
      <c r="H23" s="100">
        <v>10.799060000000001</v>
      </c>
      <c r="I23" s="100">
        <v>15.524217999999999</v>
      </c>
      <c r="J23" s="100">
        <v>22.171499000000001</v>
      </c>
      <c r="K23" s="100">
        <v>40.448984000000003</v>
      </c>
      <c r="L23" s="100">
        <v>88.484207999999995</v>
      </c>
      <c r="M23" s="100">
        <v>206.67680999999999</v>
      </c>
      <c r="N23" s="100">
        <v>349.58224000000001</v>
      </c>
      <c r="O23" s="100">
        <v>483.33204999999998</v>
      </c>
      <c r="P23" s="100">
        <v>584.92089999999996</v>
      </c>
      <c r="Q23" s="100">
        <v>747.75275999999997</v>
      </c>
      <c r="R23" s="100">
        <v>939.3306</v>
      </c>
      <c r="S23" s="100">
        <v>991.12345000000005</v>
      </c>
      <c r="T23" s="100">
        <v>1031.5608</v>
      </c>
      <c r="U23" s="100">
        <v>83.619555000000005</v>
      </c>
      <c r="V23" s="100">
        <v>168.74307999999999</v>
      </c>
      <c r="W23" s="125"/>
      <c r="X23" s="113">
        <v>1916</v>
      </c>
      <c r="Y23" s="100">
        <v>2.5218408999999999</v>
      </c>
      <c r="Z23" s="100">
        <v>2.3107763000000001</v>
      </c>
      <c r="AA23" s="100">
        <v>2.9469341</v>
      </c>
      <c r="AB23" s="100">
        <v>3.5092490999999999</v>
      </c>
      <c r="AC23" s="100">
        <v>4.4494376999999998</v>
      </c>
      <c r="AD23" s="100">
        <v>8.8999436000000003</v>
      </c>
      <c r="AE23" s="100">
        <v>23.037976</v>
      </c>
      <c r="AF23" s="100">
        <v>51.843612999999998</v>
      </c>
      <c r="AG23" s="100">
        <v>92.566170999999997</v>
      </c>
      <c r="AH23" s="100">
        <v>167.11149</v>
      </c>
      <c r="AI23" s="100">
        <v>247.27896000000001</v>
      </c>
      <c r="AJ23" s="100">
        <v>368.84467000000001</v>
      </c>
      <c r="AK23" s="100">
        <v>354.29295999999999</v>
      </c>
      <c r="AL23" s="100">
        <v>574.39445999999998</v>
      </c>
      <c r="AM23" s="100">
        <v>735.69857000000002</v>
      </c>
      <c r="AN23" s="100">
        <v>739.76787999999999</v>
      </c>
      <c r="AO23" s="100">
        <v>1164.0798</v>
      </c>
      <c r="AP23" s="100">
        <v>792.95154000000002</v>
      </c>
      <c r="AQ23" s="100">
        <v>84.183561999999995</v>
      </c>
      <c r="AR23" s="100">
        <v>171.73435000000001</v>
      </c>
      <c r="AS23" s="125"/>
      <c r="AT23" s="113">
        <v>1916</v>
      </c>
      <c r="AU23" s="100">
        <v>5.1303688999999997</v>
      </c>
      <c r="AV23" s="100">
        <v>4.3740164000000004</v>
      </c>
      <c r="AW23" s="100">
        <v>3.7499452999999998</v>
      </c>
      <c r="AX23" s="100">
        <v>3.6873676</v>
      </c>
      <c r="AY23" s="100">
        <v>6.4494822000000003</v>
      </c>
      <c r="AZ23" s="100">
        <v>9.8483818000000003</v>
      </c>
      <c r="BA23" s="100">
        <v>19.197444000000001</v>
      </c>
      <c r="BB23" s="100">
        <v>36.572699</v>
      </c>
      <c r="BC23" s="100">
        <v>65.252313999999998</v>
      </c>
      <c r="BD23" s="100">
        <v>125.28046000000001</v>
      </c>
      <c r="BE23" s="100">
        <v>225.24177</v>
      </c>
      <c r="BF23" s="100">
        <v>358.32296000000002</v>
      </c>
      <c r="BG23" s="100">
        <v>423.59332000000001</v>
      </c>
      <c r="BH23" s="100">
        <v>579.97409000000005</v>
      </c>
      <c r="BI23" s="100">
        <v>741.95866999999998</v>
      </c>
      <c r="BJ23" s="100">
        <v>841.44096999999999</v>
      </c>
      <c r="BK23" s="100">
        <v>1076.8343</v>
      </c>
      <c r="BL23" s="100">
        <v>905.76554999999996</v>
      </c>
      <c r="BM23" s="100">
        <v>83.894166999999996</v>
      </c>
      <c r="BN23" s="100">
        <v>169.94011</v>
      </c>
      <c r="BO23" s="125"/>
      <c r="BP23" s="113">
        <v>1916</v>
      </c>
    </row>
    <row r="24" spans="1:68" s="91" customFormat="1">
      <c r="A24" s="125"/>
      <c r="B24" s="113">
        <v>1917</v>
      </c>
      <c r="C24" s="100">
        <v>6.5155694999999998</v>
      </c>
      <c r="D24" s="100">
        <v>4.7552231000000003</v>
      </c>
      <c r="E24" s="100">
        <v>2.4223085000000002</v>
      </c>
      <c r="F24" s="100">
        <v>5.1279509000000001</v>
      </c>
      <c r="G24" s="100">
        <v>4.4654658999999999</v>
      </c>
      <c r="H24" s="100">
        <v>6.9662074</v>
      </c>
      <c r="I24" s="100">
        <v>11.210194</v>
      </c>
      <c r="J24" s="100">
        <v>26.038608</v>
      </c>
      <c r="K24" s="100">
        <v>37.336838</v>
      </c>
      <c r="L24" s="100">
        <v>95.493823000000006</v>
      </c>
      <c r="M24" s="100">
        <v>176.64497</v>
      </c>
      <c r="N24" s="100">
        <v>327.78181999999998</v>
      </c>
      <c r="O24" s="100">
        <v>443.53789</v>
      </c>
      <c r="P24" s="100">
        <v>595.13923</v>
      </c>
      <c r="Q24" s="100">
        <v>831.71176000000003</v>
      </c>
      <c r="R24" s="100">
        <v>1017.4508</v>
      </c>
      <c r="S24" s="100">
        <v>1092.4588000000001</v>
      </c>
      <c r="T24" s="100">
        <v>1215.0958000000001</v>
      </c>
      <c r="U24" s="100">
        <v>82.600757000000002</v>
      </c>
      <c r="V24" s="100">
        <v>172.78565</v>
      </c>
      <c r="W24" s="125"/>
      <c r="X24" s="113">
        <v>1917</v>
      </c>
      <c r="Y24" s="100">
        <v>6.0429404</v>
      </c>
      <c r="Z24" s="100">
        <v>1.4995741</v>
      </c>
      <c r="AA24" s="100">
        <v>2.4745533000000002</v>
      </c>
      <c r="AB24" s="100">
        <v>4.3680482999999999</v>
      </c>
      <c r="AC24" s="100">
        <v>4.8716109000000003</v>
      </c>
      <c r="AD24" s="100">
        <v>14.662246</v>
      </c>
      <c r="AE24" s="100">
        <v>27.409609</v>
      </c>
      <c r="AF24" s="100">
        <v>47.37762</v>
      </c>
      <c r="AG24" s="100">
        <v>92.313039000000003</v>
      </c>
      <c r="AH24" s="100">
        <v>141.97694999999999</v>
      </c>
      <c r="AI24" s="100">
        <v>209.05056999999999</v>
      </c>
      <c r="AJ24" s="100">
        <v>311.23822000000001</v>
      </c>
      <c r="AK24" s="100">
        <v>420.09823999999998</v>
      </c>
      <c r="AL24" s="100">
        <v>555.05818999999997</v>
      </c>
      <c r="AM24" s="100">
        <v>802.14625000000001</v>
      </c>
      <c r="AN24" s="100">
        <v>881.26062000000002</v>
      </c>
      <c r="AO24" s="100">
        <v>894.78223000000003</v>
      </c>
      <c r="AP24" s="100">
        <v>1183.432</v>
      </c>
      <c r="AQ24" s="100">
        <v>84.241832000000002</v>
      </c>
      <c r="AR24" s="100">
        <v>173.87063000000001</v>
      </c>
      <c r="AS24" s="125"/>
      <c r="AT24" s="113">
        <v>1917</v>
      </c>
      <c r="AU24" s="100">
        <v>6.2834988999999997</v>
      </c>
      <c r="AV24" s="100">
        <v>3.1474137999999998</v>
      </c>
      <c r="AW24" s="100">
        <v>2.4481522</v>
      </c>
      <c r="AX24" s="100">
        <v>4.7521658999999996</v>
      </c>
      <c r="AY24" s="100">
        <v>4.6693769999999999</v>
      </c>
      <c r="AZ24" s="100">
        <v>10.840163</v>
      </c>
      <c r="BA24" s="100">
        <v>19.145579999999999</v>
      </c>
      <c r="BB24" s="100">
        <v>36.418678</v>
      </c>
      <c r="BC24" s="100">
        <v>63.631405000000001</v>
      </c>
      <c r="BD24" s="100">
        <v>117.40635</v>
      </c>
      <c r="BE24" s="100">
        <v>191.55925999999999</v>
      </c>
      <c r="BF24" s="100">
        <v>320.24542000000002</v>
      </c>
      <c r="BG24" s="100">
        <v>432.68011000000001</v>
      </c>
      <c r="BH24" s="100">
        <v>576.33923000000004</v>
      </c>
      <c r="BI24" s="100">
        <v>817.45551999999998</v>
      </c>
      <c r="BJ24" s="100">
        <v>950.05710999999997</v>
      </c>
      <c r="BK24" s="100">
        <v>993.45614999999998</v>
      </c>
      <c r="BL24" s="100">
        <v>1198.3155999999999</v>
      </c>
      <c r="BM24" s="100">
        <v>83.401549000000003</v>
      </c>
      <c r="BN24" s="100">
        <v>173.16573</v>
      </c>
      <c r="BO24" s="125"/>
      <c r="BP24" s="113">
        <v>1917</v>
      </c>
    </row>
    <row r="25" spans="1:68" s="91" customFormat="1">
      <c r="A25" s="125"/>
      <c r="B25" s="114">
        <v>1918</v>
      </c>
      <c r="C25" s="100">
        <v>5.7523400999999996</v>
      </c>
      <c r="D25" s="100">
        <v>4.2767377</v>
      </c>
      <c r="E25" s="100">
        <v>3.5583923999999998</v>
      </c>
      <c r="F25" s="100">
        <v>2.1280336000000002</v>
      </c>
      <c r="G25" s="100">
        <v>4.0362255999999999</v>
      </c>
      <c r="H25" s="100">
        <v>10.107094</v>
      </c>
      <c r="I25" s="100">
        <v>12.817299</v>
      </c>
      <c r="J25" s="100">
        <v>30.794015999999999</v>
      </c>
      <c r="K25" s="100">
        <v>48.414456999999999</v>
      </c>
      <c r="L25" s="100">
        <v>102.38227999999999</v>
      </c>
      <c r="M25" s="100">
        <v>195.81984</v>
      </c>
      <c r="N25" s="100">
        <v>314.59762000000001</v>
      </c>
      <c r="O25" s="100">
        <v>516.23359000000005</v>
      </c>
      <c r="P25" s="100">
        <v>620.00906999999995</v>
      </c>
      <c r="Q25" s="100">
        <v>894.83380999999997</v>
      </c>
      <c r="R25" s="100">
        <v>1105.125</v>
      </c>
      <c r="S25" s="100">
        <v>1074.2408</v>
      </c>
      <c r="T25" s="100">
        <v>1110.3657000000001</v>
      </c>
      <c r="U25" s="100">
        <v>89.057928000000004</v>
      </c>
      <c r="V25" s="100">
        <v>181.81686999999999</v>
      </c>
      <c r="W25" s="125"/>
      <c r="X25" s="114">
        <v>1918</v>
      </c>
      <c r="Y25" s="100">
        <v>6.6651464999999996</v>
      </c>
      <c r="Z25" s="100">
        <v>2.1911261</v>
      </c>
      <c r="AA25" s="100">
        <v>1.6168083</v>
      </c>
      <c r="AB25" s="100">
        <v>2.6098145000000001</v>
      </c>
      <c r="AC25" s="100">
        <v>3.9674056000000002</v>
      </c>
      <c r="AD25" s="100">
        <v>11.210224</v>
      </c>
      <c r="AE25" s="100">
        <v>20.193722000000001</v>
      </c>
      <c r="AF25" s="100">
        <v>60.778153000000003</v>
      </c>
      <c r="AG25" s="100">
        <v>98.696020000000004</v>
      </c>
      <c r="AH25" s="100">
        <v>157.50769</v>
      </c>
      <c r="AI25" s="100">
        <v>225.21948</v>
      </c>
      <c r="AJ25" s="100">
        <v>351.85122000000001</v>
      </c>
      <c r="AK25" s="100">
        <v>338.98998999999998</v>
      </c>
      <c r="AL25" s="100">
        <v>439.03498999999999</v>
      </c>
      <c r="AM25" s="100">
        <v>680.92871000000002</v>
      </c>
      <c r="AN25" s="100">
        <v>842.20473000000004</v>
      </c>
      <c r="AO25" s="100">
        <v>1059.5888</v>
      </c>
      <c r="AP25" s="100">
        <v>893.58244999999999</v>
      </c>
      <c r="AQ25" s="100">
        <v>82.274456000000001</v>
      </c>
      <c r="AR25" s="100">
        <v>165.01614000000001</v>
      </c>
      <c r="AS25" s="125"/>
      <c r="AT25" s="114">
        <v>1918</v>
      </c>
      <c r="AU25" s="100">
        <v>6.2005153999999996</v>
      </c>
      <c r="AV25" s="100">
        <v>3.2466390999999999</v>
      </c>
      <c r="AW25" s="100">
        <v>2.5983152999999999</v>
      </c>
      <c r="AX25" s="100">
        <v>2.3663033000000002</v>
      </c>
      <c r="AY25" s="100">
        <v>4.0015197000000002</v>
      </c>
      <c r="AZ25" s="100">
        <v>10.665345</v>
      </c>
      <c r="BA25" s="100">
        <v>16.437580000000001</v>
      </c>
      <c r="BB25" s="100">
        <v>45.410369000000003</v>
      </c>
      <c r="BC25" s="100">
        <v>72.578412</v>
      </c>
      <c r="BD25" s="100">
        <v>128.55203</v>
      </c>
      <c r="BE25" s="100">
        <v>209.43424999999999</v>
      </c>
      <c r="BF25" s="100">
        <v>331.62853999999999</v>
      </c>
      <c r="BG25" s="100">
        <v>434.08686</v>
      </c>
      <c r="BH25" s="100">
        <v>535.27470000000005</v>
      </c>
      <c r="BI25" s="100">
        <v>791.37576000000001</v>
      </c>
      <c r="BJ25" s="100">
        <v>973.90948000000003</v>
      </c>
      <c r="BK25" s="100">
        <v>1066.828</v>
      </c>
      <c r="BL25" s="100">
        <v>994.92803000000004</v>
      </c>
      <c r="BM25" s="100">
        <v>85.740808999999999</v>
      </c>
      <c r="BN25" s="100">
        <v>173.55643000000001</v>
      </c>
      <c r="BO25" s="125"/>
      <c r="BP25" s="114">
        <v>1918</v>
      </c>
    </row>
    <row r="26" spans="1:68" s="91" customFormat="1">
      <c r="A26" s="125"/>
      <c r="B26" s="114">
        <v>1919</v>
      </c>
      <c r="C26" s="100">
        <v>6.0109279000000004</v>
      </c>
      <c r="D26" s="100">
        <v>3.8222076</v>
      </c>
      <c r="E26" s="100">
        <v>1.5494939000000001</v>
      </c>
      <c r="F26" s="100">
        <v>3.3911840999999998</v>
      </c>
      <c r="G26" s="100">
        <v>4.0536816</v>
      </c>
      <c r="H26" s="100">
        <v>10.453946999999999</v>
      </c>
      <c r="I26" s="100">
        <v>11.566834</v>
      </c>
      <c r="J26" s="100">
        <v>27.411615999999999</v>
      </c>
      <c r="K26" s="100">
        <v>54.935237000000001</v>
      </c>
      <c r="L26" s="100">
        <v>101.50506</v>
      </c>
      <c r="M26" s="100">
        <v>183.39886000000001</v>
      </c>
      <c r="N26" s="100">
        <v>308.03795000000002</v>
      </c>
      <c r="O26" s="100">
        <v>475.03482000000002</v>
      </c>
      <c r="P26" s="100">
        <v>669.28448000000003</v>
      </c>
      <c r="Q26" s="100">
        <v>846.29250999999999</v>
      </c>
      <c r="R26" s="100">
        <v>1039.2150999999999</v>
      </c>
      <c r="S26" s="100">
        <v>1120.2868000000001</v>
      </c>
      <c r="T26" s="100">
        <v>1168.9070999999999</v>
      </c>
      <c r="U26" s="100">
        <v>87.906282000000004</v>
      </c>
      <c r="V26" s="100">
        <v>178.89555999999999</v>
      </c>
      <c r="W26" s="125"/>
      <c r="X26" s="114">
        <v>1919</v>
      </c>
      <c r="Y26" s="100">
        <v>5.8862227999999996</v>
      </c>
      <c r="Z26" s="100">
        <v>1.7798586000000001</v>
      </c>
      <c r="AA26" s="100">
        <v>0</v>
      </c>
      <c r="AB26" s="100">
        <v>4.7646357000000004</v>
      </c>
      <c r="AC26" s="100">
        <v>4.8266995000000001</v>
      </c>
      <c r="AD26" s="100">
        <v>10.097737</v>
      </c>
      <c r="AE26" s="100">
        <v>22.960398999999999</v>
      </c>
      <c r="AF26" s="100">
        <v>45.822581999999997</v>
      </c>
      <c r="AG26" s="100">
        <v>92.489348000000007</v>
      </c>
      <c r="AH26" s="100">
        <v>160.22672</v>
      </c>
      <c r="AI26" s="100">
        <v>254.53568000000001</v>
      </c>
      <c r="AJ26" s="100">
        <v>326.59104000000002</v>
      </c>
      <c r="AK26" s="100">
        <v>440.93673000000001</v>
      </c>
      <c r="AL26" s="100">
        <v>549.21842000000004</v>
      </c>
      <c r="AM26" s="100">
        <v>648.60937999999999</v>
      </c>
      <c r="AN26" s="100">
        <v>855.05336999999997</v>
      </c>
      <c r="AO26" s="100">
        <v>950.14302999999995</v>
      </c>
      <c r="AP26" s="100">
        <v>1133.6982</v>
      </c>
      <c r="AQ26" s="100">
        <v>87.030681000000001</v>
      </c>
      <c r="AR26" s="100">
        <v>173.27035000000001</v>
      </c>
      <c r="AS26" s="125"/>
      <c r="AT26" s="114">
        <v>1919</v>
      </c>
      <c r="AU26" s="100">
        <v>5.9497036000000003</v>
      </c>
      <c r="AV26" s="100">
        <v>2.8133697999999998</v>
      </c>
      <c r="AW26" s="100">
        <v>0.78357189999999999</v>
      </c>
      <c r="AX26" s="100">
        <v>4.0704976000000004</v>
      </c>
      <c r="AY26" s="100">
        <v>4.4452406</v>
      </c>
      <c r="AZ26" s="100">
        <v>10.272755</v>
      </c>
      <c r="BA26" s="100">
        <v>17.168762999999998</v>
      </c>
      <c r="BB26" s="100">
        <v>36.404429</v>
      </c>
      <c r="BC26" s="100">
        <v>73.065178000000003</v>
      </c>
      <c r="BD26" s="100">
        <v>129.57148000000001</v>
      </c>
      <c r="BE26" s="100">
        <v>216.53308000000001</v>
      </c>
      <c r="BF26" s="100">
        <v>316.54701999999997</v>
      </c>
      <c r="BG26" s="100">
        <v>459.22388999999998</v>
      </c>
      <c r="BH26" s="100">
        <v>613.16255999999998</v>
      </c>
      <c r="BI26" s="100">
        <v>750.39880000000005</v>
      </c>
      <c r="BJ26" s="100">
        <v>946.54787999999996</v>
      </c>
      <c r="BK26" s="100">
        <v>1033.3706</v>
      </c>
      <c r="BL26" s="100">
        <v>1150.0742</v>
      </c>
      <c r="BM26" s="100">
        <v>87.477243000000001</v>
      </c>
      <c r="BN26" s="100">
        <v>175.94075000000001</v>
      </c>
      <c r="BO26" s="125"/>
      <c r="BP26" s="114">
        <v>1919</v>
      </c>
    </row>
    <row r="27" spans="1:68" s="91" customFormat="1">
      <c r="A27" s="125"/>
      <c r="B27" s="114">
        <v>1920</v>
      </c>
      <c r="C27" s="100">
        <v>8.8998089</v>
      </c>
      <c r="D27" s="100">
        <v>2.7119021000000001</v>
      </c>
      <c r="E27" s="100">
        <v>2.6578134000000002</v>
      </c>
      <c r="F27" s="100">
        <v>5.9108416999999998</v>
      </c>
      <c r="G27" s="100">
        <v>4.9760201000000004</v>
      </c>
      <c r="H27" s="100">
        <v>7.6453872</v>
      </c>
      <c r="I27" s="100">
        <v>16.244197</v>
      </c>
      <c r="J27" s="100">
        <v>25.218695</v>
      </c>
      <c r="K27" s="100">
        <v>42.230533999999999</v>
      </c>
      <c r="L27" s="100">
        <v>100.64273</v>
      </c>
      <c r="M27" s="100">
        <v>190.3526</v>
      </c>
      <c r="N27" s="100">
        <v>313.51265999999998</v>
      </c>
      <c r="O27" s="100">
        <v>494.97048000000001</v>
      </c>
      <c r="P27" s="100">
        <v>665.23910000000001</v>
      </c>
      <c r="Q27" s="100">
        <v>847.26598000000001</v>
      </c>
      <c r="R27" s="100">
        <v>1065.1733999999999</v>
      </c>
      <c r="S27" s="100">
        <v>1006.7505</v>
      </c>
      <c r="T27" s="100">
        <v>1355.3986</v>
      </c>
      <c r="U27" s="100">
        <v>89.654728000000006</v>
      </c>
      <c r="V27" s="100">
        <v>181.07310000000001</v>
      </c>
      <c r="W27" s="125"/>
      <c r="X27" s="114">
        <v>1920</v>
      </c>
      <c r="Y27" s="100">
        <v>5.8108731999999996</v>
      </c>
      <c r="Z27" s="100">
        <v>2.0832567000000002</v>
      </c>
      <c r="AA27" s="100">
        <v>3.4983111</v>
      </c>
      <c r="AB27" s="100">
        <v>5.6074653000000003</v>
      </c>
      <c r="AC27" s="100">
        <v>4.8045530000000003</v>
      </c>
      <c r="AD27" s="100">
        <v>6.8806284</v>
      </c>
      <c r="AE27" s="100">
        <v>24.642246</v>
      </c>
      <c r="AF27" s="100">
        <v>51.015833000000001</v>
      </c>
      <c r="AG27" s="100">
        <v>91.623582999999996</v>
      </c>
      <c r="AH27" s="100">
        <v>153.16646</v>
      </c>
      <c r="AI27" s="100">
        <v>216.93722</v>
      </c>
      <c r="AJ27" s="100">
        <v>309.83895000000001</v>
      </c>
      <c r="AK27" s="100">
        <v>394.18045999999998</v>
      </c>
      <c r="AL27" s="100">
        <v>558.86582999999996</v>
      </c>
      <c r="AM27" s="100">
        <v>684.32979999999998</v>
      </c>
      <c r="AN27" s="100">
        <v>951.1653</v>
      </c>
      <c r="AO27" s="100">
        <v>945.83830999999998</v>
      </c>
      <c r="AP27" s="100">
        <v>1281.0852</v>
      </c>
      <c r="AQ27" s="100">
        <v>86.075835999999995</v>
      </c>
      <c r="AR27" s="100">
        <v>173.97653</v>
      </c>
      <c r="AS27" s="125"/>
      <c r="AT27" s="114">
        <v>1920</v>
      </c>
      <c r="AU27" s="100">
        <v>7.3833890000000002</v>
      </c>
      <c r="AV27" s="100">
        <v>2.4013453999999999</v>
      </c>
      <c r="AW27" s="100">
        <v>3.0731324999999998</v>
      </c>
      <c r="AX27" s="100">
        <v>5.7607778999999999</v>
      </c>
      <c r="AY27" s="100">
        <v>4.8887834999999997</v>
      </c>
      <c r="AZ27" s="100">
        <v>7.2544500999999997</v>
      </c>
      <c r="BA27" s="100">
        <v>20.380337999999998</v>
      </c>
      <c r="BB27" s="100">
        <v>37.843249999999998</v>
      </c>
      <c r="BC27" s="100">
        <v>66.180323000000001</v>
      </c>
      <c r="BD27" s="100">
        <v>125.91134</v>
      </c>
      <c r="BE27" s="100">
        <v>202.80350999999999</v>
      </c>
      <c r="BF27" s="100">
        <v>311.82281999999998</v>
      </c>
      <c r="BG27" s="100">
        <v>448.21487000000002</v>
      </c>
      <c r="BH27" s="100">
        <v>615.59645</v>
      </c>
      <c r="BI27" s="100">
        <v>768.00277000000006</v>
      </c>
      <c r="BJ27" s="100">
        <v>1007.3489</v>
      </c>
      <c r="BK27" s="100">
        <v>975.34432000000004</v>
      </c>
      <c r="BL27" s="100">
        <v>1315.4831999999999</v>
      </c>
      <c r="BM27" s="100">
        <v>87.897673999999995</v>
      </c>
      <c r="BN27" s="100">
        <v>177.60042999999999</v>
      </c>
      <c r="BO27" s="125"/>
      <c r="BP27" s="114">
        <v>1920</v>
      </c>
    </row>
    <row r="28" spans="1:68">
      <c r="A28" s="127"/>
      <c r="B28" s="115">
        <v>1921</v>
      </c>
      <c r="C28" s="100">
        <v>5.8574682999999999</v>
      </c>
      <c r="D28" s="100">
        <v>7.6108536999999998</v>
      </c>
      <c r="E28" s="100">
        <v>4.0953090000000003</v>
      </c>
      <c r="F28" s="100">
        <v>3.3641716000000002</v>
      </c>
      <c r="G28" s="100">
        <v>5.4520672000000001</v>
      </c>
      <c r="H28" s="100">
        <v>8.9007565999999994</v>
      </c>
      <c r="I28" s="100">
        <v>12.769705</v>
      </c>
      <c r="J28" s="100">
        <v>31.171443</v>
      </c>
      <c r="K28" s="100">
        <v>49.824150000000003</v>
      </c>
      <c r="L28" s="100">
        <v>103.8961</v>
      </c>
      <c r="M28" s="100">
        <v>181.48148</v>
      </c>
      <c r="N28" s="100">
        <v>312.60647</v>
      </c>
      <c r="O28" s="100">
        <v>494.50549000000001</v>
      </c>
      <c r="P28" s="100">
        <v>668.41187000000002</v>
      </c>
      <c r="Q28" s="100">
        <v>940.47618999999997</v>
      </c>
      <c r="R28" s="100">
        <v>1090.9091000000001</v>
      </c>
      <c r="S28" s="100">
        <v>884.21052999999995</v>
      </c>
      <c r="T28" s="100">
        <v>957.44681000000003</v>
      </c>
      <c r="U28" s="100">
        <v>91.237058000000005</v>
      </c>
      <c r="V28" s="100">
        <v>177.94383999999999</v>
      </c>
      <c r="W28" s="127"/>
      <c r="X28" s="115">
        <v>1921</v>
      </c>
      <c r="Y28" s="100">
        <v>7.7624029999999999</v>
      </c>
      <c r="Z28" s="100">
        <v>2.7109453999999999</v>
      </c>
      <c r="AA28" s="100">
        <v>3.0511059999999999</v>
      </c>
      <c r="AB28" s="100">
        <v>6.0137457000000003</v>
      </c>
      <c r="AC28" s="100">
        <v>4.7826086999999999</v>
      </c>
      <c r="AD28" s="100">
        <v>10.11378</v>
      </c>
      <c r="AE28" s="100">
        <v>23.51877</v>
      </c>
      <c r="AF28" s="100">
        <v>48.614741000000002</v>
      </c>
      <c r="AG28" s="100">
        <v>94.502779000000004</v>
      </c>
      <c r="AH28" s="100">
        <v>164.60306</v>
      </c>
      <c r="AI28" s="100">
        <v>225.64529999999999</v>
      </c>
      <c r="AJ28" s="100">
        <v>315.42289</v>
      </c>
      <c r="AK28" s="100">
        <v>455.58375999999998</v>
      </c>
      <c r="AL28" s="100">
        <v>590</v>
      </c>
      <c r="AM28" s="100">
        <v>750</v>
      </c>
      <c r="AN28" s="100">
        <v>1062.8018999999999</v>
      </c>
      <c r="AO28" s="100">
        <v>893.20388000000003</v>
      </c>
      <c r="AP28" s="100">
        <v>981.81817999999998</v>
      </c>
      <c r="AQ28" s="100">
        <v>91.681573999999998</v>
      </c>
      <c r="AR28" s="100">
        <v>179.86018000000001</v>
      </c>
      <c r="AS28" s="127"/>
      <c r="AT28" s="115">
        <v>1921</v>
      </c>
      <c r="AU28" s="100">
        <v>6.7925779000000004</v>
      </c>
      <c r="AV28" s="100">
        <v>5.1900218000000002</v>
      </c>
      <c r="AW28" s="100">
        <v>3.5795026000000001</v>
      </c>
      <c r="AX28" s="100">
        <v>4.6748830999999997</v>
      </c>
      <c r="AY28" s="100">
        <v>5.1099756000000003</v>
      </c>
      <c r="AZ28" s="100">
        <v>9.5238095000000005</v>
      </c>
      <c r="BA28" s="100">
        <v>18.072289000000001</v>
      </c>
      <c r="BB28" s="100">
        <v>39.723219</v>
      </c>
      <c r="BC28" s="100">
        <v>71.578946999999999</v>
      </c>
      <c r="BD28" s="100">
        <v>133.28631999999999</v>
      </c>
      <c r="BE28" s="100">
        <v>202.27361999999999</v>
      </c>
      <c r="BF28" s="100">
        <v>313.90546000000001</v>
      </c>
      <c r="BG28" s="100">
        <v>476.44287000000003</v>
      </c>
      <c r="BH28" s="100">
        <v>631.87324999999998</v>
      </c>
      <c r="BI28" s="100">
        <v>847.56097999999997</v>
      </c>
      <c r="BJ28" s="100">
        <v>1076.5432000000001</v>
      </c>
      <c r="BK28" s="100">
        <v>888.88888999999995</v>
      </c>
      <c r="BL28" s="100">
        <v>970.58824000000004</v>
      </c>
      <c r="BM28" s="100">
        <v>91.455702000000002</v>
      </c>
      <c r="BN28" s="100">
        <v>178.91766999999999</v>
      </c>
      <c r="BO28" s="127"/>
      <c r="BP28" s="115">
        <v>1921</v>
      </c>
    </row>
    <row r="29" spans="1:68">
      <c r="A29" s="127"/>
      <c r="B29" s="116">
        <v>1922</v>
      </c>
      <c r="C29" s="100">
        <v>8.9772362999999995</v>
      </c>
      <c r="D29" s="100">
        <v>2.621232</v>
      </c>
      <c r="E29" s="100">
        <v>2.8964517999999999</v>
      </c>
      <c r="F29" s="100">
        <v>4.9079755</v>
      </c>
      <c r="G29" s="100">
        <v>9.3002657000000006</v>
      </c>
      <c r="H29" s="100">
        <v>12.167643</v>
      </c>
      <c r="I29" s="100">
        <v>15.564202</v>
      </c>
      <c r="J29" s="100">
        <v>28.710462</v>
      </c>
      <c r="K29" s="100">
        <v>45.300113000000003</v>
      </c>
      <c r="L29" s="100">
        <v>88.573359999999994</v>
      </c>
      <c r="M29" s="100">
        <v>185.31977000000001</v>
      </c>
      <c r="N29" s="100">
        <v>322.74247000000003</v>
      </c>
      <c r="O29" s="100">
        <v>528.42105000000004</v>
      </c>
      <c r="P29" s="100">
        <v>702.87540000000001</v>
      </c>
      <c r="Q29" s="100">
        <v>954.54544999999996</v>
      </c>
      <c r="R29" s="100">
        <v>1197.0443</v>
      </c>
      <c r="S29" s="100">
        <v>1061.8557000000001</v>
      </c>
      <c r="T29" s="100">
        <v>1127.6596</v>
      </c>
      <c r="U29" s="100">
        <v>96.485962000000001</v>
      </c>
      <c r="V29" s="100">
        <v>189.00581</v>
      </c>
      <c r="W29" s="127"/>
      <c r="X29" s="116">
        <v>1922</v>
      </c>
      <c r="Y29" s="100">
        <v>5</v>
      </c>
      <c r="Z29" s="100">
        <v>3.0272451999999999</v>
      </c>
      <c r="AA29" s="100">
        <v>2.2230455999999998</v>
      </c>
      <c r="AB29" s="100">
        <v>2.9448884999999998</v>
      </c>
      <c r="AC29" s="100">
        <v>8.2536924000000003</v>
      </c>
      <c r="AD29" s="100">
        <v>5.9322033999999997</v>
      </c>
      <c r="AE29" s="100">
        <v>26.824978000000002</v>
      </c>
      <c r="AF29" s="100">
        <v>49.188640999999997</v>
      </c>
      <c r="AG29" s="100">
        <v>102.50297999999999</v>
      </c>
      <c r="AH29" s="100">
        <v>173.69550000000001</v>
      </c>
      <c r="AI29" s="100">
        <v>232.07091</v>
      </c>
      <c r="AJ29" s="100">
        <v>310.98154</v>
      </c>
      <c r="AK29" s="100">
        <v>404.35834999999997</v>
      </c>
      <c r="AL29" s="100">
        <v>596.71532999999999</v>
      </c>
      <c r="AM29" s="100">
        <v>742.42424000000005</v>
      </c>
      <c r="AN29" s="100">
        <v>953.27103</v>
      </c>
      <c r="AO29" s="100">
        <v>886.79245000000003</v>
      </c>
      <c r="AP29" s="100">
        <v>1285.7143000000001</v>
      </c>
      <c r="AQ29" s="100">
        <v>92.353199000000004</v>
      </c>
      <c r="AR29" s="100">
        <v>180.02817999999999</v>
      </c>
      <c r="AS29" s="127"/>
      <c r="AT29" s="116">
        <v>1922</v>
      </c>
      <c r="AU29" s="100">
        <v>7.0272920000000001</v>
      </c>
      <c r="AV29" s="100">
        <v>2.8215767999999999</v>
      </c>
      <c r="AW29" s="100">
        <v>2.5636329999999998</v>
      </c>
      <c r="AX29" s="100">
        <v>3.9402737000000001</v>
      </c>
      <c r="AY29" s="100">
        <v>8.7719298000000006</v>
      </c>
      <c r="AZ29" s="100">
        <v>8.9539200999999995</v>
      </c>
      <c r="BA29" s="100">
        <v>21.146719000000001</v>
      </c>
      <c r="BB29" s="100">
        <v>38.738515</v>
      </c>
      <c r="BC29" s="100">
        <v>73.170732000000001</v>
      </c>
      <c r="BD29" s="100">
        <v>129.95135999999999</v>
      </c>
      <c r="BE29" s="100">
        <v>207.48948999999999</v>
      </c>
      <c r="BF29" s="100">
        <v>317.30336999999997</v>
      </c>
      <c r="BG29" s="100">
        <v>470.72071999999997</v>
      </c>
      <c r="BH29" s="100">
        <v>653.32198000000005</v>
      </c>
      <c r="BI29" s="100">
        <v>851.90616</v>
      </c>
      <c r="BJ29" s="100">
        <v>1071.9423999999999</v>
      </c>
      <c r="BK29" s="100">
        <v>970.44335000000001</v>
      </c>
      <c r="BL29" s="100">
        <v>1213.5922</v>
      </c>
      <c r="BM29" s="100">
        <v>94.454119000000006</v>
      </c>
      <c r="BN29" s="100">
        <v>184.65934999999999</v>
      </c>
      <c r="BO29" s="127"/>
      <c r="BP29" s="116">
        <v>1922</v>
      </c>
    </row>
    <row r="30" spans="1:68">
      <c r="A30" s="127"/>
      <c r="B30" s="116">
        <v>1923</v>
      </c>
      <c r="C30" s="100">
        <v>5.9786029000000003</v>
      </c>
      <c r="D30" s="100">
        <v>4.5871560000000002</v>
      </c>
      <c r="E30" s="100">
        <v>3.522367</v>
      </c>
      <c r="F30" s="100">
        <v>3.5629453999999998</v>
      </c>
      <c r="G30" s="100">
        <v>4.7701647999999999</v>
      </c>
      <c r="H30" s="100">
        <v>9.4594594999999995</v>
      </c>
      <c r="I30" s="100">
        <v>13.69863</v>
      </c>
      <c r="J30" s="100">
        <v>24.208566000000001</v>
      </c>
      <c r="K30" s="100">
        <v>46.575341999999999</v>
      </c>
      <c r="L30" s="100">
        <v>90.373281000000006</v>
      </c>
      <c r="M30" s="100">
        <v>165</v>
      </c>
      <c r="N30" s="100">
        <v>297.62878000000001</v>
      </c>
      <c r="O30" s="100">
        <v>455.08981999999997</v>
      </c>
      <c r="P30" s="100">
        <v>754.80059000000006</v>
      </c>
      <c r="Q30" s="100">
        <v>906.41710999999998</v>
      </c>
      <c r="R30" s="100">
        <v>1110.0478000000001</v>
      </c>
      <c r="S30" s="100">
        <v>1277.2276999999999</v>
      </c>
      <c r="T30" s="100">
        <v>1400</v>
      </c>
      <c r="U30" s="100">
        <v>93.969919000000004</v>
      </c>
      <c r="V30" s="100">
        <v>187.65681000000001</v>
      </c>
      <c r="W30" s="127"/>
      <c r="X30" s="116">
        <v>1923</v>
      </c>
      <c r="Y30" s="100">
        <v>3.9292731000000001</v>
      </c>
      <c r="Z30" s="100">
        <v>1.6857721000000001</v>
      </c>
      <c r="AA30" s="100">
        <v>2.5298156999999999</v>
      </c>
      <c r="AB30" s="100">
        <v>2.8606457000000001</v>
      </c>
      <c r="AC30" s="100">
        <v>3.0316154000000002</v>
      </c>
      <c r="AD30" s="100">
        <v>6.3884157000000004</v>
      </c>
      <c r="AE30" s="100">
        <v>17.702936000000001</v>
      </c>
      <c r="AF30" s="100">
        <v>46.829267999999999</v>
      </c>
      <c r="AG30" s="100">
        <v>97.053725999999997</v>
      </c>
      <c r="AH30" s="100">
        <v>173.39832999999999</v>
      </c>
      <c r="AI30" s="100">
        <v>237.3817</v>
      </c>
      <c r="AJ30" s="100">
        <v>305.73847999999998</v>
      </c>
      <c r="AK30" s="100">
        <v>437.64434</v>
      </c>
      <c r="AL30" s="100">
        <v>531.87918999999999</v>
      </c>
      <c r="AM30" s="100">
        <v>747.82609000000002</v>
      </c>
      <c r="AN30" s="100">
        <v>977.16895</v>
      </c>
      <c r="AO30" s="100">
        <v>981.81817999999998</v>
      </c>
      <c r="AP30" s="100">
        <v>1090.9091000000001</v>
      </c>
      <c r="AQ30" s="100">
        <v>92.034638000000001</v>
      </c>
      <c r="AR30" s="100">
        <v>177.24014</v>
      </c>
      <c r="AS30" s="127"/>
      <c r="AT30" s="116">
        <v>1923</v>
      </c>
      <c r="AU30" s="100">
        <v>4.9743260999999999</v>
      </c>
      <c r="AV30" s="100">
        <v>3.1571951</v>
      </c>
      <c r="AW30" s="100">
        <v>3.0324651999999999</v>
      </c>
      <c r="AX30" s="100">
        <v>3.2173737999999998</v>
      </c>
      <c r="AY30" s="100">
        <v>3.900325</v>
      </c>
      <c r="AZ30" s="100">
        <v>7.8809107000000003</v>
      </c>
      <c r="BA30" s="100">
        <v>15.692175000000001</v>
      </c>
      <c r="BB30" s="100">
        <v>35.254883</v>
      </c>
      <c r="BC30" s="100">
        <v>71.147357</v>
      </c>
      <c r="BD30" s="100">
        <v>130.61087000000001</v>
      </c>
      <c r="BE30" s="100">
        <v>199.40029999999999</v>
      </c>
      <c r="BF30" s="100">
        <v>301.39983000000001</v>
      </c>
      <c r="BG30" s="100">
        <v>447.00214</v>
      </c>
      <c r="BH30" s="100">
        <v>650.43205</v>
      </c>
      <c r="BI30" s="100">
        <v>830.31988999999999</v>
      </c>
      <c r="BJ30" s="100">
        <v>1042.0561</v>
      </c>
      <c r="BK30" s="100">
        <v>1123.2227</v>
      </c>
      <c r="BL30" s="100">
        <v>1230</v>
      </c>
      <c r="BM30" s="100">
        <v>93.019987999999998</v>
      </c>
      <c r="BN30" s="100">
        <v>182.17482000000001</v>
      </c>
      <c r="BO30" s="127"/>
      <c r="BP30" s="116">
        <v>1923</v>
      </c>
    </row>
    <row r="31" spans="1:68">
      <c r="A31" s="127"/>
      <c r="B31" s="116">
        <v>1924</v>
      </c>
      <c r="C31" s="100">
        <v>4.9566295</v>
      </c>
      <c r="D31" s="100">
        <v>7.6234669999999998</v>
      </c>
      <c r="E31" s="100">
        <v>4.0955630999999997</v>
      </c>
      <c r="F31" s="100">
        <v>5.7493292</v>
      </c>
      <c r="G31" s="100">
        <v>5.9397539000000004</v>
      </c>
      <c r="H31" s="100">
        <v>4.9393802999999998</v>
      </c>
      <c r="I31" s="100">
        <v>13.669371999999999</v>
      </c>
      <c r="J31" s="100">
        <v>22.900763000000001</v>
      </c>
      <c r="K31" s="100">
        <v>51.715040000000002</v>
      </c>
      <c r="L31" s="100">
        <v>104.43038</v>
      </c>
      <c r="M31" s="100">
        <v>174.52498</v>
      </c>
      <c r="N31" s="100">
        <v>291.76659000000001</v>
      </c>
      <c r="O31" s="100">
        <v>512.40458000000001</v>
      </c>
      <c r="P31" s="100">
        <v>688.79668000000004</v>
      </c>
      <c r="Q31" s="100">
        <v>1020</v>
      </c>
      <c r="R31" s="100">
        <v>1248.8479</v>
      </c>
      <c r="S31" s="100">
        <v>1194.1748</v>
      </c>
      <c r="T31" s="100">
        <v>1292.6829</v>
      </c>
      <c r="U31" s="100">
        <v>99.274017000000001</v>
      </c>
      <c r="V31" s="100">
        <v>194.02658</v>
      </c>
      <c r="W31" s="127"/>
      <c r="X31" s="116">
        <v>1924</v>
      </c>
      <c r="Y31" s="100">
        <v>3.2226876999999998</v>
      </c>
      <c r="Z31" s="100">
        <v>2.0540910999999999</v>
      </c>
      <c r="AA31" s="100">
        <v>2.0957037999999999</v>
      </c>
      <c r="AB31" s="100">
        <v>7.9491256000000003</v>
      </c>
      <c r="AC31" s="100">
        <v>3.0107526999999998</v>
      </c>
      <c r="AD31" s="100">
        <v>11.163589999999999</v>
      </c>
      <c r="AE31" s="100">
        <v>20.373514</v>
      </c>
      <c r="AF31" s="100">
        <v>50.447901999999999</v>
      </c>
      <c r="AG31" s="100">
        <v>92.789268000000007</v>
      </c>
      <c r="AH31" s="100">
        <v>160.24341000000001</v>
      </c>
      <c r="AI31" s="100">
        <v>227.27273</v>
      </c>
      <c r="AJ31" s="100">
        <v>307.55232000000001</v>
      </c>
      <c r="AK31" s="100">
        <v>428.72928000000002</v>
      </c>
      <c r="AL31" s="100">
        <v>532.08137999999997</v>
      </c>
      <c r="AM31" s="100">
        <v>788.46154000000001</v>
      </c>
      <c r="AN31" s="100">
        <v>1045.0450000000001</v>
      </c>
      <c r="AO31" s="100">
        <v>1034.4828</v>
      </c>
      <c r="AP31" s="100">
        <v>1442.3077000000001</v>
      </c>
      <c r="AQ31" s="100">
        <v>95.027546999999998</v>
      </c>
      <c r="AR31" s="100">
        <v>185.01748000000001</v>
      </c>
      <c r="AS31" s="127"/>
      <c r="AT31" s="116">
        <v>1924</v>
      </c>
      <c r="AU31" s="100">
        <v>4.1067761999999997</v>
      </c>
      <c r="AV31" s="100">
        <v>4.8837992999999997</v>
      </c>
      <c r="AW31" s="100">
        <v>3.1071982999999999</v>
      </c>
      <c r="AX31" s="100">
        <v>6.8292682999999998</v>
      </c>
      <c r="AY31" s="100">
        <v>4.4852626999999998</v>
      </c>
      <c r="AZ31" s="100">
        <v>8.1211588999999993</v>
      </c>
      <c r="BA31" s="100">
        <v>17.032147999999999</v>
      </c>
      <c r="BB31" s="100">
        <v>36.338546000000001</v>
      </c>
      <c r="BC31" s="100">
        <v>71.661237999999997</v>
      </c>
      <c r="BD31" s="100">
        <v>131.41550000000001</v>
      </c>
      <c r="BE31" s="100">
        <v>199.70577</v>
      </c>
      <c r="BF31" s="100">
        <v>299.14893999999998</v>
      </c>
      <c r="BG31" s="100">
        <v>473.63031000000001</v>
      </c>
      <c r="BH31" s="100">
        <v>615.27166</v>
      </c>
      <c r="BI31" s="100">
        <v>909.68586000000005</v>
      </c>
      <c r="BJ31" s="100">
        <v>1145.7859000000001</v>
      </c>
      <c r="BK31" s="100">
        <v>1109.5889999999999</v>
      </c>
      <c r="BL31" s="100">
        <v>1376.3441</v>
      </c>
      <c r="BM31" s="100">
        <v>97.191630000000004</v>
      </c>
      <c r="BN31" s="100">
        <v>189.77871999999999</v>
      </c>
      <c r="BO31" s="127"/>
      <c r="BP31" s="116">
        <v>1924</v>
      </c>
    </row>
    <row r="32" spans="1:68">
      <c r="A32" s="127"/>
      <c r="B32" s="116">
        <v>1925</v>
      </c>
      <c r="C32" s="100">
        <v>7.6499388000000001</v>
      </c>
      <c r="D32" s="100">
        <v>5.9900165999999997</v>
      </c>
      <c r="E32" s="100">
        <v>2.9880477999999999</v>
      </c>
      <c r="F32" s="100">
        <v>4.7917434999999999</v>
      </c>
      <c r="G32" s="100">
        <v>7.751938</v>
      </c>
      <c r="H32" s="100">
        <v>9.1185410000000005</v>
      </c>
      <c r="I32" s="100">
        <v>10.234541999999999</v>
      </c>
      <c r="J32" s="100">
        <v>25.360734999999998</v>
      </c>
      <c r="K32" s="100">
        <v>45.012788</v>
      </c>
      <c r="L32" s="100">
        <v>96.892139</v>
      </c>
      <c r="M32" s="100">
        <v>184.37719999999999</v>
      </c>
      <c r="N32" s="100">
        <v>299.44837999999999</v>
      </c>
      <c r="O32" s="100">
        <v>518.62197000000003</v>
      </c>
      <c r="P32" s="100">
        <v>691.09947999999997</v>
      </c>
      <c r="Q32" s="100">
        <v>1002.3256</v>
      </c>
      <c r="R32" s="100">
        <v>1192.8251</v>
      </c>
      <c r="S32" s="100">
        <v>1254.5454999999999</v>
      </c>
      <c r="T32" s="100">
        <v>1800</v>
      </c>
      <c r="U32" s="100">
        <v>101.21738000000001</v>
      </c>
      <c r="V32" s="100">
        <v>200.54390000000001</v>
      </c>
      <c r="W32" s="127"/>
      <c r="X32" s="116">
        <v>1925</v>
      </c>
      <c r="Y32" s="100">
        <v>6.6497783000000004</v>
      </c>
      <c r="Z32" s="100">
        <v>4.1436463999999997</v>
      </c>
      <c r="AA32" s="100">
        <v>2.0325202999999998</v>
      </c>
      <c r="AB32" s="100">
        <v>1.9342360000000001</v>
      </c>
      <c r="AC32" s="100">
        <v>2.9787233999999998</v>
      </c>
      <c r="AD32" s="100">
        <v>11.925043000000001</v>
      </c>
      <c r="AE32" s="100">
        <v>15.959681</v>
      </c>
      <c r="AF32" s="100">
        <v>51.977921000000002</v>
      </c>
      <c r="AG32" s="100">
        <v>89.479393000000002</v>
      </c>
      <c r="AH32" s="100">
        <v>143.78659999999999</v>
      </c>
      <c r="AI32" s="100">
        <v>217.58908</v>
      </c>
      <c r="AJ32" s="100">
        <v>300.97086999999999</v>
      </c>
      <c r="AK32" s="100">
        <v>419.35484000000002</v>
      </c>
      <c r="AL32" s="100">
        <v>508.07636000000002</v>
      </c>
      <c r="AM32" s="100">
        <v>740.35990000000004</v>
      </c>
      <c r="AN32" s="100">
        <v>961.03895999999997</v>
      </c>
      <c r="AO32" s="100">
        <v>1173.5536999999999</v>
      </c>
      <c r="AP32" s="100">
        <v>1230.7692</v>
      </c>
      <c r="AQ32" s="100">
        <v>92.706577999999993</v>
      </c>
      <c r="AR32" s="100">
        <v>176.81244000000001</v>
      </c>
      <c r="AS32" s="127"/>
      <c r="AT32" s="116">
        <v>1925</v>
      </c>
      <c r="AU32" s="100">
        <v>7.1584189</v>
      </c>
      <c r="AV32" s="100">
        <v>5.0838840999999997</v>
      </c>
      <c r="AW32" s="100">
        <v>2.5150904999999999</v>
      </c>
      <c r="AX32" s="100">
        <v>3.3975084999999998</v>
      </c>
      <c r="AY32" s="100">
        <v>5.4155384</v>
      </c>
      <c r="AZ32" s="100">
        <v>10.535368999999999</v>
      </c>
      <c r="BA32" s="100">
        <v>13.118917</v>
      </c>
      <c r="BB32" s="100">
        <v>38.332213000000003</v>
      </c>
      <c r="BC32" s="100">
        <v>66.596473000000003</v>
      </c>
      <c r="BD32" s="100">
        <v>119.57205999999999</v>
      </c>
      <c r="BE32" s="100">
        <v>200.36496</v>
      </c>
      <c r="BF32" s="100">
        <v>300.16653000000002</v>
      </c>
      <c r="BG32" s="100">
        <v>472.55489</v>
      </c>
      <c r="BH32" s="100">
        <v>604.84429</v>
      </c>
      <c r="BI32" s="100">
        <v>877.89988000000005</v>
      </c>
      <c r="BJ32" s="100">
        <v>1074.8898999999999</v>
      </c>
      <c r="BK32" s="100">
        <v>1212.1212</v>
      </c>
      <c r="BL32" s="100">
        <v>1478.2609</v>
      </c>
      <c r="BM32" s="100">
        <v>97.050107999999994</v>
      </c>
      <c r="BN32" s="100">
        <v>188.4727</v>
      </c>
      <c r="BO32" s="127"/>
      <c r="BP32" s="116">
        <v>1925</v>
      </c>
    </row>
    <row r="33" spans="1:68">
      <c r="A33" s="127"/>
      <c r="B33" s="116">
        <v>1926</v>
      </c>
      <c r="C33" s="100">
        <v>5.2179251000000004</v>
      </c>
      <c r="D33" s="100">
        <v>6.5231572</v>
      </c>
      <c r="E33" s="100">
        <v>3.9177276999999999</v>
      </c>
      <c r="F33" s="100">
        <v>5.0179210999999997</v>
      </c>
      <c r="G33" s="100">
        <v>3.1409501</v>
      </c>
      <c r="H33" s="100">
        <v>8.8682432000000002</v>
      </c>
      <c r="I33" s="100">
        <v>14.912654</v>
      </c>
      <c r="J33" s="100">
        <v>25.751073000000002</v>
      </c>
      <c r="K33" s="100">
        <v>41.191066999999997</v>
      </c>
      <c r="L33" s="100">
        <v>85.444902999999996</v>
      </c>
      <c r="M33" s="100">
        <v>176.51195000000001</v>
      </c>
      <c r="N33" s="100">
        <v>281.15264999999999</v>
      </c>
      <c r="O33" s="100">
        <v>493.10028</v>
      </c>
      <c r="P33" s="100">
        <v>746.23116000000005</v>
      </c>
      <c r="Q33" s="100">
        <v>961.03895999999997</v>
      </c>
      <c r="R33" s="100">
        <v>1307.6922999999999</v>
      </c>
      <c r="S33" s="100">
        <v>1400</v>
      </c>
      <c r="T33" s="100">
        <v>2000</v>
      </c>
      <c r="U33" s="100">
        <v>101.56882</v>
      </c>
      <c r="V33" s="100">
        <v>205.76517999999999</v>
      </c>
      <c r="W33" s="127"/>
      <c r="X33" s="116">
        <v>1926</v>
      </c>
      <c r="Y33" s="100">
        <v>6.6666667000000004</v>
      </c>
      <c r="Z33" s="100">
        <v>3.3829498999999998</v>
      </c>
      <c r="AA33" s="100">
        <v>3.3355570000000001</v>
      </c>
      <c r="AB33" s="100">
        <v>4.4994376000000003</v>
      </c>
      <c r="AC33" s="100">
        <v>5.4461667</v>
      </c>
      <c r="AD33" s="100">
        <v>8.4853626999999996</v>
      </c>
      <c r="AE33" s="100">
        <v>17.478152000000001</v>
      </c>
      <c r="AF33" s="100">
        <v>52.938536999999997</v>
      </c>
      <c r="AG33" s="100">
        <v>98.369279000000006</v>
      </c>
      <c r="AH33" s="100">
        <v>158.81984</v>
      </c>
      <c r="AI33" s="100">
        <v>226.28827000000001</v>
      </c>
      <c r="AJ33" s="100">
        <v>291.34532999999999</v>
      </c>
      <c r="AK33" s="100">
        <v>440.12605000000002</v>
      </c>
      <c r="AL33" s="100">
        <v>581.23248999999998</v>
      </c>
      <c r="AM33" s="100">
        <v>705.46317999999997</v>
      </c>
      <c r="AN33" s="100">
        <v>800.84745999999996</v>
      </c>
      <c r="AO33" s="100">
        <v>1136</v>
      </c>
      <c r="AP33" s="100">
        <v>1188.6792</v>
      </c>
      <c r="AQ33" s="100">
        <v>96.262816999999998</v>
      </c>
      <c r="AR33" s="100">
        <v>175.75199000000001</v>
      </c>
      <c r="AS33" s="127"/>
      <c r="AT33" s="116">
        <v>1926</v>
      </c>
      <c r="AU33" s="100">
        <v>5.9300873999999997</v>
      </c>
      <c r="AV33" s="100">
        <v>4.9817336000000001</v>
      </c>
      <c r="AW33" s="100">
        <v>3.6297641</v>
      </c>
      <c r="AX33" s="100">
        <v>4.7645226000000003</v>
      </c>
      <c r="AY33" s="100">
        <v>4.2561815999999997</v>
      </c>
      <c r="AZ33" s="100">
        <v>8.6772486999999998</v>
      </c>
      <c r="BA33" s="100">
        <v>16.210526000000002</v>
      </c>
      <c r="BB33" s="100">
        <v>39.04365</v>
      </c>
      <c r="BC33" s="100">
        <v>68.947906000000003</v>
      </c>
      <c r="BD33" s="100">
        <v>120.97264</v>
      </c>
      <c r="BE33" s="100">
        <v>200.65194</v>
      </c>
      <c r="BF33" s="100">
        <v>286.00571000000002</v>
      </c>
      <c r="BG33" s="100">
        <v>468.36685</v>
      </c>
      <c r="BH33" s="100">
        <v>668.21191999999996</v>
      </c>
      <c r="BI33" s="100">
        <v>839.18460000000005</v>
      </c>
      <c r="BJ33" s="100">
        <v>1053.1914999999999</v>
      </c>
      <c r="BK33" s="100">
        <v>1259.5744999999999</v>
      </c>
      <c r="BL33" s="100">
        <v>1532.6087</v>
      </c>
      <c r="BM33" s="100">
        <v>98.971318999999994</v>
      </c>
      <c r="BN33" s="100">
        <v>189.93995000000001</v>
      </c>
      <c r="BO33" s="127"/>
      <c r="BP33" s="116">
        <v>1926</v>
      </c>
    </row>
    <row r="34" spans="1:68">
      <c r="A34" s="127"/>
      <c r="B34" s="116">
        <v>1927</v>
      </c>
      <c r="C34" s="100">
        <v>10.197775</v>
      </c>
      <c r="D34" s="100">
        <v>4.1586692000000003</v>
      </c>
      <c r="E34" s="100">
        <v>5.4821024999999999</v>
      </c>
      <c r="F34" s="100">
        <v>6.9372182000000002</v>
      </c>
      <c r="G34" s="100">
        <v>5.2710843000000001</v>
      </c>
      <c r="H34" s="100">
        <v>7.6985412999999996</v>
      </c>
      <c r="I34" s="100">
        <v>12.809564</v>
      </c>
      <c r="J34" s="100">
        <v>23.929470999999999</v>
      </c>
      <c r="K34" s="100">
        <v>50.359712000000002</v>
      </c>
      <c r="L34" s="100">
        <v>80.204778000000005</v>
      </c>
      <c r="M34" s="100">
        <v>166.31872000000001</v>
      </c>
      <c r="N34" s="100">
        <v>283.51310000000001</v>
      </c>
      <c r="O34" s="100">
        <v>446.26594</v>
      </c>
      <c r="P34" s="100">
        <v>705.81114000000002</v>
      </c>
      <c r="Q34" s="100">
        <v>903.61446000000001</v>
      </c>
      <c r="R34" s="100">
        <v>1297.5207</v>
      </c>
      <c r="S34" s="100">
        <v>1333.3333</v>
      </c>
      <c r="T34" s="100">
        <v>1414.6341</v>
      </c>
      <c r="U34" s="100">
        <v>98.106876</v>
      </c>
      <c r="V34" s="100">
        <v>191.00743</v>
      </c>
      <c r="W34" s="127"/>
      <c r="X34" s="116">
        <v>1927</v>
      </c>
      <c r="Y34" s="100">
        <v>4.4671346999999999</v>
      </c>
      <c r="Z34" s="100">
        <v>3.659348</v>
      </c>
      <c r="AA34" s="100">
        <v>3.3014196</v>
      </c>
      <c r="AB34" s="100">
        <v>2.1778583999999999</v>
      </c>
      <c r="AC34" s="100">
        <v>4.0832993000000002</v>
      </c>
      <c r="AD34" s="100">
        <v>10.495381999999999</v>
      </c>
      <c r="AE34" s="100">
        <v>21.232306000000001</v>
      </c>
      <c r="AF34" s="100">
        <v>51.761634999999998</v>
      </c>
      <c r="AG34" s="100">
        <v>95.020325</v>
      </c>
      <c r="AH34" s="100">
        <v>160.41162</v>
      </c>
      <c r="AI34" s="100">
        <v>226.13802999999999</v>
      </c>
      <c r="AJ34" s="100">
        <v>293.47825999999998</v>
      </c>
      <c r="AK34" s="100">
        <v>416.41025999999999</v>
      </c>
      <c r="AL34" s="100">
        <v>609.16441999999995</v>
      </c>
      <c r="AM34" s="100">
        <v>668.84532000000002</v>
      </c>
      <c r="AN34" s="100">
        <v>958.84774000000004</v>
      </c>
      <c r="AO34" s="100">
        <v>1139.5349000000001</v>
      </c>
      <c r="AP34" s="100">
        <v>1454.5454999999999</v>
      </c>
      <c r="AQ34" s="100">
        <v>98.653966999999994</v>
      </c>
      <c r="AR34" s="100">
        <v>182.35928999999999</v>
      </c>
      <c r="AS34" s="127"/>
      <c r="AT34" s="116">
        <v>1927</v>
      </c>
      <c r="AU34" s="100">
        <v>7.3783358999999997</v>
      </c>
      <c r="AV34" s="100">
        <v>3.9138942999999999</v>
      </c>
      <c r="AW34" s="100">
        <v>4.4045677000000003</v>
      </c>
      <c r="AX34" s="100">
        <v>4.6115643999999998</v>
      </c>
      <c r="AY34" s="100">
        <v>4.7012733000000004</v>
      </c>
      <c r="AZ34" s="100">
        <v>9.0721649000000006</v>
      </c>
      <c r="BA34" s="100">
        <v>17.074199</v>
      </c>
      <c r="BB34" s="100">
        <v>37.598804000000001</v>
      </c>
      <c r="BC34" s="100">
        <v>72.045398000000006</v>
      </c>
      <c r="BD34" s="100">
        <v>119.06158000000001</v>
      </c>
      <c r="BE34" s="100">
        <v>195.42694</v>
      </c>
      <c r="BF34" s="100">
        <v>288.2919</v>
      </c>
      <c r="BG34" s="100">
        <v>432.22383000000002</v>
      </c>
      <c r="BH34" s="100">
        <v>660.07653000000005</v>
      </c>
      <c r="BI34" s="100">
        <v>791.01358000000005</v>
      </c>
      <c r="BJ34" s="100">
        <v>1127.8351</v>
      </c>
      <c r="BK34" s="100">
        <v>1229.1667</v>
      </c>
      <c r="BL34" s="100">
        <v>1437.5</v>
      </c>
      <c r="BM34" s="100">
        <v>98.374443999999997</v>
      </c>
      <c r="BN34" s="100">
        <v>186.66829999999999</v>
      </c>
      <c r="BO34" s="127"/>
      <c r="BP34" s="116">
        <v>1927</v>
      </c>
    </row>
    <row r="35" spans="1:68">
      <c r="A35" s="127"/>
      <c r="B35" s="116">
        <v>1928</v>
      </c>
      <c r="C35" s="100">
        <v>10.226216000000001</v>
      </c>
      <c r="D35" s="100">
        <v>4.3832184999999999</v>
      </c>
      <c r="E35" s="100">
        <v>4.5103093000000003</v>
      </c>
      <c r="F35" s="100">
        <v>5.3890199000000001</v>
      </c>
      <c r="G35" s="100">
        <v>6.5099457999999997</v>
      </c>
      <c r="H35" s="100">
        <v>9.4191523000000004</v>
      </c>
      <c r="I35" s="100">
        <v>15.717927</v>
      </c>
      <c r="J35" s="100">
        <v>27.488545999999999</v>
      </c>
      <c r="K35" s="100">
        <v>48.938135000000003</v>
      </c>
      <c r="L35" s="100">
        <v>97.736057000000002</v>
      </c>
      <c r="M35" s="100">
        <v>174.14966000000001</v>
      </c>
      <c r="N35" s="100">
        <v>280</v>
      </c>
      <c r="O35" s="100">
        <v>494.58483999999999</v>
      </c>
      <c r="P35" s="100">
        <v>726.10722999999996</v>
      </c>
      <c r="Q35" s="100">
        <v>1007.533</v>
      </c>
      <c r="R35" s="100">
        <v>1229.249</v>
      </c>
      <c r="S35" s="100">
        <v>1298.2456</v>
      </c>
      <c r="T35" s="100">
        <v>1609.7561000000001</v>
      </c>
      <c r="U35" s="100">
        <v>104.27143</v>
      </c>
      <c r="V35" s="100">
        <v>199.43081000000001</v>
      </c>
      <c r="W35" s="127"/>
      <c r="X35" s="116">
        <v>1928</v>
      </c>
      <c r="Y35" s="100">
        <v>8.3333332999999996</v>
      </c>
      <c r="Z35" s="100">
        <v>3.5795639000000001</v>
      </c>
      <c r="AA35" s="100">
        <v>3.9630119000000001</v>
      </c>
      <c r="AB35" s="100">
        <v>4.5920170000000002</v>
      </c>
      <c r="AC35" s="100">
        <v>7.1005916999999998</v>
      </c>
      <c r="AD35" s="100">
        <v>12.873754</v>
      </c>
      <c r="AE35" s="100">
        <v>25.406081</v>
      </c>
      <c r="AF35" s="100">
        <v>48.676344999999998</v>
      </c>
      <c r="AG35" s="100">
        <v>91.308593999999999</v>
      </c>
      <c r="AH35" s="100">
        <v>165.78483</v>
      </c>
      <c r="AI35" s="100">
        <v>228.12052</v>
      </c>
      <c r="AJ35" s="100">
        <v>299.50495000000001</v>
      </c>
      <c r="AK35" s="100">
        <v>421.89055000000002</v>
      </c>
      <c r="AL35" s="100">
        <v>588.0829</v>
      </c>
      <c r="AM35" s="100">
        <v>690.14085</v>
      </c>
      <c r="AN35" s="100">
        <v>1150.7936999999999</v>
      </c>
      <c r="AO35" s="100">
        <v>969.92480999999998</v>
      </c>
      <c r="AP35" s="100">
        <v>1339.2856999999999</v>
      </c>
      <c r="AQ35" s="100">
        <v>102.27863000000001</v>
      </c>
      <c r="AR35" s="100">
        <v>184.68355</v>
      </c>
      <c r="AS35" s="127"/>
      <c r="AT35" s="116">
        <v>1928</v>
      </c>
      <c r="AU35" s="100">
        <v>9.2957303000000007</v>
      </c>
      <c r="AV35" s="100">
        <v>3.9891494999999999</v>
      </c>
      <c r="AW35" s="100">
        <v>4.2400522</v>
      </c>
      <c r="AX35" s="100">
        <v>5</v>
      </c>
      <c r="AY35" s="100">
        <v>6.7924528000000004</v>
      </c>
      <c r="AZ35" s="100">
        <v>11.097659</v>
      </c>
      <c r="BA35" s="100">
        <v>20.609884000000001</v>
      </c>
      <c r="BB35" s="100">
        <v>37.950664000000003</v>
      </c>
      <c r="BC35" s="100">
        <v>69.530137999999994</v>
      </c>
      <c r="BD35" s="100">
        <v>130.69476</v>
      </c>
      <c r="BE35" s="100">
        <v>200.41899000000001</v>
      </c>
      <c r="BF35" s="100">
        <v>289.41082999999998</v>
      </c>
      <c r="BG35" s="100">
        <v>460.00947000000002</v>
      </c>
      <c r="BH35" s="100">
        <v>660.73620000000005</v>
      </c>
      <c r="BI35" s="100">
        <v>854.0856</v>
      </c>
      <c r="BJ35" s="100">
        <v>1190.0989999999999</v>
      </c>
      <c r="BK35" s="100">
        <v>1121.4575</v>
      </c>
      <c r="BL35" s="100">
        <v>1453.6081999999999</v>
      </c>
      <c r="BM35" s="100">
        <v>103.29725999999999</v>
      </c>
      <c r="BN35" s="100">
        <v>191.74055000000001</v>
      </c>
      <c r="BO35" s="127"/>
      <c r="BP35" s="116">
        <v>1928</v>
      </c>
    </row>
    <row r="36" spans="1:68">
      <c r="A36" s="127"/>
      <c r="B36" s="116">
        <v>1929</v>
      </c>
      <c r="C36" s="100">
        <v>11.501398999999999</v>
      </c>
      <c r="D36" s="100">
        <v>7.3937153000000002</v>
      </c>
      <c r="E36" s="100">
        <v>4.2372880999999998</v>
      </c>
      <c r="F36" s="100">
        <v>7.5484083000000002</v>
      </c>
      <c r="G36" s="100">
        <v>9.4970102000000001</v>
      </c>
      <c r="H36" s="100">
        <v>15.37279</v>
      </c>
      <c r="I36" s="100">
        <v>20.347605000000001</v>
      </c>
      <c r="J36" s="100">
        <v>30.936454999999999</v>
      </c>
      <c r="K36" s="100">
        <v>48.604860000000002</v>
      </c>
      <c r="L36" s="100">
        <v>94.218414999999993</v>
      </c>
      <c r="M36" s="100">
        <v>153.59043</v>
      </c>
      <c r="N36" s="100">
        <v>301.30669</v>
      </c>
      <c r="O36" s="100">
        <v>465.47084999999998</v>
      </c>
      <c r="P36" s="100">
        <v>799.31973000000005</v>
      </c>
      <c r="Q36" s="100">
        <v>969.58855000000005</v>
      </c>
      <c r="R36" s="100">
        <v>1350.7463</v>
      </c>
      <c r="S36" s="100">
        <v>1483.0508</v>
      </c>
      <c r="T36" s="100">
        <v>1642.8570999999999</v>
      </c>
      <c r="U36" s="100">
        <v>109.33145</v>
      </c>
      <c r="V36" s="100">
        <v>207.49879999999999</v>
      </c>
      <c r="W36" s="127"/>
      <c r="X36" s="116">
        <v>1929</v>
      </c>
      <c r="Y36" s="100">
        <v>10.648596</v>
      </c>
      <c r="Z36" s="100">
        <v>4.1546820000000002</v>
      </c>
      <c r="AA36" s="100">
        <v>5.6989608</v>
      </c>
      <c r="AB36" s="100">
        <v>4.4323218999999998</v>
      </c>
      <c r="AC36" s="100">
        <v>8.8122605000000007</v>
      </c>
      <c r="AD36" s="100">
        <v>11.943987</v>
      </c>
      <c r="AE36" s="100">
        <v>22.651007</v>
      </c>
      <c r="AF36" s="100">
        <v>51.833123000000001</v>
      </c>
      <c r="AG36" s="100">
        <v>92.715232</v>
      </c>
      <c r="AH36" s="100">
        <v>161.05082999999999</v>
      </c>
      <c r="AI36" s="100">
        <v>231.09244000000001</v>
      </c>
      <c r="AJ36" s="100">
        <v>310.31682000000001</v>
      </c>
      <c r="AK36" s="100">
        <v>366.89255000000003</v>
      </c>
      <c r="AL36" s="100">
        <v>556.25</v>
      </c>
      <c r="AM36" s="100">
        <v>734.46328000000005</v>
      </c>
      <c r="AN36" s="100">
        <v>1003.7879</v>
      </c>
      <c r="AO36" s="100">
        <v>1080.8824</v>
      </c>
      <c r="AP36" s="100">
        <v>1559.3219999999999</v>
      </c>
      <c r="AQ36" s="100">
        <v>102.69768999999999</v>
      </c>
      <c r="AR36" s="100">
        <v>184.57462000000001</v>
      </c>
      <c r="AS36" s="127"/>
      <c r="AT36" s="116">
        <v>1929</v>
      </c>
      <c r="AU36" s="100">
        <v>11.082964</v>
      </c>
      <c r="AV36" s="100">
        <v>5.8039215999999998</v>
      </c>
      <c r="AW36" s="100">
        <v>4.9578582000000004</v>
      </c>
      <c r="AX36" s="100">
        <v>6.0200668999999998</v>
      </c>
      <c r="AY36" s="100">
        <v>9.1692646</v>
      </c>
      <c r="AZ36" s="100">
        <v>13.717694</v>
      </c>
      <c r="BA36" s="100">
        <v>21.505375999999998</v>
      </c>
      <c r="BB36" s="100">
        <v>41.343127000000003</v>
      </c>
      <c r="BC36" s="100">
        <v>70.110701000000006</v>
      </c>
      <c r="BD36" s="100">
        <v>126.5543</v>
      </c>
      <c r="BE36" s="100">
        <v>191.33697000000001</v>
      </c>
      <c r="BF36" s="100">
        <v>305.68720000000002</v>
      </c>
      <c r="BG36" s="100">
        <v>418.06331</v>
      </c>
      <c r="BH36" s="100">
        <v>683.70987000000002</v>
      </c>
      <c r="BI36" s="100">
        <v>855.04587000000004</v>
      </c>
      <c r="BJ36" s="100">
        <v>1178.5714</v>
      </c>
      <c r="BK36" s="100">
        <v>1267.7165</v>
      </c>
      <c r="BL36" s="100">
        <v>1594.0594000000001</v>
      </c>
      <c r="BM36" s="100">
        <v>106.08548999999999</v>
      </c>
      <c r="BN36" s="100">
        <v>195.93582000000001</v>
      </c>
      <c r="BO36" s="127"/>
      <c r="BP36" s="116">
        <v>1929</v>
      </c>
    </row>
    <row r="37" spans="1:68">
      <c r="A37" s="127"/>
      <c r="B37" s="116">
        <v>1930</v>
      </c>
      <c r="C37" s="100">
        <v>11.976048</v>
      </c>
      <c r="D37" s="100">
        <v>7.3439411999999997</v>
      </c>
      <c r="E37" s="100">
        <v>5.5774277999999997</v>
      </c>
      <c r="F37" s="100">
        <v>7.0967741999999996</v>
      </c>
      <c r="G37" s="100">
        <v>6.9276064999999996</v>
      </c>
      <c r="H37" s="100">
        <v>8.3586626000000006</v>
      </c>
      <c r="I37" s="100">
        <v>18.333333</v>
      </c>
      <c r="J37" s="100">
        <v>23.245985000000001</v>
      </c>
      <c r="K37" s="100">
        <v>48.715677999999997</v>
      </c>
      <c r="L37" s="100">
        <v>83.246072999999996</v>
      </c>
      <c r="M37" s="100">
        <v>163.34405000000001</v>
      </c>
      <c r="N37" s="100">
        <v>289.57529</v>
      </c>
      <c r="O37" s="100">
        <v>459.82143000000002</v>
      </c>
      <c r="P37" s="100">
        <v>717.14922000000001</v>
      </c>
      <c r="Q37" s="100">
        <v>952.46180000000004</v>
      </c>
      <c r="R37" s="100">
        <v>1207.7465</v>
      </c>
      <c r="S37" s="100">
        <v>1297.5207</v>
      </c>
      <c r="T37" s="100">
        <v>1734.6939</v>
      </c>
      <c r="U37" s="100">
        <v>104.54283</v>
      </c>
      <c r="V37" s="100">
        <v>196.03262000000001</v>
      </c>
      <c r="W37" s="127"/>
      <c r="X37" s="116">
        <v>1930</v>
      </c>
      <c r="Y37" s="100">
        <v>7.8921406999999997</v>
      </c>
      <c r="Z37" s="100">
        <v>5.6746531999999998</v>
      </c>
      <c r="AA37" s="100">
        <v>3.7351443</v>
      </c>
      <c r="AB37" s="100">
        <v>4.3103448000000002</v>
      </c>
      <c r="AC37" s="100">
        <v>5.9947546000000003</v>
      </c>
      <c r="AD37" s="100">
        <v>18.867925</v>
      </c>
      <c r="AE37" s="100">
        <v>22.129435999999998</v>
      </c>
      <c r="AF37" s="100">
        <v>52.388934999999996</v>
      </c>
      <c r="AG37" s="100">
        <v>96.251734999999996</v>
      </c>
      <c r="AH37" s="100">
        <v>156.84092999999999</v>
      </c>
      <c r="AI37" s="100">
        <v>223.42586</v>
      </c>
      <c r="AJ37" s="100">
        <v>280.09631000000002</v>
      </c>
      <c r="AK37" s="100">
        <v>373.93768</v>
      </c>
      <c r="AL37" s="100">
        <v>527.40560000000005</v>
      </c>
      <c r="AM37" s="100">
        <v>708.48056999999994</v>
      </c>
      <c r="AN37" s="100">
        <v>1032.1429000000001</v>
      </c>
      <c r="AO37" s="100">
        <v>985.91548999999998</v>
      </c>
      <c r="AP37" s="100">
        <v>1387.0968</v>
      </c>
      <c r="AQ37" s="100">
        <v>101.66067</v>
      </c>
      <c r="AR37" s="100">
        <v>177.78068999999999</v>
      </c>
      <c r="AS37" s="127"/>
      <c r="AT37" s="116">
        <v>1930</v>
      </c>
      <c r="AU37" s="100">
        <v>9.9774702000000008</v>
      </c>
      <c r="AV37" s="100">
        <v>6.5217390999999996</v>
      </c>
      <c r="AW37" s="100">
        <v>4.6721174999999997</v>
      </c>
      <c r="AX37" s="100">
        <v>5.7226945999999996</v>
      </c>
      <c r="AY37" s="100">
        <v>6.4794815999999997</v>
      </c>
      <c r="AZ37" s="100">
        <v>13.412229</v>
      </c>
      <c r="BA37" s="100">
        <v>20.229406000000001</v>
      </c>
      <c r="BB37" s="100">
        <v>37.878788</v>
      </c>
      <c r="BC37" s="100">
        <v>71.961982000000006</v>
      </c>
      <c r="BD37" s="100">
        <v>118.93204</v>
      </c>
      <c r="BE37" s="100">
        <v>192.61214000000001</v>
      </c>
      <c r="BF37" s="100">
        <v>284.92719</v>
      </c>
      <c r="BG37" s="100">
        <v>418.08168999999998</v>
      </c>
      <c r="BH37" s="100">
        <v>626.52705000000003</v>
      </c>
      <c r="BI37" s="100">
        <v>832.90043000000003</v>
      </c>
      <c r="BJ37" s="100">
        <v>1120.5673999999999</v>
      </c>
      <c r="BK37" s="100">
        <v>1129.2775999999999</v>
      </c>
      <c r="BL37" s="100">
        <v>1540.5405000000001</v>
      </c>
      <c r="BM37" s="100">
        <v>103.13027</v>
      </c>
      <c r="BN37" s="100">
        <v>186.54671999999999</v>
      </c>
      <c r="BO37" s="127"/>
      <c r="BP37" s="116">
        <v>1930</v>
      </c>
    </row>
    <row r="38" spans="1:68">
      <c r="A38" s="127"/>
      <c r="B38" s="117">
        <v>1931</v>
      </c>
      <c r="C38" s="100">
        <v>11.53107</v>
      </c>
      <c r="D38" s="100">
        <v>7.1119357000000001</v>
      </c>
      <c r="E38" s="100">
        <v>6.4578623999999998</v>
      </c>
      <c r="F38" s="100">
        <v>7.3788900000000002</v>
      </c>
      <c r="G38" s="100">
        <v>7.9173837999999996</v>
      </c>
      <c r="H38" s="100">
        <v>14.63964</v>
      </c>
      <c r="I38" s="100">
        <v>16.460905</v>
      </c>
      <c r="J38" s="100">
        <v>30.742954999999998</v>
      </c>
      <c r="K38" s="100">
        <v>61.269146999999997</v>
      </c>
      <c r="L38" s="100">
        <v>88.866190000000003</v>
      </c>
      <c r="M38" s="100">
        <v>173.29193000000001</v>
      </c>
      <c r="N38" s="100">
        <v>286.37412999999998</v>
      </c>
      <c r="O38" s="100">
        <v>477.45357999999999</v>
      </c>
      <c r="P38" s="100">
        <v>754.94505000000004</v>
      </c>
      <c r="Q38" s="100">
        <v>1000</v>
      </c>
      <c r="R38" s="100">
        <v>1326.7973999999999</v>
      </c>
      <c r="S38" s="100">
        <v>1461.5385000000001</v>
      </c>
      <c r="T38" s="100">
        <v>1679.2453</v>
      </c>
      <c r="U38" s="100">
        <v>113.57341</v>
      </c>
      <c r="V38" s="100">
        <v>207.72913</v>
      </c>
      <c r="W38" s="127"/>
      <c r="X38" s="117">
        <v>1931</v>
      </c>
      <c r="Y38" s="100">
        <v>7.6845974000000004</v>
      </c>
      <c r="Z38" s="100">
        <v>3.8167939</v>
      </c>
      <c r="AA38" s="100">
        <v>5.0184008000000002</v>
      </c>
      <c r="AB38" s="100">
        <v>5.5792583000000002</v>
      </c>
      <c r="AC38" s="100">
        <v>9.1508053</v>
      </c>
      <c r="AD38" s="100">
        <v>9.3800979000000009</v>
      </c>
      <c r="AE38" s="100">
        <v>27.591972999999999</v>
      </c>
      <c r="AF38" s="100">
        <v>50.146259999999998</v>
      </c>
      <c r="AG38" s="100">
        <v>91.938406000000001</v>
      </c>
      <c r="AH38" s="100">
        <v>164.95957000000001</v>
      </c>
      <c r="AI38" s="100">
        <v>207.32505</v>
      </c>
      <c r="AJ38" s="100">
        <v>285.71429000000001</v>
      </c>
      <c r="AK38" s="100">
        <v>382.35293999999999</v>
      </c>
      <c r="AL38" s="100">
        <v>580.37824999999998</v>
      </c>
      <c r="AM38" s="100">
        <v>713.08725000000004</v>
      </c>
      <c r="AN38" s="100">
        <v>967.32025999999996</v>
      </c>
      <c r="AO38" s="100">
        <v>1054.7945</v>
      </c>
      <c r="AP38" s="100">
        <v>1371.4286</v>
      </c>
      <c r="AQ38" s="100">
        <v>105.04477</v>
      </c>
      <c r="AR38" s="100">
        <v>178.62540999999999</v>
      </c>
      <c r="AS38" s="127"/>
      <c r="AT38" s="117">
        <v>1931</v>
      </c>
      <c r="AU38" s="100">
        <v>9.6484056000000002</v>
      </c>
      <c r="AV38" s="100">
        <v>5.4876136999999998</v>
      </c>
      <c r="AW38" s="100">
        <v>5.7509037000000003</v>
      </c>
      <c r="AX38" s="100">
        <v>6.4892927</v>
      </c>
      <c r="AY38" s="100">
        <v>8.5151675999999998</v>
      </c>
      <c r="AZ38" s="100">
        <v>12.118843</v>
      </c>
      <c r="BA38" s="100">
        <v>21.982579999999999</v>
      </c>
      <c r="BB38" s="100">
        <v>40.549101999999998</v>
      </c>
      <c r="BC38" s="100">
        <v>76.340975</v>
      </c>
      <c r="BD38" s="100">
        <v>125.88513</v>
      </c>
      <c r="BE38" s="100">
        <v>189.86939000000001</v>
      </c>
      <c r="BF38" s="100">
        <v>286.04831999999999</v>
      </c>
      <c r="BG38" s="100">
        <v>430.82470000000001</v>
      </c>
      <c r="BH38" s="100">
        <v>670.84281999999996</v>
      </c>
      <c r="BI38" s="100">
        <v>859.25926000000004</v>
      </c>
      <c r="BJ38" s="100">
        <v>1147.0588</v>
      </c>
      <c r="BK38" s="100">
        <v>1246.3768</v>
      </c>
      <c r="BL38" s="100">
        <v>1504.0650000000001</v>
      </c>
      <c r="BM38" s="100">
        <v>109.38482</v>
      </c>
      <c r="BN38" s="100">
        <v>192.82245</v>
      </c>
      <c r="BO38" s="127"/>
      <c r="BP38" s="117">
        <v>1931</v>
      </c>
    </row>
    <row r="39" spans="1:68">
      <c r="A39" s="127"/>
      <c r="B39" s="117">
        <v>1932</v>
      </c>
      <c r="C39" s="100">
        <v>9.5457538</v>
      </c>
      <c r="D39" s="100">
        <v>5.9598494000000004</v>
      </c>
      <c r="E39" s="100">
        <v>8.6014654000000004</v>
      </c>
      <c r="F39" s="100">
        <v>7.3670723999999996</v>
      </c>
      <c r="G39" s="100">
        <v>8.8525706999999993</v>
      </c>
      <c r="H39" s="100">
        <v>14.803849</v>
      </c>
      <c r="I39" s="100">
        <v>18.152481000000002</v>
      </c>
      <c r="J39" s="100">
        <v>32.090198999999998</v>
      </c>
      <c r="K39" s="100">
        <v>49.697493999999999</v>
      </c>
      <c r="L39" s="100">
        <v>97.463948000000002</v>
      </c>
      <c r="M39" s="100">
        <v>155.04808</v>
      </c>
      <c r="N39" s="100">
        <v>321.15676999999999</v>
      </c>
      <c r="O39" s="100">
        <v>501.75439</v>
      </c>
      <c r="P39" s="100">
        <v>762.00873000000001</v>
      </c>
      <c r="Q39" s="100">
        <v>1066.9782</v>
      </c>
      <c r="R39" s="100">
        <v>1375</v>
      </c>
      <c r="S39" s="100">
        <v>1283.5821000000001</v>
      </c>
      <c r="T39" s="100">
        <v>1754.386</v>
      </c>
      <c r="U39" s="100">
        <v>118.24355</v>
      </c>
      <c r="V39" s="100">
        <v>211.04784000000001</v>
      </c>
      <c r="W39" s="127"/>
      <c r="X39" s="117">
        <v>1932</v>
      </c>
      <c r="Y39" s="100">
        <v>9.6485182999999992</v>
      </c>
      <c r="Z39" s="100">
        <v>2.8966848999999999</v>
      </c>
      <c r="AA39" s="100">
        <v>5.6291390999999997</v>
      </c>
      <c r="AB39" s="100">
        <v>5.5555555999999999</v>
      </c>
      <c r="AC39" s="100">
        <v>8.2289802999999999</v>
      </c>
      <c r="AD39" s="100">
        <v>9.6618356999999992</v>
      </c>
      <c r="AE39" s="100">
        <v>26.271892999999999</v>
      </c>
      <c r="AF39" s="100">
        <v>45.166736999999998</v>
      </c>
      <c r="AG39" s="100">
        <v>91.069850000000002</v>
      </c>
      <c r="AH39" s="100">
        <v>157.70235</v>
      </c>
      <c r="AI39" s="100">
        <v>243.67089000000001</v>
      </c>
      <c r="AJ39" s="100">
        <v>309.48678000000001</v>
      </c>
      <c r="AK39" s="100">
        <v>387.38738999999998</v>
      </c>
      <c r="AL39" s="100">
        <v>558.62068999999997</v>
      </c>
      <c r="AM39" s="100">
        <v>680.71312999999998</v>
      </c>
      <c r="AN39" s="100">
        <v>839.28570999999999</v>
      </c>
      <c r="AO39" s="100">
        <v>1233.3333</v>
      </c>
      <c r="AP39" s="100">
        <v>1184.2104999999999</v>
      </c>
      <c r="AQ39" s="100">
        <v>107.36927</v>
      </c>
      <c r="AR39" s="100">
        <v>176.7406</v>
      </c>
      <c r="AS39" s="127"/>
      <c r="AT39" s="117">
        <v>1932</v>
      </c>
      <c r="AU39" s="100">
        <v>9.5959596000000005</v>
      </c>
      <c r="AV39" s="100">
        <v>4.4479746000000002</v>
      </c>
      <c r="AW39" s="100">
        <v>7.1440168999999996</v>
      </c>
      <c r="AX39" s="100">
        <v>6.4703979</v>
      </c>
      <c r="AY39" s="100">
        <v>8.5484997000000007</v>
      </c>
      <c r="AZ39" s="100">
        <v>12.340918</v>
      </c>
      <c r="BA39" s="100">
        <v>22.144760999999999</v>
      </c>
      <c r="BB39" s="100">
        <v>38.716577999999998</v>
      </c>
      <c r="BC39" s="100">
        <v>70.148600999999999</v>
      </c>
      <c r="BD39" s="100">
        <v>126.84666</v>
      </c>
      <c r="BE39" s="100">
        <v>198.21207999999999</v>
      </c>
      <c r="BF39" s="100">
        <v>315.38461999999998</v>
      </c>
      <c r="BG39" s="100">
        <v>445.33332999999999</v>
      </c>
      <c r="BH39" s="100">
        <v>662.93393000000003</v>
      </c>
      <c r="BI39" s="100">
        <v>877.6807</v>
      </c>
      <c r="BJ39" s="100">
        <v>1103.9157</v>
      </c>
      <c r="BK39" s="100">
        <v>1257.0423000000001</v>
      </c>
      <c r="BL39" s="100">
        <v>1428.5714</v>
      </c>
      <c r="BM39" s="100">
        <v>112.89685</v>
      </c>
      <c r="BN39" s="100">
        <v>193.34875</v>
      </c>
      <c r="BO39" s="127"/>
      <c r="BP39" s="117">
        <v>1932</v>
      </c>
    </row>
    <row r="40" spans="1:68">
      <c r="A40" s="127"/>
      <c r="B40" s="117">
        <v>1933</v>
      </c>
      <c r="C40" s="100">
        <v>10.211028000000001</v>
      </c>
      <c r="D40" s="100">
        <v>5.6944005000000004</v>
      </c>
      <c r="E40" s="100">
        <v>5.0109614999999996</v>
      </c>
      <c r="F40" s="100">
        <v>9.0322581</v>
      </c>
      <c r="G40" s="100">
        <v>10.420168</v>
      </c>
      <c r="H40" s="100">
        <v>13.067151000000001</v>
      </c>
      <c r="I40" s="100">
        <v>18.282989000000001</v>
      </c>
      <c r="J40" s="100">
        <v>28.248588000000002</v>
      </c>
      <c r="K40" s="100">
        <v>52.586207000000002</v>
      </c>
      <c r="L40" s="100">
        <v>82.811747999999994</v>
      </c>
      <c r="M40" s="100">
        <v>161.49795</v>
      </c>
      <c r="N40" s="100">
        <v>263.00148999999999</v>
      </c>
      <c r="O40" s="100">
        <v>492.10525999999999</v>
      </c>
      <c r="P40" s="100">
        <v>751.08225000000004</v>
      </c>
      <c r="Q40" s="100">
        <v>1118.6186</v>
      </c>
      <c r="R40" s="100">
        <v>1319.0882999999999</v>
      </c>
      <c r="S40" s="100">
        <v>1417.2662</v>
      </c>
      <c r="T40" s="100">
        <v>1266.6667</v>
      </c>
      <c r="U40" s="100">
        <v>116.71765000000001</v>
      </c>
      <c r="V40" s="100">
        <v>202.25672</v>
      </c>
      <c r="W40" s="127"/>
      <c r="X40" s="117">
        <v>1933</v>
      </c>
      <c r="Y40" s="100">
        <v>9.6359743000000009</v>
      </c>
      <c r="Z40" s="100">
        <v>3.2478077000000001</v>
      </c>
      <c r="AA40" s="100">
        <v>2.6033192000000001</v>
      </c>
      <c r="AB40" s="100">
        <v>3.6184210999999999</v>
      </c>
      <c r="AC40" s="100">
        <v>8.4180989000000004</v>
      </c>
      <c r="AD40" s="100">
        <v>13.370035</v>
      </c>
      <c r="AE40" s="100">
        <v>27.049520999999999</v>
      </c>
      <c r="AF40" s="100">
        <v>52.653928000000001</v>
      </c>
      <c r="AG40" s="100">
        <v>102.1388</v>
      </c>
      <c r="AH40" s="100">
        <v>146.30467999999999</v>
      </c>
      <c r="AI40" s="100">
        <v>229.34648999999999</v>
      </c>
      <c r="AJ40" s="100">
        <v>298.85932000000003</v>
      </c>
      <c r="AK40" s="100">
        <v>403.03843000000001</v>
      </c>
      <c r="AL40" s="100">
        <v>529.93348000000003</v>
      </c>
      <c r="AM40" s="100">
        <v>698.4375</v>
      </c>
      <c r="AN40" s="100">
        <v>961.64383999999995</v>
      </c>
      <c r="AO40" s="100">
        <v>1025.6410000000001</v>
      </c>
      <c r="AP40" s="100">
        <v>1304.8779999999999</v>
      </c>
      <c r="AQ40" s="100">
        <v>109.93962000000001</v>
      </c>
      <c r="AR40" s="100">
        <v>177.49578</v>
      </c>
      <c r="AS40" s="127"/>
      <c r="AT40" s="117">
        <v>1933</v>
      </c>
      <c r="AU40" s="100">
        <v>9.9303135999999999</v>
      </c>
      <c r="AV40" s="100">
        <v>4.4871794999999999</v>
      </c>
      <c r="AW40" s="100">
        <v>3.8301946999999998</v>
      </c>
      <c r="AX40" s="100">
        <v>6.3517915</v>
      </c>
      <c r="AY40" s="100">
        <v>9.4404394000000007</v>
      </c>
      <c r="AZ40" s="100">
        <v>13.212533000000001</v>
      </c>
      <c r="BA40" s="100">
        <v>22.565562</v>
      </c>
      <c r="BB40" s="100">
        <v>40.592784000000002</v>
      </c>
      <c r="BC40" s="100">
        <v>77.206680000000006</v>
      </c>
      <c r="BD40" s="100">
        <v>113.87112999999999</v>
      </c>
      <c r="BE40" s="100">
        <v>194.53618</v>
      </c>
      <c r="BF40" s="100">
        <v>280.72152999999997</v>
      </c>
      <c r="BG40" s="100">
        <v>447.98583000000002</v>
      </c>
      <c r="BH40" s="100">
        <v>641.84009000000003</v>
      </c>
      <c r="BI40" s="100">
        <v>912.71056999999996</v>
      </c>
      <c r="BJ40" s="100">
        <v>1136.8715</v>
      </c>
      <c r="BK40" s="100">
        <v>1210.1695</v>
      </c>
      <c r="BL40" s="100">
        <v>1288.7324000000001</v>
      </c>
      <c r="BM40" s="100">
        <v>113.38200000000001</v>
      </c>
      <c r="BN40" s="100">
        <v>189.71235999999999</v>
      </c>
      <c r="BO40" s="127"/>
      <c r="BP40" s="117">
        <v>1933</v>
      </c>
    </row>
    <row r="41" spans="1:68">
      <c r="A41" s="127"/>
      <c r="B41" s="117">
        <v>1934</v>
      </c>
      <c r="C41" s="100">
        <v>11.279521000000001</v>
      </c>
      <c r="D41" s="100">
        <v>10.168414</v>
      </c>
      <c r="E41" s="100">
        <v>6.1900339999999998</v>
      </c>
      <c r="F41" s="100">
        <v>4.9099836000000003</v>
      </c>
      <c r="G41" s="100">
        <v>8.583691</v>
      </c>
      <c r="H41" s="100">
        <v>8.1996435000000005</v>
      </c>
      <c r="I41" s="100">
        <v>15.276146000000001</v>
      </c>
      <c r="J41" s="100">
        <v>28.260870000000001</v>
      </c>
      <c r="K41" s="100">
        <v>45.887445999999997</v>
      </c>
      <c r="L41" s="100">
        <v>95.774647999999999</v>
      </c>
      <c r="M41" s="100">
        <v>158.07364999999999</v>
      </c>
      <c r="N41" s="100">
        <v>287.98842000000002</v>
      </c>
      <c r="O41" s="100">
        <v>484.29318999999998</v>
      </c>
      <c r="P41" s="100">
        <v>712.75455999999997</v>
      </c>
      <c r="Q41" s="100">
        <v>1032.2108000000001</v>
      </c>
      <c r="R41" s="100">
        <v>1314.5161000000001</v>
      </c>
      <c r="S41" s="100">
        <v>1537.931</v>
      </c>
      <c r="T41" s="100">
        <v>1508.1967</v>
      </c>
      <c r="U41" s="100">
        <v>117.10542</v>
      </c>
      <c r="V41" s="100">
        <v>203.90664000000001</v>
      </c>
      <c r="W41" s="127"/>
      <c r="X41" s="117">
        <v>1934</v>
      </c>
      <c r="Y41" s="100">
        <v>11.053794999999999</v>
      </c>
      <c r="Z41" s="100">
        <v>4.5841519000000002</v>
      </c>
      <c r="AA41" s="100">
        <v>5.1249199000000001</v>
      </c>
      <c r="AB41" s="100">
        <v>5.3673263999999996</v>
      </c>
      <c r="AC41" s="100">
        <v>6.8166326000000002</v>
      </c>
      <c r="AD41" s="100">
        <v>13.081955000000001</v>
      </c>
      <c r="AE41" s="100">
        <v>24.948025000000001</v>
      </c>
      <c r="AF41" s="100">
        <v>55.293613000000001</v>
      </c>
      <c r="AG41" s="100">
        <v>98.615916999999996</v>
      </c>
      <c r="AH41" s="100">
        <v>152.12092000000001</v>
      </c>
      <c r="AI41" s="100">
        <v>211.25075000000001</v>
      </c>
      <c r="AJ41" s="100">
        <v>320.9785</v>
      </c>
      <c r="AK41" s="100">
        <v>400.17590000000001</v>
      </c>
      <c r="AL41" s="100">
        <v>530.23757999999998</v>
      </c>
      <c r="AM41" s="100">
        <v>678.19548999999995</v>
      </c>
      <c r="AN41" s="100">
        <v>930.94628999999998</v>
      </c>
      <c r="AO41" s="100">
        <v>1179.0123000000001</v>
      </c>
      <c r="AP41" s="100">
        <v>1333.3333</v>
      </c>
      <c r="AQ41" s="100">
        <v>112.80024</v>
      </c>
      <c r="AR41" s="100">
        <v>179.37033</v>
      </c>
      <c r="AS41" s="127"/>
      <c r="AT41" s="117">
        <v>1934</v>
      </c>
      <c r="AU41" s="100">
        <v>11.169159000000001</v>
      </c>
      <c r="AV41" s="100">
        <v>7.4181584000000003</v>
      </c>
      <c r="AW41" s="100">
        <v>5.6666141999999997</v>
      </c>
      <c r="AX41" s="100">
        <v>5.1358515999999996</v>
      </c>
      <c r="AY41" s="100">
        <v>7.7142378000000003</v>
      </c>
      <c r="AZ41" s="100">
        <v>10.547742</v>
      </c>
      <c r="BA41" s="100">
        <v>19.967728999999999</v>
      </c>
      <c r="BB41" s="100">
        <v>41.873516000000002</v>
      </c>
      <c r="BC41" s="100">
        <v>72.263090000000005</v>
      </c>
      <c r="BD41" s="100">
        <v>123.41545000000001</v>
      </c>
      <c r="BE41" s="100">
        <v>183.93481</v>
      </c>
      <c r="BF41" s="100">
        <v>304.28415000000001</v>
      </c>
      <c r="BG41" s="100">
        <v>442.40035</v>
      </c>
      <c r="BH41" s="100">
        <v>621.83969999999999</v>
      </c>
      <c r="BI41" s="100">
        <v>857.56677000000002</v>
      </c>
      <c r="BJ41" s="100">
        <v>1117.9554000000001</v>
      </c>
      <c r="BK41" s="100">
        <v>1348.5342000000001</v>
      </c>
      <c r="BL41" s="100">
        <v>1406.8966</v>
      </c>
      <c r="BM41" s="100">
        <v>114.98487</v>
      </c>
      <c r="BN41" s="100">
        <v>191.14785000000001</v>
      </c>
      <c r="BO41" s="127"/>
      <c r="BP41" s="117">
        <v>1934</v>
      </c>
    </row>
    <row r="42" spans="1:68">
      <c r="A42" s="127"/>
      <c r="B42" s="117">
        <v>1935</v>
      </c>
      <c r="C42" s="100">
        <v>8.3545222999999993</v>
      </c>
      <c r="D42" s="100">
        <v>5.7840616999999996</v>
      </c>
      <c r="E42" s="100">
        <v>4.6196488999999996</v>
      </c>
      <c r="F42" s="100">
        <v>6.9238378000000003</v>
      </c>
      <c r="G42" s="100">
        <v>9.4370322000000009</v>
      </c>
      <c r="H42" s="100">
        <v>9.1452691000000002</v>
      </c>
      <c r="I42" s="100">
        <v>20.914020000000001</v>
      </c>
      <c r="J42" s="100">
        <v>21.321961999999999</v>
      </c>
      <c r="K42" s="100">
        <v>55.410122000000001</v>
      </c>
      <c r="L42" s="100">
        <v>88.817302999999995</v>
      </c>
      <c r="M42" s="100">
        <v>153.42162999999999</v>
      </c>
      <c r="N42" s="100">
        <v>274.37326000000002</v>
      </c>
      <c r="O42" s="100">
        <v>466.55083000000002</v>
      </c>
      <c r="P42" s="100">
        <v>747.34607000000005</v>
      </c>
      <c r="Q42" s="100">
        <v>1064.4699000000001</v>
      </c>
      <c r="R42" s="100">
        <v>1224.7474999999999</v>
      </c>
      <c r="S42" s="100">
        <v>1625</v>
      </c>
      <c r="T42" s="100">
        <v>1460.3175000000001</v>
      </c>
      <c r="U42" s="100">
        <v>118.34735999999999</v>
      </c>
      <c r="V42" s="100">
        <v>202.62711999999999</v>
      </c>
      <c r="W42" s="127"/>
      <c r="X42" s="117">
        <v>1935</v>
      </c>
      <c r="Y42" s="100">
        <v>9.4553706999999996</v>
      </c>
      <c r="Z42" s="100">
        <v>4.6666667000000004</v>
      </c>
      <c r="AA42" s="100">
        <v>3.1595577000000001</v>
      </c>
      <c r="AB42" s="100">
        <v>8.5062946999999998</v>
      </c>
      <c r="AC42" s="100">
        <v>7.6462766000000002</v>
      </c>
      <c r="AD42" s="100">
        <v>13.972810000000001</v>
      </c>
      <c r="AE42" s="100">
        <v>29.118136</v>
      </c>
      <c r="AF42" s="100">
        <v>56.265985000000001</v>
      </c>
      <c r="AG42" s="100">
        <v>101.20586</v>
      </c>
      <c r="AH42" s="100">
        <v>147.07282000000001</v>
      </c>
      <c r="AI42" s="100">
        <v>217.64364</v>
      </c>
      <c r="AJ42" s="100">
        <v>292.35167999999999</v>
      </c>
      <c r="AK42" s="100">
        <v>393.22917000000001</v>
      </c>
      <c r="AL42" s="100">
        <v>600.42282999999998</v>
      </c>
      <c r="AM42" s="100">
        <v>764.61987999999997</v>
      </c>
      <c r="AN42" s="100">
        <v>923.80952000000002</v>
      </c>
      <c r="AO42" s="100">
        <v>1220.9302</v>
      </c>
      <c r="AP42" s="100">
        <v>1430.2326</v>
      </c>
      <c r="AQ42" s="100">
        <v>118.4897</v>
      </c>
      <c r="AR42" s="100">
        <v>185.50801999999999</v>
      </c>
      <c r="AS42" s="127"/>
      <c r="AT42" s="117">
        <v>1935</v>
      </c>
      <c r="AU42" s="100">
        <v>8.8938299000000001</v>
      </c>
      <c r="AV42" s="100">
        <v>5.2356021000000004</v>
      </c>
      <c r="AW42" s="100">
        <v>3.8989395</v>
      </c>
      <c r="AX42" s="100">
        <v>7.7026121999999999</v>
      </c>
      <c r="AY42" s="100">
        <v>8.5512250999999999</v>
      </c>
      <c r="AZ42" s="100">
        <v>11.473319999999999</v>
      </c>
      <c r="BA42" s="100">
        <v>24.869634999999999</v>
      </c>
      <c r="BB42" s="100">
        <v>38.797697999999997</v>
      </c>
      <c r="BC42" s="100">
        <v>78.456869999999995</v>
      </c>
      <c r="BD42" s="100">
        <v>117.45438</v>
      </c>
      <c r="BE42" s="100">
        <v>184.72418999999999</v>
      </c>
      <c r="BF42" s="100">
        <v>283.24515000000002</v>
      </c>
      <c r="BG42" s="100">
        <v>429.87407999999999</v>
      </c>
      <c r="BH42" s="100">
        <v>673.72880999999995</v>
      </c>
      <c r="BI42" s="100">
        <v>916.06367999999998</v>
      </c>
      <c r="BJ42" s="100">
        <v>1069.8529000000001</v>
      </c>
      <c r="BK42" s="100">
        <v>1410.4938</v>
      </c>
      <c r="BL42" s="100">
        <v>1442.953</v>
      </c>
      <c r="BM42" s="100">
        <v>118.41753</v>
      </c>
      <c r="BN42" s="100">
        <v>193.64938000000001</v>
      </c>
      <c r="BO42" s="127"/>
      <c r="BP42" s="117">
        <v>1935</v>
      </c>
    </row>
    <row r="43" spans="1:68">
      <c r="A43" s="127"/>
      <c r="B43" s="117">
        <v>1936</v>
      </c>
      <c r="C43" s="100">
        <v>11.472982999999999</v>
      </c>
      <c r="D43" s="100">
        <v>7.4942978</v>
      </c>
      <c r="E43" s="100">
        <v>7.1606475999999999</v>
      </c>
      <c r="F43" s="100">
        <v>9.7150259000000005</v>
      </c>
      <c r="G43" s="100">
        <v>8.4169634000000002</v>
      </c>
      <c r="H43" s="100">
        <v>14.634145999999999</v>
      </c>
      <c r="I43" s="100">
        <v>16.768293</v>
      </c>
      <c r="J43" s="100">
        <v>23.869347000000001</v>
      </c>
      <c r="K43" s="100">
        <v>48.769772000000003</v>
      </c>
      <c r="L43" s="100">
        <v>92.021759000000003</v>
      </c>
      <c r="M43" s="100">
        <v>182.89402999999999</v>
      </c>
      <c r="N43" s="100">
        <v>307.84708000000001</v>
      </c>
      <c r="O43" s="100">
        <v>436.20690000000002</v>
      </c>
      <c r="P43" s="100">
        <v>758.14931999999999</v>
      </c>
      <c r="Q43" s="100">
        <v>1008.4986</v>
      </c>
      <c r="R43" s="100">
        <v>1346.89</v>
      </c>
      <c r="S43" s="100">
        <v>1396.3415</v>
      </c>
      <c r="T43" s="100">
        <v>1600</v>
      </c>
      <c r="U43" s="100">
        <v>123.01241</v>
      </c>
      <c r="V43" s="100">
        <v>205.51129</v>
      </c>
      <c r="W43" s="127"/>
      <c r="X43" s="117">
        <v>1936</v>
      </c>
      <c r="Y43" s="100">
        <v>9.2485549000000002</v>
      </c>
      <c r="Z43" s="100">
        <v>4.7361298999999999</v>
      </c>
      <c r="AA43" s="100">
        <v>6.3633471000000004</v>
      </c>
      <c r="AB43" s="100">
        <v>6.0341937999999997</v>
      </c>
      <c r="AC43" s="100">
        <v>7.9025353999999997</v>
      </c>
      <c r="AD43" s="100">
        <v>14.042868</v>
      </c>
      <c r="AE43" s="100">
        <v>23.178808</v>
      </c>
      <c r="AF43" s="100">
        <v>55.815935000000003</v>
      </c>
      <c r="AG43" s="100">
        <v>99.613568000000001</v>
      </c>
      <c r="AH43" s="100">
        <v>158.43430000000001</v>
      </c>
      <c r="AI43" s="100">
        <v>204.94103999999999</v>
      </c>
      <c r="AJ43" s="100">
        <v>313.10345000000001</v>
      </c>
      <c r="AK43" s="100">
        <v>426.49572999999998</v>
      </c>
      <c r="AL43" s="100">
        <v>551.65288999999996</v>
      </c>
      <c r="AM43" s="100">
        <v>769.88635999999997</v>
      </c>
      <c r="AN43" s="100">
        <v>915.90908999999999</v>
      </c>
      <c r="AO43" s="100">
        <v>1250</v>
      </c>
      <c r="AP43" s="100">
        <v>1390.8045999999999</v>
      </c>
      <c r="AQ43" s="100">
        <v>121.09071</v>
      </c>
      <c r="AR43" s="100">
        <v>185.60160999999999</v>
      </c>
      <c r="AS43" s="127"/>
      <c r="AT43" s="117">
        <v>1936</v>
      </c>
      <c r="AU43" s="100">
        <v>10.383236</v>
      </c>
      <c r="AV43" s="100">
        <v>6.1410787999999998</v>
      </c>
      <c r="AW43" s="100">
        <v>6.7663257000000003</v>
      </c>
      <c r="AX43" s="100">
        <v>7.9064405000000004</v>
      </c>
      <c r="AY43" s="100">
        <v>8.1619326999999995</v>
      </c>
      <c r="AZ43" s="100">
        <v>14.347201999999999</v>
      </c>
      <c r="BA43" s="100">
        <v>19.841270000000002</v>
      </c>
      <c r="BB43" s="100">
        <v>39.704329000000001</v>
      </c>
      <c r="BC43" s="100">
        <v>74.484256000000002</v>
      </c>
      <c r="BD43" s="100">
        <v>124.77021999999999</v>
      </c>
      <c r="BE43" s="100">
        <v>193.68132</v>
      </c>
      <c r="BF43" s="100">
        <v>310.43862999999999</v>
      </c>
      <c r="BG43" s="100">
        <v>431.33046999999999</v>
      </c>
      <c r="BH43" s="100">
        <v>653.98644999999999</v>
      </c>
      <c r="BI43" s="100">
        <v>889.36170000000004</v>
      </c>
      <c r="BJ43" s="100">
        <v>1125.8741</v>
      </c>
      <c r="BK43" s="100">
        <v>1318.1818000000001</v>
      </c>
      <c r="BL43" s="100">
        <v>1480.2632000000001</v>
      </c>
      <c r="BM43" s="100">
        <v>122.0642</v>
      </c>
      <c r="BN43" s="100">
        <v>195.04798</v>
      </c>
      <c r="BO43" s="127"/>
      <c r="BP43" s="117">
        <v>1936</v>
      </c>
    </row>
    <row r="44" spans="1:68">
      <c r="A44" s="127"/>
      <c r="B44" s="117">
        <v>1937</v>
      </c>
      <c r="C44" s="100">
        <v>6.2248260999999996</v>
      </c>
      <c r="D44" s="100">
        <v>6.6777962999999998</v>
      </c>
      <c r="E44" s="100">
        <v>7.5805433000000004</v>
      </c>
      <c r="F44" s="100">
        <v>6.3856960000000003</v>
      </c>
      <c r="G44" s="100">
        <v>8.0697223999999999</v>
      </c>
      <c r="H44" s="100">
        <v>9.2815399999999997</v>
      </c>
      <c r="I44" s="100">
        <v>16.87922</v>
      </c>
      <c r="J44" s="100">
        <v>31.967213000000001</v>
      </c>
      <c r="K44" s="100">
        <v>56.124721999999998</v>
      </c>
      <c r="L44" s="100">
        <v>97.451944999999995</v>
      </c>
      <c r="M44" s="100">
        <v>158.55573000000001</v>
      </c>
      <c r="N44" s="100">
        <v>273.78640999999999</v>
      </c>
      <c r="O44" s="100">
        <v>478.74149999999997</v>
      </c>
      <c r="P44" s="100">
        <v>727.65072999999995</v>
      </c>
      <c r="Q44" s="100">
        <v>1015.4712</v>
      </c>
      <c r="R44" s="100">
        <v>1503.4641999999999</v>
      </c>
      <c r="S44" s="100">
        <v>1567.4157</v>
      </c>
      <c r="T44" s="100">
        <v>1671.875</v>
      </c>
      <c r="U44" s="100">
        <v>125.66837</v>
      </c>
      <c r="V44" s="100">
        <v>211.70170999999999</v>
      </c>
      <c r="W44" s="127"/>
      <c r="X44" s="117">
        <v>1937</v>
      </c>
      <c r="Y44" s="100">
        <v>10.650437</v>
      </c>
      <c r="Z44" s="100">
        <v>5.5671537999999998</v>
      </c>
      <c r="AA44" s="100">
        <v>4.8262548000000001</v>
      </c>
      <c r="AB44" s="100">
        <v>6.6225166</v>
      </c>
      <c r="AC44" s="100">
        <v>7.8714332999999996</v>
      </c>
      <c r="AD44" s="100">
        <v>15.173410000000001</v>
      </c>
      <c r="AE44" s="100">
        <v>24.111156999999999</v>
      </c>
      <c r="AF44" s="100">
        <v>50.127443</v>
      </c>
      <c r="AG44" s="100">
        <v>107.4058</v>
      </c>
      <c r="AH44" s="100">
        <v>151.50136000000001</v>
      </c>
      <c r="AI44" s="100">
        <v>205.86637999999999</v>
      </c>
      <c r="AJ44" s="100">
        <v>283.81079</v>
      </c>
      <c r="AK44" s="100">
        <v>405.20134000000002</v>
      </c>
      <c r="AL44" s="100">
        <v>515.67240000000004</v>
      </c>
      <c r="AM44" s="100">
        <v>764.13792999999998</v>
      </c>
      <c r="AN44" s="100">
        <v>1050.3281999999999</v>
      </c>
      <c r="AO44" s="100">
        <v>1077.2946999999999</v>
      </c>
      <c r="AP44" s="100">
        <v>1213.4830999999999</v>
      </c>
      <c r="AQ44" s="100">
        <v>120.44909</v>
      </c>
      <c r="AR44" s="100">
        <v>179.92886999999999</v>
      </c>
      <c r="AS44" s="127"/>
      <c r="AT44" s="117">
        <v>1937</v>
      </c>
      <c r="AU44" s="100">
        <v>8.3955224000000008</v>
      </c>
      <c r="AV44" s="100">
        <v>6.1339240000000004</v>
      </c>
      <c r="AW44" s="100">
        <v>6.2161301</v>
      </c>
      <c r="AX44" s="100">
        <v>6.5019505999999998</v>
      </c>
      <c r="AY44" s="100">
        <v>7.9713681000000003</v>
      </c>
      <c r="AZ44" s="100">
        <v>12.154306999999999</v>
      </c>
      <c r="BA44" s="100">
        <v>20.340309000000001</v>
      </c>
      <c r="BB44" s="100">
        <v>40.884439</v>
      </c>
      <c r="BC44" s="100">
        <v>82.125603999999996</v>
      </c>
      <c r="BD44" s="100">
        <v>124.23900999999999</v>
      </c>
      <c r="BE44" s="100">
        <v>181.76972000000001</v>
      </c>
      <c r="BF44" s="100">
        <v>278.72620000000001</v>
      </c>
      <c r="BG44" s="100">
        <v>441.72296999999998</v>
      </c>
      <c r="BH44" s="100">
        <v>620.19476999999995</v>
      </c>
      <c r="BI44" s="100">
        <v>888.57938999999999</v>
      </c>
      <c r="BJ44" s="100">
        <v>1270.7864999999999</v>
      </c>
      <c r="BK44" s="100">
        <v>1303.8960999999999</v>
      </c>
      <c r="BL44" s="100">
        <v>1405.2288000000001</v>
      </c>
      <c r="BM44" s="100">
        <v>123.09088</v>
      </c>
      <c r="BN44" s="100">
        <v>194.67074</v>
      </c>
      <c r="BO44" s="127"/>
      <c r="BP44" s="117">
        <v>1937</v>
      </c>
    </row>
    <row r="45" spans="1:68">
      <c r="A45" s="127"/>
      <c r="B45" s="117">
        <v>1938</v>
      </c>
      <c r="C45" s="100">
        <v>8.2793376999999992</v>
      </c>
      <c r="D45" s="100">
        <v>7.9283006</v>
      </c>
      <c r="E45" s="100">
        <v>7.0063693999999996</v>
      </c>
      <c r="F45" s="100">
        <v>6.8987143</v>
      </c>
      <c r="G45" s="100">
        <v>7.4675324999999999</v>
      </c>
      <c r="H45" s="100">
        <v>12.170385</v>
      </c>
      <c r="I45" s="100">
        <v>22.010270999999999</v>
      </c>
      <c r="J45" s="100">
        <v>31.085991</v>
      </c>
      <c r="K45" s="100">
        <v>50.334076000000003</v>
      </c>
      <c r="L45" s="100">
        <v>101.15864999999999</v>
      </c>
      <c r="M45" s="100">
        <v>167.59494000000001</v>
      </c>
      <c r="N45" s="100">
        <v>287.60226999999998</v>
      </c>
      <c r="O45" s="100">
        <v>468.10273000000001</v>
      </c>
      <c r="P45" s="100">
        <v>705.69947999999999</v>
      </c>
      <c r="Q45" s="100">
        <v>1059.6394</v>
      </c>
      <c r="R45" s="100">
        <v>1311.1111000000001</v>
      </c>
      <c r="S45" s="100">
        <v>1734.375</v>
      </c>
      <c r="T45" s="100">
        <v>1369.2308</v>
      </c>
      <c r="U45" s="100">
        <v>127.12739000000001</v>
      </c>
      <c r="V45" s="100">
        <v>207.33873</v>
      </c>
      <c r="W45" s="127"/>
      <c r="X45" s="117">
        <v>1938</v>
      </c>
      <c r="Y45" s="100">
        <v>8.9753179000000003</v>
      </c>
      <c r="Z45" s="100">
        <v>4.6796255999999996</v>
      </c>
      <c r="AA45" s="100">
        <v>6.4850842999999996</v>
      </c>
      <c r="AB45" s="100">
        <v>7.4772432000000002</v>
      </c>
      <c r="AC45" s="100">
        <v>7.9181787999999997</v>
      </c>
      <c r="AD45" s="100">
        <v>13.460857000000001</v>
      </c>
      <c r="AE45" s="100">
        <v>21.548283999999999</v>
      </c>
      <c r="AF45" s="100">
        <v>51.271186</v>
      </c>
      <c r="AG45" s="100">
        <v>90.948650999999998</v>
      </c>
      <c r="AH45" s="100">
        <v>150.56180000000001</v>
      </c>
      <c r="AI45" s="100">
        <v>208.35508999999999</v>
      </c>
      <c r="AJ45" s="100">
        <v>274.5478</v>
      </c>
      <c r="AK45" s="100">
        <v>384.30090000000001</v>
      </c>
      <c r="AL45" s="100">
        <v>555.55556000000001</v>
      </c>
      <c r="AM45" s="100">
        <v>770.25232000000005</v>
      </c>
      <c r="AN45" s="100">
        <v>1025.2632000000001</v>
      </c>
      <c r="AO45" s="100">
        <v>1225.6637000000001</v>
      </c>
      <c r="AP45" s="100">
        <v>1444.4444000000001</v>
      </c>
      <c r="AQ45" s="100">
        <v>122.75555</v>
      </c>
      <c r="AR45" s="100">
        <v>183.79624000000001</v>
      </c>
      <c r="AS45" s="127"/>
      <c r="AT45" s="117">
        <v>1938</v>
      </c>
      <c r="AU45" s="100">
        <v>8.6206896999999998</v>
      </c>
      <c r="AV45" s="100">
        <v>6.3391441999999998</v>
      </c>
      <c r="AW45" s="100">
        <v>6.7480719999999996</v>
      </c>
      <c r="AX45" s="100">
        <v>7.1827614000000004</v>
      </c>
      <c r="AY45" s="100">
        <v>7.6910489000000002</v>
      </c>
      <c r="AZ45" s="100">
        <v>12.800554</v>
      </c>
      <c r="BA45" s="100">
        <v>21.788990999999999</v>
      </c>
      <c r="BB45" s="100">
        <v>40.934463999999998</v>
      </c>
      <c r="BC45" s="100">
        <v>70.878274000000005</v>
      </c>
      <c r="BD45" s="100">
        <v>125.7552</v>
      </c>
      <c r="BE45" s="100">
        <v>187.66067000000001</v>
      </c>
      <c r="BF45" s="100">
        <v>281.16034000000002</v>
      </c>
      <c r="BG45" s="100">
        <v>425.92592999999999</v>
      </c>
      <c r="BH45" s="100">
        <v>629.3279</v>
      </c>
      <c r="BI45" s="100">
        <v>911.80461000000003</v>
      </c>
      <c r="BJ45" s="100">
        <v>1164.3243</v>
      </c>
      <c r="BK45" s="100">
        <v>1459.3300999999999</v>
      </c>
      <c r="BL45" s="100">
        <v>1412.9032</v>
      </c>
      <c r="BM45" s="100">
        <v>124.96738000000001</v>
      </c>
      <c r="BN45" s="100">
        <v>195.01123999999999</v>
      </c>
      <c r="BO45" s="127"/>
      <c r="BP45" s="117">
        <v>1938</v>
      </c>
    </row>
    <row r="46" spans="1:68">
      <c r="A46" s="127"/>
      <c r="B46" s="117">
        <v>1939</v>
      </c>
      <c r="C46" s="100">
        <v>12.297962</v>
      </c>
      <c r="D46" s="100">
        <v>6.7615657999999996</v>
      </c>
      <c r="E46" s="100">
        <v>7.6652826999999997</v>
      </c>
      <c r="F46" s="100">
        <v>8.6553322999999995</v>
      </c>
      <c r="G46" s="100">
        <v>5.9269014999999996</v>
      </c>
      <c r="H46" s="100">
        <v>18.555334999999999</v>
      </c>
      <c r="I46" s="100">
        <v>17.58794</v>
      </c>
      <c r="J46" s="100">
        <v>28.537455000000001</v>
      </c>
      <c r="K46" s="100">
        <v>47.492232999999999</v>
      </c>
      <c r="L46" s="100">
        <v>89.365504999999999</v>
      </c>
      <c r="M46" s="100">
        <v>159.11330000000001</v>
      </c>
      <c r="N46" s="100">
        <v>288.92944</v>
      </c>
      <c r="O46" s="100">
        <v>419.82272</v>
      </c>
      <c r="P46" s="100">
        <v>705.03597000000002</v>
      </c>
      <c r="Q46" s="100">
        <v>1038.5675000000001</v>
      </c>
      <c r="R46" s="100">
        <v>1440.6048000000001</v>
      </c>
      <c r="S46" s="100">
        <v>1589.1088999999999</v>
      </c>
      <c r="T46" s="100">
        <v>1818.1818000000001</v>
      </c>
      <c r="U46" s="100">
        <v>127.10805999999999</v>
      </c>
      <c r="V46" s="100">
        <v>210.34734</v>
      </c>
      <c r="W46" s="127"/>
      <c r="X46" s="117">
        <v>1939</v>
      </c>
      <c r="Y46" s="100">
        <v>10.204082</v>
      </c>
      <c r="Z46" s="100">
        <v>5.5637981999999999</v>
      </c>
      <c r="AA46" s="100">
        <v>6.2050947000000001</v>
      </c>
      <c r="AB46" s="100">
        <v>5.4295752000000004</v>
      </c>
      <c r="AC46" s="100">
        <v>4.7027209000000001</v>
      </c>
      <c r="AD46" s="100">
        <v>12.688615</v>
      </c>
      <c r="AE46" s="100">
        <v>24.115130000000001</v>
      </c>
      <c r="AF46" s="100">
        <v>58.227848000000002</v>
      </c>
      <c r="AG46" s="100">
        <v>85.739283</v>
      </c>
      <c r="AH46" s="100">
        <v>153.33332999999999</v>
      </c>
      <c r="AI46" s="100">
        <v>203.03030000000001</v>
      </c>
      <c r="AJ46" s="100">
        <v>281.42588999999998</v>
      </c>
      <c r="AK46" s="100">
        <v>412.23192999999998</v>
      </c>
      <c r="AL46" s="100">
        <v>597.63314000000003</v>
      </c>
      <c r="AM46" s="100">
        <v>700.25840000000005</v>
      </c>
      <c r="AN46" s="100">
        <v>1034.413</v>
      </c>
      <c r="AO46" s="100">
        <v>1178.4232</v>
      </c>
      <c r="AP46" s="100">
        <v>1521.7391</v>
      </c>
      <c r="AQ46" s="100">
        <v>125.52240999999999</v>
      </c>
      <c r="AR46" s="100">
        <v>184.88939999999999</v>
      </c>
      <c r="AS46" s="127"/>
      <c r="AT46" s="117">
        <v>1939</v>
      </c>
      <c r="AU46" s="100">
        <v>11.270125</v>
      </c>
      <c r="AV46" s="100">
        <v>6.1750816999999998</v>
      </c>
      <c r="AW46" s="100">
        <v>6.9433230999999997</v>
      </c>
      <c r="AX46" s="100">
        <v>7.0688029999999999</v>
      </c>
      <c r="AY46" s="100">
        <v>5.3209179000000004</v>
      </c>
      <c r="AZ46" s="100">
        <v>15.672396000000001</v>
      </c>
      <c r="BA46" s="100">
        <v>20.720552999999999</v>
      </c>
      <c r="BB46" s="100">
        <v>42.918455000000002</v>
      </c>
      <c r="BC46" s="100">
        <v>66.754791999999995</v>
      </c>
      <c r="BD46" s="100">
        <v>121.43494</v>
      </c>
      <c r="BE46" s="100">
        <v>180.798</v>
      </c>
      <c r="BF46" s="100">
        <v>285.22973000000002</v>
      </c>
      <c r="BG46" s="100">
        <v>416</v>
      </c>
      <c r="BH46" s="100">
        <v>650.22646999999995</v>
      </c>
      <c r="BI46" s="100">
        <v>864</v>
      </c>
      <c r="BJ46" s="100">
        <v>1230.93</v>
      </c>
      <c r="BK46" s="100">
        <v>1365.6885</v>
      </c>
      <c r="BL46" s="100">
        <v>1645.5696</v>
      </c>
      <c r="BM46" s="100">
        <v>126.32395</v>
      </c>
      <c r="BN46" s="100">
        <v>196.54763</v>
      </c>
      <c r="BO46" s="127"/>
      <c r="BP46" s="117">
        <v>1939</v>
      </c>
    </row>
    <row r="47" spans="1:68">
      <c r="A47" s="127"/>
      <c r="B47" s="118">
        <v>1940</v>
      </c>
      <c r="C47" s="100">
        <v>13.708019</v>
      </c>
      <c r="D47" s="100">
        <v>10.245151999999999</v>
      </c>
      <c r="E47" s="100">
        <v>7.1013557</v>
      </c>
      <c r="F47" s="100">
        <v>6.7754851</v>
      </c>
      <c r="G47" s="100">
        <v>11.250826999999999</v>
      </c>
      <c r="H47" s="100">
        <v>17.932832999999999</v>
      </c>
      <c r="I47" s="100">
        <v>19.05434</v>
      </c>
      <c r="J47" s="100">
        <v>27.712724000000001</v>
      </c>
      <c r="K47" s="100">
        <v>64.124782999999994</v>
      </c>
      <c r="L47" s="100">
        <v>93.525180000000006</v>
      </c>
      <c r="M47" s="100">
        <v>158.65385000000001</v>
      </c>
      <c r="N47" s="100">
        <v>266.27219000000002</v>
      </c>
      <c r="O47" s="100">
        <v>429.56655999999998</v>
      </c>
      <c r="P47" s="100">
        <v>641.10428999999999</v>
      </c>
      <c r="Q47" s="100">
        <v>1089.6739</v>
      </c>
      <c r="R47" s="100">
        <v>1390.6582000000001</v>
      </c>
      <c r="S47" s="100">
        <v>1594.47</v>
      </c>
      <c r="T47" s="100">
        <v>1681.1594</v>
      </c>
      <c r="U47" s="100">
        <v>128.36886999999999</v>
      </c>
      <c r="V47" s="100">
        <v>207.95087000000001</v>
      </c>
      <c r="W47" s="127"/>
      <c r="X47" s="118">
        <v>1940</v>
      </c>
      <c r="Y47" s="100">
        <v>13.898788</v>
      </c>
      <c r="Z47" s="100">
        <v>6.8415051</v>
      </c>
      <c r="AA47" s="100">
        <v>4.9817336000000001</v>
      </c>
      <c r="AB47" s="100">
        <v>4.7214352999999996</v>
      </c>
      <c r="AC47" s="100">
        <v>7.8151545999999996</v>
      </c>
      <c r="AD47" s="100">
        <v>10.666667</v>
      </c>
      <c r="AE47" s="100">
        <v>25.484974999999999</v>
      </c>
      <c r="AF47" s="100">
        <v>41.614123999999997</v>
      </c>
      <c r="AG47" s="100">
        <v>83.044983000000002</v>
      </c>
      <c r="AH47" s="100">
        <v>156.52556999999999</v>
      </c>
      <c r="AI47" s="100">
        <v>224.07862</v>
      </c>
      <c r="AJ47" s="100">
        <v>300.90634</v>
      </c>
      <c r="AK47" s="100">
        <v>384.79086999999998</v>
      </c>
      <c r="AL47" s="100">
        <v>561.71040000000005</v>
      </c>
      <c r="AM47" s="100">
        <v>750</v>
      </c>
      <c r="AN47" s="100">
        <v>986.22046999999998</v>
      </c>
      <c r="AO47" s="100">
        <v>1146.7181</v>
      </c>
      <c r="AP47" s="100">
        <v>1333.3333</v>
      </c>
      <c r="AQ47" s="100">
        <v>126.71813</v>
      </c>
      <c r="AR47" s="100">
        <v>181.22564</v>
      </c>
      <c r="AS47" s="127"/>
      <c r="AT47" s="118">
        <v>1940</v>
      </c>
      <c r="AU47" s="100">
        <v>13.801537</v>
      </c>
      <c r="AV47" s="100">
        <v>8.5756897999999993</v>
      </c>
      <c r="AW47" s="100">
        <v>6.0566376999999996</v>
      </c>
      <c r="AX47" s="100">
        <v>5.7596512999999998</v>
      </c>
      <c r="AY47" s="100">
        <v>9.5557417999999998</v>
      </c>
      <c r="AZ47" s="100">
        <v>14.339871</v>
      </c>
      <c r="BA47" s="100">
        <v>22.149001999999999</v>
      </c>
      <c r="BB47" s="100">
        <v>34.405991</v>
      </c>
      <c r="BC47" s="100">
        <v>73.593074000000001</v>
      </c>
      <c r="BD47" s="100">
        <v>125.33393</v>
      </c>
      <c r="BE47" s="100">
        <v>191.00851</v>
      </c>
      <c r="BF47" s="100">
        <v>283.40807000000001</v>
      </c>
      <c r="BG47" s="100">
        <v>406.9812</v>
      </c>
      <c r="BH47" s="100">
        <v>600.39859999999999</v>
      </c>
      <c r="BI47" s="100">
        <v>913.18538000000001</v>
      </c>
      <c r="BJ47" s="100">
        <v>1180.7967000000001</v>
      </c>
      <c r="BK47" s="100">
        <v>1350.8403000000001</v>
      </c>
      <c r="BL47" s="100">
        <v>1478.7879</v>
      </c>
      <c r="BM47" s="100">
        <v>127.55167</v>
      </c>
      <c r="BN47" s="100">
        <v>193.36491000000001</v>
      </c>
      <c r="BO47" s="127"/>
      <c r="BP47" s="118">
        <v>1940</v>
      </c>
    </row>
    <row r="48" spans="1:68">
      <c r="A48" s="127"/>
      <c r="B48" s="118">
        <v>1941</v>
      </c>
      <c r="C48" s="100">
        <v>14.338113</v>
      </c>
      <c r="D48" s="100">
        <v>7.4294205</v>
      </c>
      <c r="E48" s="100">
        <v>2.9402156000000002</v>
      </c>
      <c r="F48" s="100">
        <v>6.8621334999999997</v>
      </c>
      <c r="G48" s="100">
        <v>9.1116173000000007</v>
      </c>
      <c r="H48" s="100">
        <v>11.056910999999999</v>
      </c>
      <c r="I48" s="100">
        <v>15.363128</v>
      </c>
      <c r="J48" s="100">
        <v>29.953917000000001</v>
      </c>
      <c r="K48" s="100">
        <v>50.933785999999998</v>
      </c>
      <c r="L48" s="100">
        <v>81.937528</v>
      </c>
      <c r="M48" s="100">
        <v>161.70213000000001</v>
      </c>
      <c r="N48" s="100">
        <v>263.97694999999999</v>
      </c>
      <c r="O48" s="100">
        <v>437.73304000000002</v>
      </c>
      <c r="P48" s="100">
        <v>704.26828999999998</v>
      </c>
      <c r="Q48" s="100">
        <v>1042.838</v>
      </c>
      <c r="R48" s="100">
        <v>1441.4226000000001</v>
      </c>
      <c r="S48" s="100">
        <v>1467.5325</v>
      </c>
      <c r="T48" s="100">
        <v>1760</v>
      </c>
      <c r="U48" s="100">
        <v>128.27452</v>
      </c>
      <c r="V48" s="100">
        <v>206.33633</v>
      </c>
      <c r="W48" s="127"/>
      <c r="X48" s="118">
        <v>1941</v>
      </c>
      <c r="Y48" s="100">
        <v>11.08417</v>
      </c>
      <c r="Z48" s="100">
        <v>5.4095826999999996</v>
      </c>
      <c r="AA48" s="100">
        <v>5.0471063000000003</v>
      </c>
      <c r="AB48" s="100">
        <v>8.2330588999999996</v>
      </c>
      <c r="AC48" s="100">
        <v>7.6897358999999996</v>
      </c>
      <c r="AD48" s="100">
        <v>13.170892</v>
      </c>
      <c r="AE48" s="100">
        <v>23.367953</v>
      </c>
      <c r="AF48" s="100">
        <v>54.234459999999999</v>
      </c>
      <c r="AG48" s="100">
        <v>100.77518999999999</v>
      </c>
      <c r="AH48" s="100">
        <v>144.17178000000001</v>
      </c>
      <c r="AI48" s="100">
        <v>207.97309999999999</v>
      </c>
      <c r="AJ48" s="100">
        <v>274.85379999999998</v>
      </c>
      <c r="AK48" s="100">
        <v>385.06589000000002</v>
      </c>
      <c r="AL48" s="100">
        <v>557.78414999999995</v>
      </c>
      <c r="AM48" s="100">
        <v>780.90575000000001</v>
      </c>
      <c r="AN48" s="100">
        <v>1001.912</v>
      </c>
      <c r="AO48" s="100">
        <v>1233.5766000000001</v>
      </c>
      <c r="AP48" s="100">
        <v>1714.2856999999999</v>
      </c>
      <c r="AQ48" s="100">
        <v>130.45328000000001</v>
      </c>
      <c r="AR48" s="100">
        <v>188.21719999999999</v>
      </c>
      <c r="AS48" s="127"/>
      <c r="AT48" s="118">
        <v>1941</v>
      </c>
      <c r="AU48" s="100">
        <v>12.742100000000001</v>
      </c>
      <c r="AV48" s="100">
        <v>6.4393938999999998</v>
      </c>
      <c r="AW48" s="100">
        <v>3.9781203000000001</v>
      </c>
      <c r="AX48" s="100">
        <v>7.5424261000000001</v>
      </c>
      <c r="AY48" s="100">
        <v>8.4102902000000004</v>
      </c>
      <c r="AZ48" s="100">
        <v>12.107329999999999</v>
      </c>
      <c r="BA48" s="100">
        <v>19.244603999999999</v>
      </c>
      <c r="BB48" s="100">
        <v>41.591681999999999</v>
      </c>
      <c r="BC48" s="100">
        <v>75.673365000000004</v>
      </c>
      <c r="BD48" s="100">
        <v>113.56045</v>
      </c>
      <c r="BE48" s="100">
        <v>184.65571</v>
      </c>
      <c r="BF48" s="100">
        <v>269.37590999999998</v>
      </c>
      <c r="BG48" s="100">
        <v>411.15625999999997</v>
      </c>
      <c r="BH48" s="100">
        <v>628.75431000000003</v>
      </c>
      <c r="BI48" s="100">
        <v>906.01022999999998</v>
      </c>
      <c r="BJ48" s="100">
        <v>1211.7882</v>
      </c>
      <c r="BK48" s="100">
        <v>1340.5941</v>
      </c>
      <c r="BL48" s="100">
        <v>1733.3333</v>
      </c>
      <c r="BM48" s="100">
        <v>129.35484</v>
      </c>
      <c r="BN48" s="100">
        <v>196.46991</v>
      </c>
      <c r="BO48" s="127"/>
      <c r="BP48" s="118">
        <v>1941</v>
      </c>
    </row>
    <row r="49" spans="1:68">
      <c r="A49" s="127"/>
      <c r="B49" s="118">
        <v>1942</v>
      </c>
      <c r="C49" s="100">
        <v>9.9646416000000002</v>
      </c>
      <c r="D49" s="100">
        <v>6.2362435999999999</v>
      </c>
      <c r="E49" s="100">
        <v>4.0080159999999996</v>
      </c>
      <c r="F49" s="100">
        <v>8.8917117000000001</v>
      </c>
      <c r="G49" s="100">
        <v>7.1059431999999996</v>
      </c>
      <c r="H49" s="100">
        <v>9.4740281</v>
      </c>
      <c r="I49" s="100">
        <v>18.627113000000001</v>
      </c>
      <c r="J49" s="100">
        <v>25.340392999999999</v>
      </c>
      <c r="K49" s="100">
        <v>44.794691</v>
      </c>
      <c r="L49" s="100">
        <v>92.906177999999997</v>
      </c>
      <c r="M49" s="100">
        <v>151.76909000000001</v>
      </c>
      <c r="N49" s="100">
        <v>264.57398999999998</v>
      </c>
      <c r="O49" s="100">
        <v>416.72674999999998</v>
      </c>
      <c r="P49" s="100">
        <v>703.51759000000004</v>
      </c>
      <c r="Q49" s="100">
        <v>1033.2447</v>
      </c>
      <c r="R49" s="100">
        <v>1457.2025000000001</v>
      </c>
      <c r="S49" s="100">
        <v>1531.6456000000001</v>
      </c>
      <c r="T49" s="100">
        <v>2050.6329000000001</v>
      </c>
      <c r="U49" s="100">
        <v>128.59396000000001</v>
      </c>
      <c r="V49" s="100">
        <v>209.73981000000001</v>
      </c>
      <c r="W49" s="127"/>
      <c r="X49" s="118">
        <v>1942</v>
      </c>
      <c r="Y49" s="100">
        <v>10.364426999999999</v>
      </c>
      <c r="Z49" s="100">
        <v>4.1856925</v>
      </c>
      <c r="AA49" s="100">
        <v>4.1522490999999997</v>
      </c>
      <c r="AB49" s="100">
        <v>8.3226633000000003</v>
      </c>
      <c r="AC49" s="100">
        <v>9.8977234999999997</v>
      </c>
      <c r="AD49" s="100">
        <v>13.738960000000001</v>
      </c>
      <c r="AE49" s="100">
        <v>31.080593</v>
      </c>
      <c r="AF49" s="100">
        <v>47.227925999999997</v>
      </c>
      <c r="AG49" s="100">
        <v>74.550128999999998</v>
      </c>
      <c r="AH49" s="100">
        <v>146.38448</v>
      </c>
      <c r="AI49" s="100">
        <v>199.06323</v>
      </c>
      <c r="AJ49" s="100">
        <v>271.23442999999997</v>
      </c>
      <c r="AK49" s="100">
        <v>406.36041999999998</v>
      </c>
      <c r="AL49" s="100">
        <v>582.94282999999996</v>
      </c>
      <c r="AM49" s="100">
        <v>711.70083999999997</v>
      </c>
      <c r="AN49" s="100">
        <v>945.89552000000003</v>
      </c>
      <c r="AO49" s="100">
        <v>1091.5492999999999</v>
      </c>
      <c r="AP49" s="100">
        <v>1495.5752</v>
      </c>
      <c r="AQ49" s="100">
        <v>127.16569</v>
      </c>
      <c r="AR49" s="100">
        <v>178.24227999999999</v>
      </c>
      <c r="AS49" s="127"/>
      <c r="AT49" s="118">
        <v>1942</v>
      </c>
      <c r="AU49" s="100">
        <v>10.160603</v>
      </c>
      <c r="AV49" s="100">
        <v>5.2297348000000001</v>
      </c>
      <c r="AW49" s="100">
        <v>4.0788579</v>
      </c>
      <c r="AX49" s="100">
        <v>8.6083213999999995</v>
      </c>
      <c r="AY49" s="100">
        <v>8.4870245999999998</v>
      </c>
      <c r="AZ49" s="100">
        <v>11.6051</v>
      </c>
      <c r="BA49" s="100">
        <v>24.708788999999999</v>
      </c>
      <c r="BB49" s="100">
        <v>35.833826000000002</v>
      </c>
      <c r="BC49" s="100">
        <v>59.430979999999998</v>
      </c>
      <c r="BD49" s="100">
        <v>120.14372</v>
      </c>
      <c r="BE49" s="100">
        <v>175.34438</v>
      </c>
      <c r="BF49" s="100">
        <v>267.88731999999999</v>
      </c>
      <c r="BG49" s="100">
        <v>411.49178999999998</v>
      </c>
      <c r="BH49" s="100">
        <v>641.12512000000004</v>
      </c>
      <c r="BI49" s="100">
        <v>864.64263000000005</v>
      </c>
      <c r="BJ49" s="100">
        <v>1187.1921</v>
      </c>
      <c r="BK49" s="100">
        <v>1291.7465999999999</v>
      </c>
      <c r="BL49" s="100">
        <v>1723.9583</v>
      </c>
      <c r="BM49" s="100">
        <v>127.88446999999999</v>
      </c>
      <c r="BN49" s="100">
        <v>192.22949</v>
      </c>
      <c r="BO49" s="127"/>
      <c r="BP49" s="118">
        <v>1942</v>
      </c>
    </row>
    <row r="50" spans="1:68">
      <c r="A50" s="127"/>
      <c r="B50" s="118">
        <v>1943</v>
      </c>
      <c r="C50" s="100">
        <v>13.190955000000001</v>
      </c>
      <c r="D50" s="100">
        <v>9.7508125999999997</v>
      </c>
      <c r="E50" s="100">
        <v>9.2975206999999997</v>
      </c>
      <c r="F50" s="100">
        <v>8.9714834999999997</v>
      </c>
      <c r="G50" s="100">
        <v>8.9600000000000009</v>
      </c>
      <c r="H50" s="100">
        <v>9.6505823999999993</v>
      </c>
      <c r="I50" s="100">
        <v>19.151847</v>
      </c>
      <c r="J50" s="100">
        <v>25.641026</v>
      </c>
      <c r="K50" s="100">
        <v>51.187550999999999</v>
      </c>
      <c r="L50" s="100">
        <v>96.523330000000001</v>
      </c>
      <c r="M50" s="100">
        <v>164.96283</v>
      </c>
      <c r="N50" s="100">
        <v>246.88684000000001</v>
      </c>
      <c r="O50" s="100">
        <v>443.42937000000001</v>
      </c>
      <c r="P50" s="100">
        <v>651.91740000000004</v>
      </c>
      <c r="Q50" s="100">
        <v>1088</v>
      </c>
      <c r="R50" s="100">
        <v>1312.5</v>
      </c>
      <c r="S50" s="100">
        <v>1485.5967000000001</v>
      </c>
      <c r="T50" s="100">
        <v>1938.2716</v>
      </c>
      <c r="U50" s="100">
        <v>129.6225</v>
      </c>
      <c r="V50" s="100">
        <v>206.40494000000001</v>
      </c>
      <c r="W50" s="127"/>
      <c r="X50" s="118">
        <v>1943</v>
      </c>
      <c r="Y50" s="100">
        <v>9.4678419999999992</v>
      </c>
      <c r="Z50" s="100">
        <v>4.8670910000000003</v>
      </c>
      <c r="AA50" s="100">
        <v>7.1633237999999997</v>
      </c>
      <c r="AB50" s="100">
        <v>3.8734668000000001</v>
      </c>
      <c r="AC50" s="100">
        <v>10.36941</v>
      </c>
      <c r="AD50" s="100">
        <v>13.500165000000001</v>
      </c>
      <c r="AE50" s="100">
        <v>30.120481999999999</v>
      </c>
      <c r="AF50" s="100">
        <v>58.162855999999998</v>
      </c>
      <c r="AG50" s="100">
        <v>89.820358999999996</v>
      </c>
      <c r="AH50" s="100">
        <v>153.67581999999999</v>
      </c>
      <c r="AI50" s="100">
        <v>213.98795999999999</v>
      </c>
      <c r="AJ50" s="100">
        <v>288.51387999999997</v>
      </c>
      <c r="AK50" s="100">
        <v>394.64652999999998</v>
      </c>
      <c r="AL50" s="100">
        <v>603.84262999999999</v>
      </c>
      <c r="AM50" s="100">
        <v>816.32653000000005</v>
      </c>
      <c r="AN50" s="100">
        <v>1032.491</v>
      </c>
      <c r="AO50" s="100">
        <v>1156.4626000000001</v>
      </c>
      <c r="AP50" s="100">
        <v>1508.3333</v>
      </c>
      <c r="AQ50" s="100">
        <v>137.03652</v>
      </c>
      <c r="AR50" s="100">
        <v>189.75828000000001</v>
      </c>
      <c r="AS50" s="127"/>
      <c r="AT50" s="118">
        <v>1943</v>
      </c>
      <c r="AU50" s="100">
        <v>11.365455000000001</v>
      </c>
      <c r="AV50" s="100">
        <v>7.3529412000000001</v>
      </c>
      <c r="AW50" s="100">
        <v>8.2514044999999996</v>
      </c>
      <c r="AX50" s="100">
        <v>6.4319021999999997</v>
      </c>
      <c r="AY50" s="100">
        <v>9.6602800999999996</v>
      </c>
      <c r="AZ50" s="100">
        <v>11.585568</v>
      </c>
      <c r="BA50" s="100">
        <v>24.538810000000002</v>
      </c>
      <c r="BB50" s="100">
        <v>41.280864000000001</v>
      </c>
      <c r="BC50" s="100">
        <v>70.083681999999996</v>
      </c>
      <c r="BD50" s="100">
        <v>125.56256</v>
      </c>
      <c r="BE50" s="100">
        <v>189.51518999999999</v>
      </c>
      <c r="BF50" s="100">
        <v>267.64386999999999</v>
      </c>
      <c r="BG50" s="100">
        <v>418.75</v>
      </c>
      <c r="BH50" s="100">
        <v>627.01422000000002</v>
      </c>
      <c r="BI50" s="100">
        <v>945.04106000000002</v>
      </c>
      <c r="BJ50" s="100">
        <v>1162.4757999999999</v>
      </c>
      <c r="BK50" s="100">
        <v>1305.4004</v>
      </c>
      <c r="BL50" s="100">
        <v>1681.5920000000001</v>
      </c>
      <c r="BM50" s="100">
        <v>133.31214</v>
      </c>
      <c r="BN50" s="100">
        <v>196.65414999999999</v>
      </c>
      <c r="BO50" s="127"/>
      <c r="BP50" s="118">
        <v>1943</v>
      </c>
    </row>
    <row r="51" spans="1:68">
      <c r="A51" s="127"/>
      <c r="B51" s="118">
        <v>1944</v>
      </c>
      <c r="C51" s="100">
        <v>8.6748429999999992</v>
      </c>
      <c r="D51" s="100">
        <v>9.1743118999999993</v>
      </c>
      <c r="E51" s="100">
        <v>6.0476698999999998</v>
      </c>
      <c r="F51" s="100">
        <v>7.0853462</v>
      </c>
      <c r="G51" s="100">
        <v>5.0793651000000004</v>
      </c>
      <c r="H51" s="100">
        <v>9.9077553999999992</v>
      </c>
      <c r="I51" s="100">
        <v>17.212285000000001</v>
      </c>
      <c r="J51" s="100">
        <v>21.548576000000001</v>
      </c>
      <c r="K51" s="100">
        <v>43.618740000000003</v>
      </c>
      <c r="L51" s="100">
        <v>81.130356000000006</v>
      </c>
      <c r="M51" s="100">
        <v>150.60803999999999</v>
      </c>
      <c r="N51" s="100">
        <v>250.26344</v>
      </c>
      <c r="O51" s="100">
        <v>452.44565</v>
      </c>
      <c r="P51" s="100">
        <v>661.22841000000005</v>
      </c>
      <c r="Q51" s="100">
        <v>981.43236000000002</v>
      </c>
      <c r="R51" s="100">
        <v>1325.7261000000001</v>
      </c>
      <c r="S51" s="100">
        <v>1310.7570000000001</v>
      </c>
      <c r="T51" s="100">
        <v>1917.6470999999999</v>
      </c>
      <c r="U51" s="100">
        <v>124.32152000000001</v>
      </c>
      <c r="V51" s="100">
        <v>196.86971</v>
      </c>
      <c r="W51" s="127"/>
      <c r="X51" s="118">
        <v>1944</v>
      </c>
      <c r="Y51" s="100">
        <v>10.572139</v>
      </c>
      <c r="Z51" s="100">
        <v>5.4764512999999999</v>
      </c>
      <c r="AA51" s="100">
        <v>4.0635389999999996</v>
      </c>
      <c r="AB51" s="100">
        <v>6.5082981000000002</v>
      </c>
      <c r="AC51" s="100">
        <v>6.3836577999999999</v>
      </c>
      <c r="AD51" s="100">
        <v>14.098691000000001</v>
      </c>
      <c r="AE51" s="100">
        <v>25.782056000000001</v>
      </c>
      <c r="AF51" s="100">
        <v>52.941175999999999</v>
      </c>
      <c r="AG51" s="100">
        <v>92.386655000000005</v>
      </c>
      <c r="AH51" s="100">
        <v>139.16146000000001</v>
      </c>
      <c r="AI51" s="100">
        <v>204.77502000000001</v>
      </c>
      <c r="AJ51" s="100">
        <v>292.65715999999998</v>
      </c>
      <c r="AK51" s="100">
        <v>419.05396000000002</v>
      </c>
      <c r="AL51" s="100">
        <v>541.25998000000004</v>
      </c>
      <c r="AM51" s="100">
        <v>755.34442000000001</v>
      </c>
      <c r="AN51" s="100">
        <v>942.10526000000004</v>
      </c>
      <c r="AO51" s="100">
        <v>1110.0324000000001</v>
      </c>
      <c r="AP51" s="100">
        <v>1242.1875</v>
      </c>
      <c r="AQ51" s="100">
        <v>131.58038999999999</v>
      </c>
      <c r="AR51" s="100">
        <v>177.65011000000001</v>
      </c>
      <c r="AS51" s="127"/>
      <c r="AT51" s="118">
        <v>1944</v>
      </c>
      <c r="AU51" s="100">
        <v>9.6051227000000008</v>
      </c>
      <c r="AV51" s="100">
        <v>7.3568993000000003</v>
      </c>
      <c r="AW51" s="100">
        <v>5.0743023000000003</v>
      </c>
      <c r="AX51" s="100">
        <v>6.7983165999999997</v>
      </c>
      <c r="AY51" s="100">
        <v>5.7297469000000003</v>
      </c>
      <c r="AZ51" s="100">
        <v>12.021673</v>
      </c>
      <c r="BA51" s="100">
        <v>21.457765999999999</v>
      </c>
      <c r="BB51" s="100">
        <v>36.686838000000002</v>
      </c>
      <c r="BC51" s="100">
        <v>67.303697999999997</v>
      </c>
      <c r="BD51" s="100">
        <v>110.45987</v>
      </c>
      <c r="BE51" s="100">
        <v>177.94254000000001</v>
      </c>
      <c r="BF51" s="100">
        <v>271.43234000000001</v>
      </c>
      <c r="BG51" s="100">
        <v>435.58695</v>
      </c>
      <c r="BH51" s="100">
        <v>598.89350000000002</v>
      </c>
      <c r="BI51" s="100">
        <v>862.15539000000001</v>
      </c>
      <c r="BJ51" s="100">
        <v>1117.8706999999999</v>
      </c>
      <c r="BK51" s="100">
        <v>1200</v>
      </c>
      <c r="BL51" s="100">
        <v>1511.7371000000001</v>
      </c>
      <c r="BM51" s="100">
        <v>127.93959</v>
      </c>
      <c r="BN51" s="100">
        <v>185.36973</v>
      </c>
      <c r="BO51" s="127"/>
      <c r="BP51" s="118">
        <v>1944</v>
      </c>
    </row>
    <row r="52" spans="1:68">
      <c r="A52" s="127"/>
      <c r="B52" s="118">
        <v>1945</v>
      </c>
      <c r="C52" s="100">
        <v>12.496449999999999</v>
      </c>
      <c r="D52" s="100">
        <v>8.6236633000000005</v>
      </c>
      <c r="E52" s="100">
        <v>8.0497622</v>
      </c>
      <c r="F52" s="100">
        <v>4.2386697</v>
      </c>
      <c r="G52" s="100">
        <v>6.3431651999999996</v>
      </c>
      <c r="H52" s="100">
        <v>8.6595081</v>
      </c>
      <c r="I52" s="100">
        <v>19.745649</v>
      </c>
      <c r="J52" s="100">
        <v>25.613275999999999</v>
      </c>
      <c r="K52" s="100">
        <v>49.980007999999998</v>
      </c>
      <c r="L52" s="100">
        <v>88.601958999999994</v>
      </c>
      <c r="M52" s="100">
        <v>144.94806</v>
      </c>
      <c r="N52" s="100">
        <v>274.08551999999997</v>
      </c>
      <c r="O52" s="100">
        <v>436.21942999999999</v>
      </c>
      <c r="P52" s="100">
        <v>666.05165999999997</v>
      </c>
      <c r="Q52" s="100">
        <v>934.03693999999996</v>
      </c>
      <c r="R52" s="100">
        <v>1329.2928999999999</v>
      </c>
      <c r="S52" s="100">
        <v>1594.5945999999999</v>
      </c>
      <c r="T52" s="100">
        <v>1793.8144</v>
      </c>
      <c r="U52" s="100">
        <v>129.02355</v>
      </c>
      <c r="V52" s="100">
        <v>200.54250999999999</v>
      </c>
      <c r="W52" s="127"/>
      <c r="X52" s="118">
        <v>1945</v>
      </c>
      <c r="Y52" s="100">
        <v>12.393036</v>
      </c>
      <c r="Z52" s="100">
        <v>6.0779407000000001</v>
      </c>
      <c r="AA52" s="100">
        <v>6.4467198000000003</v>
      </c>
      <c r="AB52" s="100">
        <v>3.6411783999999998</v>
      </c>
      <c r="AC52" s="100">
        <v>6.6246057</v>
      </c>
      <c r="AD52" s="100">
        <v>14.960898</v>
      </c>
      <c r="AE52" s="100">
        <v>25.435074</v>
      </c>
      <c r="AF52" s="100">
        <v>47.344110999999998</v>
      </c>
      <c r="AG52" s="100">
        <v>86.937900999999997</v>
      </c>
      <c r="AH52" s="100">
        <v>150.06639999999999</v>
      </c>
      <c r="AI52" s="100">
        <v>198.62700000000001</v>
      </c>
      <c r="AJ52" s="100">
        <v>275.54180000000002</v>
      </c>
      <c r="AK52" s="100">
        <v>408.79689999999999</v>
      </c>
      <c r="AL52" s="100">
        <v>553.01103000000001</v>
      </c>
      <c r="AM52" s="100">
        <v>761.45710999999994</v>
      </c>
      <c r="AN52" s="100">
        <v>898.30507999999998</v>
      </c>
      <c r="AO52" s="100">
        <v>1231.9748999999999</v>
      </c>
      <c r="AP52" s="100">
        <v>1323.9437</v>
      </c>
      <c r="AQ52" s="100">
        <v>132.95377999999999</v>
      </c>
      <c r="AR52" s="100">
        <v>178.64569</v>
      </c>
      <c r="AS52" s="127"/>
      <c r="AT52" s="118">
        <v>1945</v>
      </c>
      <c r="AU52" s="100">
        <v>12.445731</v>
      </c>
      <c r="AV52" s="100">
        <v>7.3735955000000004</v>
      </c>
      <c r="AW52" s="100">
        <v>7.2625697999999996</v>
      </c>
      <c r="AX52" s="100">
        <v>3.9421813000000001</v>
      </c>
      <c r="AY52" s="100">
        <v>6.4842637999999999</v>
      </c>
      <c r="AZ52" s="100">
        <v>11.839396000000001</v>
      </c>
      <c r="BA52" s="100">
        <v>22.590361000000001</v>
      </c>
      <c r="BB52" s="100">
        <v>36.126629000000001</v>
      </c>
      <c r="BC52" s="100">
        <v>67.824647999999996</v>
      </c>
      <c r="BD52" s="100">
        <v>119.42286</v>
      </c>
      <c r="BE52" s="100">
        <v>172.20544000000001</v>
      </c>
      <c r="BF52" s="100">
        <v>274.81310000000002</v>
      </c>
      <c r="BG52" s="100">
        <v>422.36025000000001</v>
      </c>
      <c r="BH52" s="100">
        <v>607.15863999999999</v>
      </c>
      <c r="BI52" s="100">
        <v>842.75948000000005</v>
      </c>
      <c r="BJ52" s="100">
        <v>1094.9309000000001</v>
      </c>
      <c r="BK52" s="100">
        <v>1394.4637</v>
      </c>
      <c r="BL52" s="100">
        <v>1514.6443999999999</v>
      </c>
      <c r="BM52" s="100">
        <v>130.98474999999999</v>
      </c>
      <c r="BN52" s="100">
        <v>187.87503000000001</v>
      </c>
      <c r="BO52" s="127"/>
      <c r="BP52" s="118">
        <v>1945</v>
      </c>
    </row>
    <row r="53" spans="1:68">
      <c r="A53" s="127"/>
      <c r="B53" s="118">
        <v>1946</v>
      </c>
      <c r="C53" s="100">
        <v>8.4792123000000004</v>
      </c>
      <c r="D53" s="100">
        <v>8.4231806000000002</v>
      </c>
      <c r="E53" s="100">
        <v>4.8435170999999997</v>
      </c>
      <c r="F53" s="100">
        <v>8.9197225000000007</v>
      </c>
      <c r="G53" s="100">
        <v>8.0025607999999995</v>
      </c>
      <c r="H53" s="100">
        <v>13.62862</v>
      </c>
      <c r="I53" s="100">
        <v>17.420435999999999</v>
      </c>
      <c r="J53" s="100">
        <v>26.795283999999999</v>
      </c>
      <c r="K53" s="100">
        <v>43.735225</v>
      </c>
      <c r="L53" s="100">
        <v>103.93013000000001</v>
      </c>
      <c r="M53" s="100">
        <v>167.37993</v>
      </c>
      <c r="N53" s="100">
        <v>273.18804</v>
      </c>
      <c r="O53" s="100">
        <v>427.92793</v>
      </c>
      <c r="P53" s="100">
        <v>677.61989000000005</v>
      </c>
      <c r="Q53" s="100">
        <v>1002.6281</v>
      </c>
      <c r="R53" s="100">
        <v>1357.1429000000001</v>
      </c>
      <c r="S53" s="100">
        <v>1438.9313</v>
      </c>
      <c r="T53" s="100">
        <v>1886.7925</v>
      </c>
      <c r="U53" s="100">
        <v>133.17287999999999</v>
      </c>
      <c r="V53" s="100">
        <v>204.48589000000001</v>
      </c>
      <c r="W53" s="127"/>
      <c r="X53" s="118">
        <v>1946</v>
      </c>
      <c r="Y53" s="100">
        <v>8.5616438000000006</v>
      </c>
      <c r="Z53" s="100">
        <v>7.6708508000000002</v>
      </c>
      <c r="AA53" s="100">
        <v>4.2553191000000004</v>
      </c>
      <c r="AB53" s="100">
        <v>6.0606061000000002</v>
      </c>
      <c r="AC53" s="100">
        <v>9.5785441000000002</v>
      </c>
      <c r="AD53" s="100">
        <v>12.764528</v>
      </c>
      <c r="AE53" s="100">
        <v>24.511427999999999</v>
      </c>
      <c r="AF53" s="100">
        <v>52.750565000000002</v>
      </c>
      <c r="AG53" s="100">
        <v>76.035882000000001</v>
      </c>
      <c r="AH53" s="100">
        <v>140.70796000000001</v>
      </c>
      <c r="AI53" s="100">
        <v>219.89051000000001</v>
      </c>
      <c r="AJ53" s="100">
        <v>280.08089000000001</v>
      </c>
      <c r="AK53" s="100">
        <v>390.45825000000002</v>
      </c>
      <c r="AL53" s="100">
        <v>513.82114000000001</v>
      </c>
      <c r="AM53" s="100">
        <v>734.10405000000003</v>
      </c>
      <c r="AN53" s="100">
        <v>962.0462</v>
      </c>
      <c r="AO53" s="100">
        <v>1110.0916999999999</v>
      </c>
      <c r="AP53" s="100">
        <v>1380.6451999999999</v>
      </c>
      <c r="AQ53" s="100">
        <v>132.70346000000001</v>
      </c>
      <c r="AR53" s="100">
        <v>176.43307999999999</v>
      </c>
      <c r="AS53" s="127"/>
      <c r="AT53" s="118">
        <v>1946</v>
      </c>
      <c r="AU53" s="100">
        <v>8.5195530999999995</v>
      </c>
      <c r="AV53" s="100">
        <v>8.0534613000000004</v>
      </c>
      <c r="AW53" s="100">
        <v>4.5549439999999999</v>
      </c>
      <c r="AX53" s="100">
        <v>7.5037519000000001</v>
      </c>
      <c r="AY53" s="100">
        <v>8.7915600999999999</v>
      </c>
      <c r="AZ53" s="100">
        <v>13.193505</v>
      </c>
      <c r="BA53" s="100">
        <v>20.986008999999999</v>
      </c>
      <c r="BB53" s="100">
        <v>39.427838000000001</v>
      </c>
      <c r="BC53" s="100">
        <v>59.233449</v>
      </c>
      <c r="BD53" s="100">
        <v>122.1978</v>
      </c>
      <c r="BE53" s="100">
        <v>194.17928000000001</v>
      </c>
      <c r="BF53" s="100">
        <v>276.63882999999998</v>
      </c>
      <c r="BG53" s="100">
        <v>408.96091999999999</v>
      </c>
      <c r="BH53" s="100">
        <v>592.10526000000004</v>
      </c>
      <c r="BI53" s="100">
        <v>859.77859999999998</v>
      </c>
      <c r="BJ53" s="100">
        <v>1141.4413999999999</v>
      </c>
      <c r="BK53" s="100">
        <v>1256.3667</v>
      </c>
      <c r="BL53" s="100">
        <v>1586.2068999999999</v>
      </c>
      <c r="BM53" s="100">
        <v>132.93861000000001</v>
      </c>
      <c r="BN53" s="100">
        <v>188.55196000000001</v>
      </c>
      <c r="BO53" s="127"/>
      <c r="BP53" s="118">
        <v>1946</v>
      </c>
    </row>
    <row r="54" spans="1:68">
      <c r="A54" s="127"/>
      <c r="B54" s="118">
        <v>1947</v>
      </c>
      <c r="C54" s="100">
        <v>14.522292999999999</v>
      </c>
      <c r="D54" s="100">
        <v>8.148631</v>
      </c>
      <c r="E54" s="100">
        <v>5.8975304</v>
      </c>
      <c r="F54" s="100">
        <v>12.811868</v>
      </c>
      <c r="G54" s="100">
        <v>12.024699</v>
      </c>
      <c r="H54" s="100">
        <v>17.414601000000001</v>
      </c>
      <c r="I54" s="100">
        <v>23.865545999999998</v>
      </c>
      <c r="J54" s="100">
        <v>27.816901000000001</v>
      </c>
      <c r="K54" s="100">
        <v>53.813395</v>
      </c>
      <c r="L54" s="100">
        <v>92.695429000000004</v>
      </c>
      <c r="M54" s="100">
        <v>181.73077000000001</v>
      </c>
      <c r="N54" s="100">
        <v>275.86207000000002</v>
      </c>
      <c r="O54" s="100">
        <v>435.19098000000002</v>
      </c>
      <c r="P54" s="100">
        <v>687.55364999999995</v>
      </c>
      <c r="Q54" s="100">
        <v>970.09103000000005</v>
      </c>
      <c r="R54" s="100">
        <v>1361.4930999999999</v>
      </c>
      <c r="S54" s="100">
        <v>1561.0687</v>
      </c>
      <c r="T54" s="100">
        <v>1846.1538</v>
      </c>
      <c r="U54" s="100">
        <v>137.51514</v>
      </c>
      <c r="V54" s="100">
        <v>208.62703999999999</v>
      </c>
      <c r="W54" s="127"/>
      <c r="X54" s="118">
        <v>1947</v>
      </c>
      <c r="Y54" s="100">
        <v>9.8509051999999997</v>
      </c>
      <c r="Z54" s="100">
        <v>6.7567567999999998</v>
      </c>
      <c r="AA54" s="100">
        <v>5.7251908</v>
      </c>
      <c r="AB54" s="100">
        <v>5.2047188999999996</v>
      </c>
      <c r="AC54" s="100">
        <v>7.1312803999999996</v>
      </c>
      <c r="AD54" s="100">
        <v>16.638935</v>
      </c>
      <c r="AE54" s="100">
        <v>26.723853999999999</v>
      </c>
      <c r="AF54" s="100">
        <v>49.246600999999998</v>
      </c>
      <c r="AG54" s="100">
        <v>85.654008000000005</v>
      </c>
      <c r="AH54" s="100">
        <v>138.37312</v>
      </c>
      <c r="AI54" s="100">
        <v>204.50368</v>
      </c>
      <c r="AJ54" s="100">
        <v>294.37869999999998</v>
      </c>
      <c r="AK54" s="100">
        <v>370.59537999999998</v>
      </c>
      <c r="AL54" s="100">
        <v>503.52388000000002</v>
      </c>
      <c r="AM54" s="100">
        <v>744.63277000000005</v>
      </c>
      <c r="AN54" s="100">
        <v>959.28339000000005</v>
      </c>
      <c r="AO54" s="100">
        <v>1238.806</v>
      </c>
      <c r="AP54" s="100">
        <v>1383.2335</v>
      </c>
      <c r="AQ54" s="100">
        <v>134.32047</v>
      </c>
      <c r="AR54" s="100">
        <v>178.08623</v>
      </c>
      <c r="AS54" s="127"/>
      <c r="AT54" s="118">
        <v>1947</v>
      </c>
      <c r="AU54" s="100">
        <v>12.23799</v>
      </c>
      <c r="AV54" s="100">
        <v>7.4651626000000002</v>
      </c>
      <c r="AW54" s="100">
        <v>5.8128633000000001</v>
      </c>
      <c r="AX54" s="100">
        <v>9.0629275000000007</v>
      </c>
      <c r="AY54" s="100">
        <v>9.5748134</v>
      </c>
      <c r="AZ54" s="100">
        <v>17.025538000000001</v>
      </c>
      <c r="BA54" s="100">
        <v>25.308025000000001</v>
      </c>
      <c r="BB54" s="100">
        <v>38.302464000000001</v>
      </c>
      <c r="BC54" s="100">
        <v>69.049060999999995</v>
      </c>
      <c r="BD54" s="100">
        <v>115.14230000000001</v>
      </c>
      <c r="BE54" s="100">
        <v>193.37405999999999</v>
      </c>
      <c r="BF54" s="100">
        <v>285.18243000000001</v>
      </c>
      <c r="BG54" s="100">
        <v>402.40517999999997</v>
      </c>
      <c r="BH54" s="100">
        <v>591.31858999999997</v>
      </c>
      <c r="BI54" s="100">
        <v>849.45586000000003</v>
      </c>
      <c r="BJ54" s="100">
        <v>1141.585</v>
      </c>
      <c r="BK54" s="100">
        <v>1380.2345</v>
      </c>
      <c r="BL54" s="100">
        <v>1573.9437</v>
      </c>
      <c r="BM54" s="100">
        <v>135.92105000000001</v>
      </c>
      <c r="BN54" s="100">
        <v>191.46494999999999</v>
      </c>
      <c r="BO54" s="127"/>
      <c r="BP54" s="118">
        <v>1947</v>
      </c>
    </row>
    <row r="55" spans="1:68">
      <c r="A55" s="127"/>
      <c r="B55" s="118">
        <v>1948</v>
      </c>
      <c r="C55" s="100">
        <v>13.741562</v>
      </c>
      <c r="D55" s="100">
        <v>8.2461148000000009</v>
      </c>
      <c r="E55" s="100">
        <v>10.119263</v>
      </c>
      <c r="F55" s="100">
        <v>12.110727000000001</v>
      </c>
      <c r="G55" s="100">
        <v>10.883483</v>
      </c>
      <c r="H55" s="100">
        <v>9.4339622999999992</v>
      </c>
      <c r="I55" s="100">
        <v>17.585391000000001</v>
      </c>
      <c r="J55" s="100">
        <v>25.207182</v>
      </c>
      <c r="K55" s="100">
        <v>58.934643000000001</v>
      </c>
      <c r="L55" s="100">
        <v>93.013468000000003</v>
      </c>
      <c r="M55" s="100">
        <v>160.84251</v>
      </c>
      <c r="N55" s="100">
        <v>274.95010000000002</v>
      </c>
      <c r="O55" s="100">
        <v>447.94189</v>
      </c>
      <c r="P55" s="100">
        <v>693.72384999999997</v>
      </c>
      <c r="Q55" s="100">
        <v>1024.1423</v>
      </c>
      <c r="R55" s="100">
        <v>1399.6062999999999</v>
      </c>
      <c r="S55" s="100">
        <v>1666.6667</v>
      </c>
      <c r="T55" s="100">
        <v>1867.7686000000001</v>
      </c>
      <c r="U55" s="100">
        <v>138.41457</v>
      </c>
      <c r="V55" s="100">
        <v>212.10759999999999</v>
      </c>
      <c r="W55" s="127"/>
      <c r="X55" s="118">
        <v>1948</v>
      </c>
      <c r="Y55" s="100">
        <v>11.349306</v>
      </c>
      <c r="Z55" s="100">
        <v>4.6037488</v>
      </c>
      <c r="AA55" s="100">
        <v>8.6077843999999999</v>
      </c>
      <c r="AB55" s="100">
        <v>5.3705692999999997</v>
      </c>
      <c r="AC55" s="100">
        <v>5.2134245999999997</v>
      </c>
      <c r="AD55" s="100">
        <v>14.686684</v>
      </c>
      <c r="AE55" s="100">
        <v>23.517721000000002</v>
      </c>
      <c r="AF55" s="100">
        <v>45.519713000000003</v>
      </c>
      <c r="AG55" s="100">
        <v>89.344262000000001</v>
      </c>
      <c r="AH55" s="100">
        <v>126.26485</v>
      </c>
      <c r="AI55" s="100">
        <v>219.05199999999999</v>
      </c>
      <c r="AJ55" s="100">
        <v>285.08771999999999</v>
      </c>
      <c r="AK55" s="100">
        <v>384.70519999999999</v>
      </c>
      <c r="AL55" s="100">
        <v>506.84931999999998</v>
      </c>
      <c r="AM55" s="100">
        <v>732.53274999999996</v>
      </c>
      <c r="AN55" s="100">
        <v>990.29125999999997</v>
      </c>
      <c r="AO55" s="100">
        <v>1132.5648000000001</v>
      </c>
      <c r="AP55" s="100">
        <v>1426.1364000000001</v>
      </c>
      <c r="AQ55" s="100">
        <v>134.61689000000001</v>
      </c>
      <c r="AR55" s="100">
        <v>177.30071000000001</v>
      </c>
      <c r="AS55" s="127"/>
      <c r="AT55" s="118">
        <v>1948</v>
      </c>
      <c r="AU55" s="100">
        <v>12.572414999999999</v>
      </c>
      <c r="AV55" s="100">
        <v>6.4578623999999998</v>
      </c>
      <c r="AW55" s="100">
        <v>9.3767236999999994</v>
      </c>
      <c r="AX55" s="100">
        <v>8.7981700000000007</v>
      </c>
      <c r="AY55" s="100">
        <v>8.0736314999999994</v>
      </c>
      <c r="AZ55" s="100">
        <v>12.056044</v>
      </c>
      <c r="BA55" s="100">
        <v>20.582329000000001</v>
      </c>
      <c r="BB55" s="100">
        <v>35.174112000000001</v>
      </c>
      <c r="BC55" s="100">
        <v>73.520739000000006</v>
      </c>
      <c r="BD55" s="100">
        <v>109.27081</v>
      </c>
      <c r="BE55" s="100">
        <v>190.52088000000001</v>
      </c>
      <c r="BF55" s="100">
        <v>280.07889999999998</v>
      </c>
      <c r="BG55" s="100">
        <v>415.75036999999998</v>
      </c>
      <c r="BH55" s="100">
        <v>595.85491999999999</v>
      </c>
      <c r="BI55" s="100">
        <v>867.29300999999998</v>
      </c>
      <c r="BJ55" s="100">
        <v>1174.9556</v>
      </c>
      <c r="BK55" s="100">
        <v>1363.3388</v>
      </c>
      <c r="BL55" s="100">
        <v>1606.0606</v>
      </c>
      <c r="BM55" s="100">
        <v>136.52107000000001</v>
      </c>
      <c r="BN55" s="100">
        <v>192.41737000000001</v>
      </c>
      <c r="BO55" s="127"/>
      <c r="BP55" s="118">
        <v>1948</v>
      </c>
    </row>
    <row r="56" spans="1:68">
      <c r="A56" s="127"/>
      <c r="B56" s="118">
        <v>1949</v>
      </c>
      <c r="C56" s="100">
        <v>13.005108999999999</v>
      </c>
      <c r="D56" s="100">
        <v>7.4693756000000002</v>
      </c>
      <c r="E56" s="100">
        <v>4.8985304000000003</v>
      </c>
      <c r="F56" s="100">
        <v>7.0472162999999997</v>
      </c>
      <c r="G56" s="100">
        <v>9.6754057000000007</v>
      </c>
      <c r="H56" s="100">
        <v>18.198643000000001</v>
      </c>
      <c r="I56" s="100">
        <v>20.161290000000001</v>
      </c>
      <c r="J56" s="100">
        <v>31.819687999999999</v>
      </c>
      <c r="K56" s="100">
        <v>54.624909000000002</v>
      </c>
      <c r="L56" s="100">
        <v>90.200901999999999</v>
      </c>
      <c r="M56" s="100">
        <v>148.74467000000001</v>
      </c>
      <c r="N56" s="100">
        <v>301.40420999999998</v>
      </c>
      <c r="O56" s="100">
        <v>444.11765000000003</v>
      </c>
      <c r="P56" s="100">
        <v>679.58031000000005</v>
      </c>
      <c r="Q56" s="100">
        <v>1006.1958</v>
      </c>
      <c r="R56" s="100">
        <v>1382.8125</v>
      </c>
      <c r="S56" s="100">
        <v>1690.566</v>
      </c>
      <c r="T56" s="100">
        <v>1976</v>
      </c>
      <c r="U56" s="100">
        <v>137.44147000000001</v>
      </c>
      <c r="V56" s="100">
        <v>212.7705</v>
      </c>
      <c r="W56" s="127"/>
      <c r="X56" s="118">
        <v>1949</v>
      </c>
      <c r="Y56" s="100">
        <v>12.411778999999999</v>
      </c>
      <c r="Z56" s="100">
        <v>6.5136475999999996</v>
      </c>
      <c r="AA56" s="100">
        <v>6.5052402999999996</v>
      </c>
      <c r="AB56" s="100">
        <v>4.7584187</v>
      </c>
      <c r="AC56" s="100">
        <v>6.7851372999999997</v>
      </c>
      <c r="AD56" s="100">
        <v>14.520201999999999</v>
      </c>
      <c r="AE56" s="100">
        <v>26.307026</v>
      </c>
      <c r="AF56" s="100">
        <v>44.117646999999998</v>
      </c>
      <c r="AG56" s="100">
        <v>84.090012000000002</v>
      </c>
      <c r="AH56" s="100">
        <v>144.5993</v>
      </c>
      <c r="AI56" s="100">
        <v>187.67249000000001</v>
      </c>
      <c r="AJ56" s="100">
        <v>292.44828999999999</v>
      </c>
      <c r="AK56" s="100">
        <v>362.30248</v>
      </c>
      <c r="AL56" s="100">
        <v>530.23599000000002</v>
      </c>
      <c r="AM56" s="100">
        <v>707.24028999999996</v>
      </c>
      <c r="AN56" s="100">
        <v>1028.6623999999999</v>
      </c>
      <c r="AO56" s="100">
        <v>1198.3240000000001</v>
      </c>
      <c r="AP56" s="100">
        <v>1331.5217</v>
      </c>
      <c r="AQ56" s="100">
        <v>134.54453000000001</v>
      </c>
      <c r="AR56" s="100">
        <v>176.56737000000001</v>
      </c>
      <c r="AS56" s="127"/>
      <c r="AT56" s="118">
        <v>1949</v>
      </c>
      <c r="AU56" s="100">
        <v>12.715389</v>
      </c>
      <c r="AV56" s="100">
        <v>7.0004565999999997</v>
      </c>
      <c r="AW56" s="100">
        <v>5.6888889000000002</v>
      </c>
      <c r="AX56" s="100">
        <v>5.9245960999999996</v>
      </c>
      <c r="AY56" s="100">
        <v>8.2552786000000005</v>
      </c>
      <c r="AZ56" s="100">
        <v>16.380655000000001</v>
      </c>
      <c r="BA56" s="100">
        <v>23.248035000000002</v>
      </c>
      <c r="BB56" s="100">
        <v>37.872411999999997</v>
      </c>
      <c r="BC56" s="100">
        <v>68.763023000000004</v>
      </c>
      <c r="BD56" s="100">
        <v>116.57867</v>
      </c>
      <c r="BE56" s="100">
        <v>168.49475000000001</v>
      </c>
      <c r="BF56" s="100">
        <v>296.83280000000002</v>
      </c>
      <c r="BG56" s="100">
        <v>402.36174999999997</v>
      </c>
      <c r="BH56" s="100">
        <v>601.54142999999999</v>
      </c>
      <c r="BI56" s="100">
        <v>844.31817999999998</v>
      </c>
      <c r="BJ56" s="100">
        <v>1187.7193</v>
      </c>
      <c r="BK56" s="100">
        <v>1407.7047</v>
      </c>
      <c r="BL56" s="100">
        <v>1592.2329999999999</v>
      </c>
      <c r="BM56" s="100">
        <v>135.99979999999999</v>
      </c>
      <c r="BN56" s="100">
        <v>192.06970000000001</v>
      </c>
      <c r="BO56" s="127"/>
      <c r="BP56" s="118">
        <v>1949</v>
      </c>
    </row>
    <row r="57" spans="1:68">
      <c r="A57" s="127"/>
      <c r="B57" s="119">
        <v>1950</v>
      </c>
      <c r="C57" s="100">
        <v>11.428571</v>
      </c>
      <c r="D57" s="100">
        <v>10.041841</v>
      </c>
      <c r="E57" s="100">
        <v>7.7545516000000001</v>
      </c>
      <c r="F57" s="100">
        <v>8.5197018</v>
      </c>
      <c r="G57" s="100">
        <v>10.337489</v>
      </c>
      <c r="H57" s="100">
        <v>12.131716000000001</v>
      </c>
      <c r="I57" s="100">
        <v>21.435531000000001</v>
      </c>
      <c r="J57" s="100">
        <v>24.290220999999999</v>
      </c>
      <c r="K57" s="100">
        <v>44.994768000000001</v>
      </c>
      <c r="L57" s="100">
        <v>86.523126000000005</v>
      </c>
      <c r="M57" s="100">
        <v>172.55622</v>
      </c>
      <c r="N57" s="100">
        <v>290.55077999999997</v>
      </c>
      <c r="O57" s="100">
        <v>437.32112000000001</v>
      </c>
      <c r="P57" s="100">
        <v>687.10691999999995</v>
      </c>
      <c r="Q57" s="100">
        <v>972.68408999999997</v>
      </c>
      <c r="R57" s="100">
        <v>1378.1676</v>
      </c>
      <c r="S57" s="100">
        <v>1676.3635999999999</v>
      </c>
      <c r="T57" s="100">
        <v>1868.2171000000001</v>
      </c>
      <c r="U57" s="100">
        <v>133.83783</v>
      </c>
      <c r="V57" s="100">
        <v>209.34618</v>
      </c>
      <c r="W57" s="127"/>
      <c r="X57" s="119">
        <v>1950</v>
      </c>
      <c r="Y57" s="100">
        <v>8.2930200000000003</v>
      </c>
      <c r="Z57" s="100">
        <v>5.5040556</v>
      </c>
      <c r="AA57" s="100">
        <v>4.5375218000000004</v>
      </c>
      <c r="AB57" s="100">
        <v>7.7777778</v>
      </c>
      <c r="AC57" s="100">
        <v>8.9714834999999997</v>
      </c>
      <c r="AD57" s="100">
        <v>12.379227</v>
      </c>
      <c r="AE57" s="100">
        <v>23.455566999999999</v>
      </c>
      <c r="AF57" s="100">
        <v>44.415415000000003</v>
      </c>
      <c r="AG57" s="100">
        <v>95.201828000000006</v>
      </c>
      <c r="AH57" s="100">
        <v>131.83972</v>
      </c>
      <c r="AI57" s="100">
        <v>192.673</v>
      </c>
      <c r="AJ57" s="100">
        <v>270.99236999999999</v>
      </c>
      <c r="AK57" s="100">
        <v>356.04396000000003</v>
      </c>
      <c r="AL57" s="100">
        <v>544.73873000000003</v>
      </c>
      <c r="AM57" s="100">
        <v>682.58705999999995</v>
      </c>
      <c r="AN57" s="100">
        <v>891.84952999999996</v>
      </c>
      <c r="AO57" s="100">
        <v>1158.1768999999999</v>
      </c>
      <c r="AP57" s="100">
        <v>1560.2094</v>
      </c>
      <c r="AQ57" s="100">
        <v>130.89895999999999</v>
      </c>
      <c r="AR57" s="100">
        <v>173.48705000000001</v>
      </c>
      <c r="AS57" s="127"/>
      <c r="AT57" s="119">
        <v>1950</v>
      </c>
      <c r="AU57" s="100">
        <v>9.8976492999999994</v>
      </c>
      <c r="AV57" s="100">
        <v>7.8158306</v>
      </c>
      <c r="AW57" s="100">
        <v>6.1738980999999997</v>
      </c>
      <c r="AX57" s="100">
        <v>8.1566068999999999</v>
      </c>
      <c r="AY57" s="100">
        <v>9.6723868999999993</v>
      </c>
      <c r="AZ57" s="100">
        <v>12.252731000000001</v>
      </c>
      <c r="BA57" s="100">
        <v>22.436947</v>
      </c>
      <c r="BB57" s="100">
        <v>34.178434000000003</v>
      </c>
      <c r="BC57" s="100">
        <v>68.996904999999998</v>
      </c>
      <c r="BD57" s="100">
        <v>108.304</v>
      </c>
      <c r="BE57" s="100">
        <v>182.68792999999999</v>
      </c>
      <c r="BF57" s="100">
        <v>280.49079999999998</v>
      </c>
      <c r="BG57" s="100">
        <v>395.85086000000001</v>
      </c>
      <c r="BH57" s="100">
        <v>612.58897999999999</v>
      </c>
      <c r="BI57" s="100">
        <v>814.83487000000002</v>
      </c>
      <c r="BJ57" s="100">
        <v>1108.6012000000001</v>
      </c>
      <c r="BK57" s="100">
        <v>1378.0863999999999</v>
      </c>
      <c r="BL57" s="100">
        <v>1684.375</v>
      </c>
      <c r="BM57" s="100">
        <v>132.38045</v>
      </c>
      <c r="BN57" s="100">
        <v>188.90280000000001</v>
      </c>
      <c r="BO57" s="127"/>
      <c r="BP57" s="119">
        <v>1950</v>
      </c>
    </row>
    <row r="58" spans="1:68">
      <c r="A58" s="127"/>
      <c r="B58" s="119">
        <v>1951</v>
      </c>
      <c r="C58" s="100">
        <v>11.713031000000001</v>
      </c>
      <c r="D58" s="100">
        <v>9.7163865999999999</v>
      </c>
      <c r="E58" s="100">
        <v>4.5454545</v>
      </c>
      <c r="F58" s="100">
        <v>11.055635000000001</v>
      </c>
      <c r="G58" s="100">
        <v>11.191773</v>
      </c>
      <c r="H58" s="100">
        <v>12.841988000000001</v>
      </c>
      <c r="I58" s="100">
        <v>22.825416000000001</v>
      </c>
      <c r="J58" s="100">
        <v>32.178975999999999</v>
      </c>
      <c r="K58" s="100">
        <v>42.030934999999999</v>
      </c>
      <c r="L58" s="100">
        <v>86.906141000000005</v>
      </c>
      <c r="M58" s="100">
        <v>174.02945</v>
      </c>
      <c r="N58" s="100">
        <v>288.10127</v>
      </c>
      <c r="O58" s="100">
        <v>462.70330999999999</v>
      </c>
      <c r="P58" s="100">
        <v>709.80092000000002</v>
      </c>
      <c r="Q58" s="100">
        <v>969.17808000000002</v>
      </c>
      <c r="R58" s="100">
        <v>1376.2183</v>
      </c>
      <c r="S58" s="100">
        <v>1565.3710000000001</v>
      </c>
      <c r="T58" s="100">
        <v>1870.229</v>
      </c>
      <c r="U58" s="100">
        <v>134.09502000000001</v>
      </c>
      <c r="V58" s="100">
        <v>209.73355000000001</v>
      </c>
      <c r="W58" s="127"/>
      <c r="X58" s="119">
        <v>1951</v>
      </c>
      <c r="Y58" s="100">
        <v>8.9833479000000001</v>
      </c>
      <c r="Z58" s="100">
        <v>6.8474390999999999</v>
      </c>
      <c r="AA58" s="100">
        <v>5.3745380999999997</v>
      </c>
      <c r="AB58" s="100">
        <v>7.4626865999999996</v>
      </c>
      <c r="AC58" s="100">
        <v>6.7415729999999998</v>
      </c>
      <c r="AD58" s="100">
        <v>16.018985000000001</v>
      </c>
      <c r="AE58" s="100">
        <v>26.734563999999999</v>
      </c>
      <c r="AF58" s="100">
        <v>43.215761000000001</v>
      </c>
      <c r="AG58" s="100">
        <v>78.021978000000004</v>
      </c>
      <c r="AH58" s="100">
        <v>124.41614</v>
      </c>
      <c r="AI58" s="100">
        <v>195.35092</v>
      </c>
      <c r="AJ58" s="100">
        <v>260.39697999999999</v>
      </c>
      <c r="AK58" s="100">
        <v>349.75896999999998</v>
      </c>
      <c r="AL58" s="100">
        <v>473.97640999999999</v>
      </c>
      <c r="AM58" s="100">
        <v>714.55755999999997</v>
      </c>
      <c r="AN58" s="100">
        <v>937.40458000000001</v>
      </c>
      <c r="AO58" s="100">
        <v>1096.1039000000001</v>
      </c>
      <c r="AP58" s="100">
        <v>1403.0612000000001</v>
      </c>
      <c r="AQ58" s="100">
        <v>126.89539000000001</v>
      </c>
      <c r="AR58" s="100">
        <v>168.04626999999999</v>
      </c>
      <c r="AS58" s="127"/>
      <c r="AT58" s="119">
        <v>1951</v>
      </c>
      <c r="AU58" s="100">
        <v>10.379882</v>
      </c>
      <c r="AV58" s="100">
        <v>8.3121062000000006</v>
      </c>
      <c r="AW58" s="100">
        <v>4.952947</v>
      </c>
      <c r="AX58" s="100">
        <v>9.2997812</v>
      </c>
      <c r="AY58" s="100">
        <v>9.0328608999999993</v>
      </c>
      <c r="AZ58" s="100">
        <v>14.382281000000001</v>
      </c>
      <c r="BA58" s="100">
        <v>24.749372999999999</v>
      </c>
      <c r="BB58" s="100">
        <v>37.597504000000001</v>
      </c>
      <c r="BC58" s="100">
        <v>59.256661999999999</v>
      </c>
      <c r="BD58" s="100">
        <v>104.77346</v>
      </c>
      <c r="BE58" s="100">
        <v>184.68065999999999</v>
      </c>
      <c r="BF58" s="100">
        <v>273.77168999999998</v>
      </c>
      <c r="BG58" s="100">
        <v>404.93151</v>
      </c>
      <c r="BH58" s="100">
        <v>586.09392000000003</v>
      </c>
      <c r="BI58" s="100">
        <v>830.30618000000004</v>
      </c>
      <c r="BJ58" s="100">
        <v>1130.1369999999999</v>
      </c>
      <c r="BK58" s="100">
        <v>1294.9102</v>
      </c>
      <c r="BL58" s="100">
        <v>1590.2140999999999</v>
      </c>
      <c r="BM58" s="100">
        <v>130.53183999999999</v>
      </c>
      <c r="BN58" s="100">
        <v>186.14512999999999</v>
      </c>
      <c r="BO58" s="127"/>
      <c r="BP58" s="119">
        <v>1951</v>
      </c>
    </row>
    <row r="59" spans="1:68">
      <c r="A59" s="127"/>
      <c r="B59" s="119">
        <v>1952</v>
      </c>
      <c r="C59" s="100">
        <v>13.155146999999999</v>
      </c>
      <c r="D59" s="100">
        <v>9.8510331999999998</v>
      </c>
      <c r="E59" s="100">
        <v>4.6511627999999998</v>
      </c>
      <c r="F59" s="100">
        <v>8.0195258000000003</v>
      </c>
      <c r="G59" s="100">
        <v>13.026356</v>
      </c>
      <c r="H59" s="100">
        <v>17.491118</v>
      </c>
      <c r="I59" s="100">
        <v>20.870076000000001</v>
      </c>
      <c r="J59" s="100">
        <v>35.660319999999999</v>
      </c>
      <c r="K59" s="100">
        <v>55.789814999999997</v>
      </c>
      <c r="L59" s="100">
        <v>96.448598000000004</v>
      </c>
      <c r="M59" s="100">
        <v>185.49088</v>
      </c>
      <c r="N59" s="100">
        <v>290.66802999999999</v>
      </c>
      <c r="O59" s="100">
        <v>472.92818</v>
      </c>
      <c r="P59" s="100">
        <v>697.98658</v>
      </c>
      <c r="Q59" s="100">
        <v>987.84529999999995</v>
      </c>
      <c r="R59" s="100">
        <v>1448.9403</v>
      </c>
      <c r="S59" s="100">
        <v>1521.1268</v>
      </c>
      <c r="T59" s="100">
        <v>1961.8321000000001</v>
      </c>
      <c r="U59" s="100">
        <v>137.08090999999999</v>
      </c>
      <c r="V59" s="100">
        <v>215.90774999999999</v>
      </c>
      <c r="W59" s="127"/>
      <c r="X59" s="119">
        <v>1952</v>
      </c>
      <c r="Y59" s="100">
        <v>12.461740000000001</v>
      </c>
      <c r="Z59" s="100">
        <v>7.5301204999999998</v>
      </c>
      <c r="AA59" s="100">
        <v>4.1881443000000003</v>
      </c>
      <c r="AB59" s="100">
        <v>8.4033613000000003</v>
      </c>
      <c r="AC59" s="100">
        <v>8.8874259000000002</v>
      </c>
      <c r="AD59" s="100">
        <v>15.689757</v>
      </c>
      <c r="AE59" s="100">
        <v>25.617284000000001</v>
      </c>
      <c r="AF59" s="100">
        <v>48.795746000000001</v>
      </c>
      <c r="AG59" s="100">
        <v>80.366584000000003</v>
      </c>
      <c r="AH59" s="100">
        <v>142.62022999999999</v>
      </c>
      <c r="AI59" s="100">
        <v>196.80851000000001</v>
      </c>
      <c r="AJ59" s="100">
        <v>256.15530000000001</v>
      </c>
      <c r="AK59" s="100">
        <v>345.63409999999999</v>
      </c>
      <c r="AL59" s="100">
        <v>478.58098999999999</v>
      </c>
      <c r="AM59" s="100">
        <v>638.20018000000005</v>
      </c>
      <c r="AN59" s="100">
        <v>974.70237999999995</v>
      </c>
      <c r="AO59" s="100">
        <v>1179.0281</v>
      </c>
      <c r="AP59" s="100">
        <v>1600</v>
      </c>
      <c r="AQ59" s="100">
        <v>129.24787000000001</v>
      </c>
      <c r="AR59" s="100">
        <v>172.67553000000001</v>
      </c>
      <c r="AS59" s="127"/>
      <c r="AT59" s="119">
        <v>1952</v>
      </c>
      <c r="AU59" s="100">
        <v>12.816405</v>
      </c>
      <c r="AV59" s="100">
        <v>8.7159341999999995</v>
      </c>
      <c r="AW59" s="100">
        <v>4.4240795999999998</v>
      </c>
      <c r="AX59" s="100">
        <v>8.2069580999999996</v>
      </c>
      <c r="AY59" s="100">
        <v>11.042751000000001</v>
      </c>
      <c r="AZ59" s="100">
        <v>16.626403</v>
      </c>
      <c r="BA59" s="100">
        <v>23.185787000000001</v>
      </c>
      <c r="BB59" s="100">
        <v>42.114970999999997</v>
      </c>
      <c r="BC59" s="100">
        <v>67.567567999999994</v>
      </c>
      <c r="BD59" s="100">
        <v>118.34087</v>
      </c>
      <c r="BE59" s="100">
        <v>191.09258</v>
      </c>
      <c r="BF59" s="100">
        <v>272.77190999999999</v>
      </c>
      <c r="BG59" s="100">
        <v>407.33798000000002</v>
      </c>
      <c r="BH59" s="100">
        <v>582.36332000000004</v>
      </c>
      <c r="BI59" s="100">
        <v>796.89067</v>
      </c>
      <c r="BJ59" s="100">
        <v>1181.3602000000001</v>
      </c>
      <c r="BK59" s="100">
        <v>1322.963</v>
      </c>
      <c r="BL59" s="100">
        <v>1743.2023999999999</v>
      </c>
      <c r="BM59" s="100">
        <v>133.21369000000001</v>
      </c>
      <c r="BN59" s="100">
        <v>191.51765</v>
      </c>
      <c r="BO59" s="127"/>
      <c r="BP59" s="119">
        <v>1952</v>
      </c>
    </row>
    <row r="60" spans="1:68">
      <c r="A60" s="127"/>
      <c r="B60" s="119">
        <v>1953</v>
      </c>
      <c r="C60" s="100">
        <v>13.516280999999999</v>
      </c>
      <c r="D60" s="100">
        <v>9.9032184999999995</v>
      </c>
      <c r="E60" s="100">
        <v>8.9874176000000006</v>
      </c>
      <c r="F60" s="100">
        <v>12.623678</v>
      </c>
      <c r="G60" s="100">
        <v>13.424913999999999</v>
      </c>
      <c r="H60" s="100">
        <v>15.786609</v>
      </c>
      <c r="I60" s="100">
        <v>20.062163999999999</v>
      </c>
      <c r="J60" s="100">
        <v>33.800243999999999</v>
      </c>
      <c r="K60" s="100">
        <v>52.448656999999997</v>
      </c>
      <c r="L60" s="100">
        <v>104.71014</v>
      </c>
      <c r="M60" s="100">
        <v>162.47335000000001</v>
      </c>
      <c r="N60" s="100">
        <v>277.41282999999999</v>
      </c>
      <c r="O60" s="100">
        <v>468.57772999999997</v>
      </c>
      <c r="P60" s="100">
        <v>687.27534000000003</v>
      </c>
      <c r="Q60" s="100">
        <v>1041.0367000000001</v>
      </c>
      <c r="R60" s="100">
        <v>1406.367</v>
      </c>
      <c r="S60" s="100">
        <v>1680.8511000000001</v>
      </c>
      <c r="T60" s="100">
        <v>2251.8519000000001</v>
      </c>
      <c r="U60" s="100">
        <v>137.67759000000001</v>
      </c>
      <c r="V60" s="100">
        <v>221.07732999999999</v>
      </c>
      <c r="W60" s="127"/>
      <c r="X60" s="119">
        <v>1953</v>
      </c>
      <c r="Y60" s="100">
        <v>13.903743</v>
      </c>
      <c r="Z60" s="100">
        <v>5.8878944999999998</v>
      </c>
      <c r="AA60" s="100">
        <v>6.5502183</v>
      </c>
      <c r="AB60" s="100">
        <v>6.421691</v>
      </c>
      <c r="AC60" s="100">
        <v>6.1079062999999998</v>
      </c>
      <c r="AD60" s="100">
        <v>18.414017999999999</v>
      </c>
      <c r="AE60" s="100">
        <v>23.902002</v>
      </c>
      <c r="AF60" s="100">
        <v>41.901187999999998</v>
      </c>
      <c r="AG60" s="100">
        <v>74.923023999999998</v>
      </c>
      <c r="AH60" s="100">
        <v>136.49136999999999</v>
      </c>
      <c r="AI60" s="100">
        <v>188.87907999999999</v>
      </c>
      <c r="AJ60" s="100">
        <v>272.64150999999998</v>
      </c>
      <c r="AK60" s="100">
        <v>363.72951</v>
      </c>
      <c r="AL60" s="100">
        <v>475.30468000000002</v>
      </c>
      <c r="AM60" s="100">
        <v>712.24306999999999</v>
      </c>
      <c r="AN60" s="100">
        <v>998.57347000000004</v>
      </c>
      <c r="AO60" s="100">
        <v>1218.2741000000001</v>
      </c>
      <c r="AP60" s="100">
        <v>1511.7371000000001</v>
      </c>
      <c r="AQ60" s="100">
        <v>131.82622000000001</v>
      </c>
      <c r="AR60" s="100">
        <v>174.70192</v>
      </c>
      <c r="AS60" s="127"/>
      <c r="AT60" s="119">
        <v>1953</v>
      </c>
      <c r="AU60" s="100">
        <v>13.705795999999999</v>
      </c>
      <c r="AV60" s="100">
        <v>7.9410749000000003</v>
      </c>
      <c r="AW60" s="100">
        <v>7.7933985000000003</v>
      </c>
      <c r="AX60" s="100">
        <v>9.5919079000000007</v>
      </c>
      <c r="AY60" s="100">
        <v>9.9186992000000007</v>
      </c>
      <c r="AZ60" s="100">
        <v>17.043033999999999</v>
      </c>
      <c r="BA60" s="100">
        <v>21.928550999999999</v>
      </c>
      <c r="BB60" s="100">
        <v>37.796976000000001</v>
      </c>
      <c r="BC60" s="100">
        <v>63.239159000000001</v>
      </c>
      <c r="BD60" s="100">
        <v>119.78671</v>
      </c>
      <c r="BE60" s="100">
        <v>175.45000999999999</v>
      </c>
      <c r="BF60" s="100">
        <v>274.94511</v>
      </c>
      <c r="BG60" s="100">
        <v>414.23261000000002</v>
      </c>
      <c r="BH60" s="100">
        <v>575.25423999999998</v>
      </c>
      <c r="BI60" s="100">
        <v>861.12468999999999</v>
      </c>
      <c r="BJ60" s="100">
        <v>1174.8987999999999</v>
      </c>
      <c r="BK60" s="100">
        <v>1411.2426</v>
      </c>
      <c r="BL60" s="100">
        <v>1798.8506</v>
      </c>
      <c r="BM60" s="100">
        <v>134.78837999999999</v>
      </c>
      <c r="BN60" s="100">
        <v>194.46045000000001</v>
      </c>
      <c r="BO60" s="127"/>
      <c r="BP60" s="119">
        <v>1953</v>
      </c>
    </row>
    <row r="61" spans="1:68">
      <c r="A61" s="127"/>
      <c r="B61" s="119">
        <v>1954</v>
      </c>
      <c r="C61" s="100">
        <v>11.646585999999999</v>
      </c>
      <c r="D61" s="100">
        <v>8.6749077999999997</v>
      </c>
      <c r="E61" s="100">
        <v>7.9163132999999997</v>
      </c>
      <c r="F61" s="100">
        <v>10.271703</v>
      </c>
      <c r="G61" s="100">
        <v>10.5939</v>
      </c>
      <c r="H61" s="100">
        <v>11.735808</v>
      </c>
      <c r="I61" s="100">
        <v>18.594476</v>
      </c>
      <c r="J61" s="100">
        <v>27.829314</v>
      </c>
      <c r="K61" s="100">
        <v>58.533580000000001</v>
      </c>
      <c r="L61" s="100">
        <v>90.397467000000006</v>
      </c>
      <c r="M61" s="100">
        <v>172.08332999999999</v>
      </c>
      <c r="N61" s="100">
        <v>296.14807000000002</v>
      </c>
      <c r="O61" s="100">
        <v>463.55036000000001</v>
      </c>
      <c r="P61" s="100">
        <v>697.77158999999995</v>
      </c>
      <c r="Q61" s="100">
        <v>1008.377</v>
      </c>
      <c r="R61" s="100">
        <v>1454.2125000000001</v>
      </c>
      <c r="S61" s="100">
        <v>1696.1131</v>
      </c>
      <c r="T61" s="100">
        <v>2128.5713999999998</v>
      </c>
      <c r="U61" s="100">
        <v>136.68859</v>
      </c>
      <c r="V61" s="100">
        <v>219.59318999999999</v>
      </c>
      <c r="W61" s="127"/>
      <c r="X61" s="119">
        <v>1954</v>
      </c>
      <c r="Y61" s="100">
        <v>11.518325000000001</v>
      </c>
      <c r="Z61" s="100">
        <v>7.7307867000000003</v>
      </c>
      <c r="AA61" s="100">
        <v>7.0754716999999996</v>
      </c>
      <c r="AB61" s="100">
        <v>6.8989307000000002</v>
      </c>
      <c r="AC61" s="100">
        <v>5.9130434999999997</v>
      </c>
      <c r="AD61" s="100">
        <v>17.297941999999999</v>
      </c>
      <c r="AE61" s="100">
        <v>24.078908999999999</v>
      </c>
      <c r="AF61" s="100">
        <v>46.173307999999999</v>
      </c>
      <c r="AG61" s="100">
        <v>84.483891999999997</v>
      </c>
      <c r="AH61" s="100">
        <v>131.85531</v>
      </c>
      <c r="AI61" s="100">
        <v>188.84496999999999</v>
      </c>
      <c r="AJ61" s="100">
        <v>256.60377</v>
      </c>
      <c r="AK61" s="100">
        <v>355.11651000000001</v>
      </c>
      <c r="AL61" s="100">
        <v>469.02107000000001</v>
      </c>
      <c r="AM61" s="100">
        <v>698.60626999999999</v>
      </c>
      <c r="AN61" s="100">
        <v>980.90040999999997</v>
      </c>
      <c r="AO61" s="100">
        <v>1147.5</v>
      </c>
      <c r="AP61" s="100">
        <v>1415.1786</v>
      </c>
      <c r="AQ61" s="100">
        <v>129.76308</v>
      </c>
      <c r="AR61" s="100">
        <v>170.52937</v>
      </c>
      <c r="AS61" s="127"/>
      <c r="AT61" s="119">
        <v>1954</v>
      </c>
      <c r="AU61" s="100">
        <v>11.583803</v>
      </c>
      <c r="AV61" s="100">
        <v>8.2140082000000003</v>
      </c>
      <c r="AW61" s="100">
        <v>7.5046904000000003</v>
      </c>
      <c r="AX61" s="100">
        <v>8.6192326999999995</v>
      </c>
      <c r="AY61" s="100">
        <v>8.3472454000000003</v>
      </c>
      <c r="AZ61" s="100">
        <v>14.393616</v>
      </c>
      <c r="BA61" s="100">
        <v>21.255631000000001</v>
      </c>
      <c r="BB61" s="100">
        <v>36.898060999999998</v>
      </c>
      <c r="BC61" s="100">
        <v>71.087785999999994</v>
      </c>
      <c r="BD61" s="100">
        <v>110.08496</v>
      </c>
      <c r="BE61" s="100">
        <v>180.24375000000001</v>
      </c>
      <c r="BF61" s="100">
        <v>275.79509999999999</v>
      </c>
      <c r="BG61" s="100">
        <v>406.78865000000002</v>
      </c>
      <c r="BH61" s="100">
        <v>576.72131000000002</v>
      </c>
      <c r="BI61" s="100">
        <v>839.27722000000006</v>
      </c>
      <c r="BJ61" s="100">
        <v>1182.9554000000001</v>
      </c>
      <c r="BK61" s="100">
        <v>1374.817</v>
      </c>
      <c r="BL61" s="100">
        <v>1689.5604000000001</v>
      </c>
      <c r="BM61" s="100">
        <v>133.26657</v>
      </c>
      <c r="BN61" s="100">
        <v>191.23947999999999</v>
      </c>
      <c r="BO61" s="127"/>
      <c r="BP61" s="119">
        <v>1954</v>
      </c>
    </row>
    <row r="62" spans="1:68">
      <c r="A62" s="127"/>
      <c r="B62" s="119">
        <v>1955</v>
      </c>
      <c r="C62" s="100">
        <v>12.430939</v>
      </c>
      <c r="D62" s="100">
        <v>9.7672485000000009</v>
      </c>
      <c r="E62" s="100">
        <v>5.8324496000000003</v>
      </c>
      <c r="F62" s="100">
        <v>10.194329</v>
      </c>
      <c r="G62" s="100">
        <v>11.334197</v>
      </c>
      <c r="H62" s="100">
        <v>13.870003000000001</v>
      </c>
      <c r="I62" s="100">
        <v>19.394261</v>
      </c>
      <c r="J62" s="100">
        <v>32.208589000000003</v>
      </c>
      <c r="K62" s="100">
        <v>52.647413</v>
      </c>
      <c r="L62" s="100">
        <v>100.27379000000001</v>
      </c>
      <c r="M62" s="100">
        <v>183.78157999999999</v>
      </c>
      <c r="N62" s="100">
        <v>280.42842999999999</v>
      </c>
      <c r="O62" s="100">
        <v>482.00225</v>
      </c>
      <c r="P62" s="100">
        <v>680.43331000000001</v>
      </c>
      <c r="Q62" s="100">
        <v>1009.1837</v>
      </c>
      <c r="R62" s="100">
        <v>1368.6067</v>
      </c>
      <c r="S62" s="100">
        <v>1943.662</v>
      </c>
      <c r="T62" s="100">
        <v>2118.8811000000001</v>
      </c>
      <c r="U62" s="100">
        <v>137.55556999999999</v>
      </c>
      <c r="V62" s="100">
        <v>222.36578</v>
      </c>
      <c r="W62" s="127"/>
      <c r="X62" s="119">
        <v>1955</v>
      </c>
      <c r="Y62" s="100">
        <v>14.400328999999999</v>
      </c>
      <c r="Z62" s="100">
        <v>6.7582297999999996</v>
      </c>
      <c r="AA62" s="100">
        <v>4.9792531000000002</v>
      </c>
      <c r="AB62" s="100">
        <v>7.3455760000000003</v>
      </c>
      <c r="AC62" s="100">
        <v>6.3357973000000003</v>
      </c>
      <c r="AD62" s="100">
        <v>11.124473999999999</v>
      </c>
      <c r="AE62" s="100">
        <v>29.370234</v>
      </c>
      <c r="AF62" s="100">
        <v>43.272267999999997</v>
      </c>
      <c r="AG62" s="100">
        <v>74.144486999999998</v>
      </c>
      <c r="AH62" s="100">
        <v>133.43385000000001</v>
      </c>
      <c r="AI62" s="100">
        <v>193.36534</v>
      </c>
      <c r="AJ62" s="100">
        <v>249.65132</v>
      </c>
      <c r="AK62" s="100">
        <v>327.13567999999998</v>
      </c>
      <c r="AL62" s="100">
        <v>489.15663000000001</v>
      </c>
      <c r="AM62" s="100">
        <v>679.29292999999996</v>
      </c>
      <c r="AN62" s="100">
        <v>888.45654999999999</v>
      </c>
      <c r="AO62" s="100">
        <v>1180.9291000000001</v>
      </c>
      <c r="AP62" s="100">
        <v>1433.4764</v>
      </c>
      <c r="AQ62" s="100">
        <v>127.15147</v>
      </c>
      <c r="AR62" s="100">
        <v>166.79214999999999</v>
      </c>
      <c r="AS62" s="127"/>
      <c r="AT62" s="119">
        <v>1955</v>
      </c>
      <c r="AU62" s="100">
        <v>13.395104999999999</v>
      </c>
      <c r="AV62" s="100">
        <v>8.2987552000000004</v>
      </c>
      <c r="AW62" s="100">
        <v>5.4149181000000004</v>
      </c>
      <c r="AX62" s="100">
        <v>8.8033909000000001</v>
      </c>
      <c r="AY62" s="100">
        <v>8.9391128000000002</v>
      </c>
      <c r="AZ62" s="100">
        <v>12.566043000000001</v>
      </c>
      <c r="BA62" s="100">
        <v>24.229979</v>
      </c>
      <c r="BB62" s="100">
        <v>37.659508000000002</v>
      </c>
      <c r="BC62" s="100">
        <v>63.117283999999998</v>
      </c>
      <c r="BD62" s="100">
        <v>116.05381</v>
      </c>
      <c r="BE62" s="100">
        <v>188.40885</v>
      </c>
      <c r="BF62" s="100">
        <v>264.68490000000003</v>
      </c>
      <c r="BG62" s="100">
        <v>400.21231</v>
      </c>
      <c r="BH62" s="100">
        <v>579.21581000000003</v>
      </c>
      <c r="BI62" s="100">
        <v>828.41327999999999</v>
      </c>
      <c r="BJ62" s="100">
        <v>1091.9283</v>
      </c>
      <c r="BK62" s="100">
        <v>1493.5065</v>
      </c>
      <c r="BL62" s="100">
        <v>1694.1488999999999</v>
      </c>
      <c r="BM62" s="100">
        <v>132.41736</v>
      </c>
      <c r="BN62" s="100">
        <v>190.30014</v>
      </c>
      <c r="BO62" s="127"/>
      <c r="BP62" s="119">
        <v>1955</v>
      </c>
    </row>
    <row r="63" spans="1:68">
      <c r="A63" s="127"/>
      <c r="B63" s="119">
        <v>1956</v>
      </c>
      <c r="C63" s="100">
        <v>11.222910000000001</v>
      </c>
      <c r="D63" s="100">
        <v>7.1899341000000003</v>
      </c>
      <c r="E63" s="100">
        <v>8.2686043999999992</v>
      </c>
      <c r="F63" s="100">
        <v>7.0573796</v>
      </c>
      <c r="G63" s="100">
        <v>9.9422706999999999</v>
      </c>
      <c r="H63" s="100">
        <v>11.91766</v>
      </c>
      <c r="I63" s="100">
        <v>20.610488</v>
      </c>
      <c r="J63" s="100">
        <v>28.031867999999999</v>
      </c>
      <c r="K63" s="100">
        <v>55.291319999999999</v>
      </c>
      <c r="L63" s="100">
        <v>103</v>
      </c>
      <c r="M63" s="100">
        <v>174.93057999999999</v>
      </c>
      <c r="N63" s="100">
        <v>287.33996999999999</v>
      </c>
      <c r="O63" s="100">
        <v>497.74266</v>
      </c>
      <c r="P63" s="100">
        <v>666.88829999999996</v>
      </c>
      <c r="Q63" s="100">
        <v>1038.6139000000001</v>
      </c>
      <c r="R63" s="100">
        <v>1362.7119</v>
      </c>
      <c r="S63" s="100">
        <v>2006.9929999999999</v>
      </c>
      <c r="T63" s="100">
        <v>2102.0408000000002</v>
      </c>
      <c r="U63" s="100">
        <v>137.41624999999999</v>
      </c>
      <c r="V63" s="100">
        <v>223.59906000000001</v>
      </c>
      <c r="W63" s="127"/>
      <c r="X63" s="119">
        <v>1956</v>
      </c>
      <c r="Y63" s="100">
        <v>9.9170207999999995</v>
      </c>
      <c r="Z63" s="100">
        <v>5.4393304999999996</v>
      </c>
      <c r="AA63" s="100">
        <v>6.5582371000000004</v>
      </c>
      <c r="AB63" s="100">
        <v>5.7952349999999999</v>
      </c>
      <c r="AC63" s="100">
        <v>6.3447303000000002</v>
      </c>
      <c r="AD63" s="100">
        <v>11.789600999999999</v>
      </c>
      <c r="AE63" s="100">
        <v>23.575638999999999</v>
      </c>
      <c r="AF63" s="100">
        <v>45.287638000000001</v>
      </c>
      <c r="AG63" s="100">
        <v>74.441687000000002</v>
      </c>
      <c r="AH63" s="100">
        <v>118.22481000000001</v>
      </c>
      <c r="AI63" s="100">
        <v>186.12666999999999</v>
      </c>
      <c r="AJ63" s="100">
        <v>278.36471999999998</v>
      </c>
      <c r="AK63" s="100">
        <v>351.76880999999997</v>
      </c>
      <c r="AL63" s="100">
        <v>495.00880999999998</v>
      </c>
      <c r="AM63" s="100">
        <v>647.68104000000005</v>
      </c>
      <c r="AN63" s="100">
        <v>933.16831999999999</v>
      </c>
      <c r="AO63" s="100">
        <v>1222.7488000000001</v>
      </c>
      <c r="AP63" s="100">
        <v>1579.1667</v>
      </c>
      <c r="AQ63" s="100">
        <v>129.13216</v>
      </c>
      <c r="AR63" s="100">
        <v>170.24441999999999</v>
      </c>
      <c r="AS63" s="127"/>
      <c r="AT63" s="119">
        <v>1956</v>
      </c>
      <c r="AU63" s="100">
        <v>10.584628</v>
      </c>
      <c r="AV63" s="100">
        <v>6.3349340999999999</v>
      </c>
      <c r="AW63" s="100">
        <v>7.4330385999999997</v>
      </c>
      <c r="AX63" s="100">
        <v>6.4414768000000002</v>
      </c>
      <c r="AY63" s="100">
        <v>8.2283795000000008</v>
      </c>
      <c r="AZ63" s="100">
        <v>11.857143000000001</v>
      </c>
      <c r="BA63" s="100">
        <v>22.03894</v>
      </c>
      <c r="BB63" s="100">
        <v>36.502929000000002</v>
      </c>
      <c r="BC63" s="100">
        <v>64.663023999999993</v>
      </c>
      <c r="BD63" s="100">
        <v>110.28005</v>
      </c>
      <c r="BE63" s="100">
        <v>180.29740000000001</v>
      </c>
      <c r="BF63" s="100">
        <v>282.78115000000003</v>
      </c>
      <c r="BG63" s="100">
        <v>420.21699000000001</v>
      </c>
      <c r="BH63" s="100">
        <v>575.61584000000005</v>
      </c>
      <c r="BI63" s="100">
        <v>824.02858000000003</v>
      </c>
      <c r="BJ63" s="100">
        <v>1114.4492</v>
      </c>
      <c r="BK63" s="100">
        <v>1539.548</v>
      </c>
      <c r="BL63" s="100">
        <v>1777.7778000000001</v>
      </c>
      <c r="BM63" s="100">
        <v>133.32980000000001</v>
      </c>
      <c r="BN63" s="100">
        <v>192.8151</v>
      </c>
      <c r="BO63" s="127"/>
      <c r="BP63" s="119">
        <v>1956</v>
      </c>
    </row>
    <row r="64" spans="1:68">
      <c r="A64" s="127"/>
      <c r="B64" s="119">
        <v>1957</v>
      </c>
      <c r="C64" s="100">
        <v>15.206235</v>
      </c>
      <c r="D64" s="100">
        <v>6.9958024999999999</v>
      </c>
      <c r="E64" s="100">
        <v>7.1247989</v>
      </c>
      <c r="F64" s="100">
        <v>10.578901</v>
      </c>
      <c r="G64" s="100">
        <v>11.320755</v>
      </c>
      <c r="H64" s="100">
        <v>15.68088</v>
      </c>
      <c r="I64" s="100">
        <v>23.809524</v>
      </c>
      <c r="J64" s="100">
        <v>29.244747</v>
      </c>
      <c r="K64" s="100">
        <v>52.818990999999997</v>
      </c>
      <c r="L64" s="100">
        <v>99.708644000000007</v>
      </c>
      <c r="M64" s="100">
        <v>181.99306999999999</v>
      </c>
      <c r="N64" s="100">
        <v>302.68022000000002</v>
      </c>
      <c r="O64" s="100">
        <v>526.64399000000003</v>
      </c>
      <c r="P64" s="100">
        <v>740.69236000000001</v>
      </c>
      <c r="Q64" s="100">
        <v>1074.856</v>
      </c>
      <c r="R64" s="100">
        <v>1454.8440000000001</v>
      </c>
      <c r="S64" s="100">
        <v>1615.1203</v>
      </c>
      <c r="T64" s="100">
        <v>2110.3447999999999</v>
      </c>
      <c r="U64" s="100">
        <v>141.92081999999999</v>
      </c>
      <c r="V64" s="100">
        <v>226.4923</v>
      </c>
      <c r="W64" s="127"/>
      <c r="X64" s="119">
        <v>1957</v>
      </c>
      <c r="Y64" s="100">
        <v>8.1624526999999993</v>
      </c>
      <c r="Z64" s="100">
        <v>6.0669456000000004</v>
      </c>
      <c r="AA64" s="100">
        <v>5.7747833999999996</v>
      </c>
      <c r="AB64" s="100">
        <v>8.9561457999999998</v>
      </c>
      <c r="AC64" s="100">
        <v>8.5411684000000001</v>
      </c>
      <c r="AD64" s="100">
        <v>11.963190000000001</v>
      </c>
      <c r="AE64" s="100">
        <v>24.082889999999999</v>
      </c>
      <c r="AF64" s="100">
        <v>40.023718000000002</v>
      </c>
      <c r="AG64" s="100">
        <v>81.851624999999999</v>
      </c>
      <c r="AH64" s="100">
        <v>116.01823</v>
      </c>
      <c r="AI64" s="100">
        <v>173.25484</v>
      </c>
      <c r="AJ64" s="100">
        <v>256.71370000000002</v>
      </c>
      <c r="AK64" s="100">
        <v>369.46793000000002</v>
      </c>
      <c r="AL64" s="100">
        <v>483.50398000000001</v>
      </c>
      <c r="AM64" s="100">
        <v>627.54304000000002</v>
      </c>
      <c r="AN64" s="100">
        <v>859.02030999999999</v>
      </c>
      <c r="AO64" s="100">
        <v>1242.4942000000001</v>
      </c>
      <c r="AP64" s="100">
        <v>1577.8688999999999</v>
      </c>
      <c r="AQ64" s="100">
        <v>126.52641</v>
      </c>
      <c r="AR64" s="100">
        <v>166.57122000000001</v>
      </c>
      <c r="AS64" s="127"/>
      <c r="AT64" s="119">
        <v>1957</v>
      </c>
      <c r="AU64" s="100">
        <v>11.76585</v>
      </c>
      <c r="AV64" s="100">
        <v>6.5419605000000001</v>
      </c>
      <c r="AW64" s="100">
        <v>6.4652639000000001</v>
      </c>
      <c r="AX64" s="100">
        <v>9.7876826000000001</v>
      </c>
      <c r="AY64" s="100">
        <v>9.9885377000000002</v>
      </c>
      <c r="AZ64" s="100">
        <v>13.923133</v>
      </c>
      <c r="BA64" s="100">
        <v>23.940819999999999</v>
      </c>
      <c r="BB64" s="100">
        <v>34.517766000000002</v>
      </c>
      <c r="BC64" s="100">
        <v>67.098913999999994</v>
      </c>
      <c r="BD64" s="100">
        <v>107.53955000000001</v>
      </c>
      <c r="BE64" s="100">
        <v>177.81796</v>
      </c>
      <c r="BF64" s="100">
        <v>279.52305000000001</v>
      </c>
      <c r="BG64" s="100">
        <v>442.91390999999999</v>
      </c>
      <c r="BH64" s="100">
        <v>603.22285999999997</v>
      </c>
      <c r="BI64" s="100">
        <v>828.44827999999995</v>
      </c>
      <c r="BJ64" s="100">
        <v>1109.9585</v>
      </c>
      <c r="BK64" s="100">
        <v>1392.2652</v>
      </c>
      <c r="BL64" s="100">
        <v>1776.3496</v>
      </c>
      <c r="BM64" s="100">
        <v>134.32293999999999</v>
      </c>
      <c r="BN64" s="100">
        <v>192.4239</v>
      </c>
      <c r="BO64" s="127"/>
      <c r="BP64" s="119">
        <v>1957</v>
      </c>
    </row>
    <row r="65" spans="1:68">
      <c r="A65" s="127"/>
      <c r="B65" s="120">
        <v>1958</v>
      </c>
      <c r="C65" s="100">
        <v>12.703156999999999</v>
      </c>
      <c r="D65" s="100">
        <v>7.0643642</v>
      </c>
      <c r="E65" s="100">
        <v>6.6709705000000001</v>
      </c>
      <c r="F65" s="100">
        <v>10.556348</v>
      </c>
      <c r="G65" s="100">
        <v>13.3292</v>
      </c>
      <c r="H65" s="100">
        <v>12.758718</v>
      </c>
      <c r="I65" s="100">
        <v>18.284831000000001</v>
      </c>
      <c r="J65" s="100">
        <v>32.170119999999997</v>
      </c>
      <c r="K65" s="100">
        <v>50.344620999999997</v>
      </c>
      <c r="L65" s="100">
        <v>104.13379999999999</v>
      </c>
      <c r="M65" s="100">
        <v>173.37808000000001</v>
      </c>
      <c r="N65" s="100">
        <v>316.55329</v>
      </c>
      <c r="O65" s="100">
        <v>496.91530999999998</v>
      </c>
      <c r="P65" s="100">
        <v>773.79399999999998</v>
      </c>
      <c r="Q65" s="100">
        <v>1009.2336</v>
      </c>
      <c r="R65" s="100">
        <v>1409.9677999999999</v>
      </c>
      <c r="S65" s="100">
        <v>1712.8713</v>
      </c>
      <c r="T65" s="100">
        <v>1979.021</v>
      </c>
      <c r="U65" s="100">
        <v>139.77413999999999</v>
      </c>
      <c r="V65" s="100">
        <v>222.7079</v>
      </c>
      <c r="W65" s="127"/>
      <c r="X65" s="120">
        <v>1958</v>
      </c>
      <c r="Y65" s="100">
        <v>11.37032</v>
      </c>
      <c r="Z65" s="100">
        <v>5.5327868999999996</v>
      </c>
      <c r="AA65" s="100">
        <v>8.1135903000000003</v>
      </c>
      <c r="AB65" s="100">
        <v>6.5789473999999997</v>
      </c>
      <c r="AC65" s="100">
        <v>8.9285713999999992</v>
      </c>
      <c r="AD65" s="100">
        <v>9.3720712000000006</v>
      </c>
      <c r="AE65" s="100">
        <v>22.383883999999998</v>
      </c>
      <c r="AF65" s="100">
        <v>44.285713999999999</v>
      </c>
      <c r="AG65" s="100">
        <v>71.143821000000003</v>
      </c>
      <c r="AH65" s="100">
        <v>136.20923999999999</v>
      </c>
      <c r="AI65" s="100">
        <v>196.26168000000001</v>
      </c>
      <c r="AJ65" s="100">
        <v>235.74661</v>
      </c>
      <c r="AK65" s="100">
        <v>326.25864000000001</v>
      </c>
      <c r="AL65" s="100">
        <v>456.88690000000003</v>
      </c>
      <c r="AM65" s="100">
        <v>633.10961999999995</v>
      </c>
      <c r="AN65" s="100">
        <v>865.27293999999995</v>
      </c>
      <c r="AO65" s="100">
        <v>1037.2807</v>
      </c>
      <c r="AP65" s="100">
        <v>1334.6614</v>
      </c>
      <c r="AQ65" s="100">
        <v>122.3026</v>
      </c>
      <c r="AR65" s="100">
        <v>158.60303999999999</v>
      </c>
      <c r="AS65" s="127"/>
      <c r="AT65" s="120">
        <v>1958</v>
      </c>
      <c r="AU65" s="100">
        <v>12.052803000000001</v>
      </c>
      <c r="AV65" s="100">
        <v>6.3151564000000002</v>
      </c>
      <c r="AW65" s="100">
        <v>7.3756054999999998</v>
      </c>
      <c r="AX65" s="100">
        <v>8.6143962999999992</v>
      </c>
      <c r="AY65" s="100">
        <v>11.2</v>
      </c>
      <c r="AZ65" s="100">
        <v>11.147444</v>
      </c>
      <c r="BA65" s="100">
        <v>20.24943</v>
      </c>
      <c r="BB65" s="100">
        <v>38.085937999999999</v>
      </c>
      <c r="BC65" s="100">
        <v>60.624431999999999</v>
      </c>
      <c r="BD65" s="100">
        <v>119.58122</v>
      </c>
      <c r="BE65" s="100">
        <v>184.32821000000001</v>
      </c>
      <c r="BF65" s="100">
        <v>276.10419000000002</v>
      </c>
      <c r="BG65" s="100">
        <v>406.14334000000002</v>
      </c>
      <c r="BH65" s="100">
        <v>603.31325000000004</v>
      </c>
      <c r="BI65" s="100">
        <v>801.15512000000001</v>
      </c>
      <c r="BJ65" s="100">
        <v>1093.7289000000001</v>
      </c>
      <c r="BK65" s="100">
        <v>1306.9829</v>
      </c>
      <c r="BL65" s="100">
        <v>1568.5279</v>
      </c>
      <c r="BM65" s="100">
        <v>131.13670999999999</v>
      </c>
      <c r="BN65" s="100">
        <v>185.71737999999999</v>
      </c>
      <c r="BO65" s="127"/>
      <c r="BP65" s="120">
        <v>1958</v>
      </c>
    </row>
    <row r="66" spans="1:68">
      <c r="A66" s="127"/>
      <c r="B66" s="120">
        <v>1959</v>
      </c>
      <c r="C66" s="100">
        <v>13.518451000000001</v>
      </c>
      <c r="D66" s="100">
        <v>9.2432119999999998</v>
      </c>
      <c r="E66" s="100">
        <v>6.6252588000000001</v>
      </c>
      <c r="F66" s="100">
        <v>8.1015393000000007</v>
      </c>
      <c r="G66" s="100">
        <v>13.261001</v>
      </c>
      <c r="H66" s="100">
        <v>13.603472999999999</v>
      </c>
      <c r="I66" s="100">
        <v>26.153846000000001</v>
      </c>
      <c r="J66" s="100">
        <v>32.334384999999997</v>
      </c>
      <c r="K66" s="100">
        <v>60.036386</v>
      </c>
      <c r="L66" s="100">
        <v>93.366093000000006</v>
      </c>
      <c r="M66" s="100">
        <v>171.54207</v>
      </c>
      <c r="N66" s="100">
        <v>309.59751999999997</v>
      </c>
      <c r="O66" s="100">
        <v>496.67773999999997</v>
      </c>
      <c r="P66" s="100">
        <v>750</v>
      </c>
      <c r="Q66" s="100">
        <v>1060.5521000000001</v>
      </c>
      <c r="R66" s="100">
        <v>1458.7869000000001</v>
      </c>
      <c r="S66" s="100">
        <v>1797.3856000000001</v>
      </c>
      <c r="T66" s="100">
        <v>2292.5169999999998</v>
      </c>
      <c r="U66" s="100">
        <v>142.27786</v>
      </c>
      <c r="V66" s="100">
        <v>230.77046000000001</v>
      </c>
      <c r="W66" s="127"/>
      <c r="X66" s="120">
        <v>1959</v>
      </c>
      <c r="Y66" s="100">
        <v>10.348793000000001</v>
      </c>
      <c r="Z66" s="100">
        <v>7.2347267000000004</v>
      </c>
      <c r="AA66" s="100">
        <v>6.5203217000000002</v>
      </c>
      <c r="AB66" s="100">
        <v>4.5236076000000001</v>
      </c>
      <c r="AC66" s="100">
        <v>6.0355781000000004</v>
      </c>
      <c r="AD66" s="100">
        <v>13.307985</v>
      </c>
      <c r="AE66" s="100">
        <v>23.223279000000002</v>
      </c>
      <c r="AF66" s="100">
        <v>48.686030000000002</v>
      </c>
      <c r="AG66" s="100">
        <v>80.520285000000001</v>
      </c>
      <c r="AH66" s="100">
        <v>128.42242999999999</v>
      </c>
      <c r="AI66" s="100">
        <v>179.60784000000001</v>
      </c>
      <c r="AJ66" s="100">
        <v>250.56129000000001</v>
      </c>
      <c r="AK66" s="100">
        <v>333.98917999999998</v>
      </c>
      <c r="AL66" s="100">
        <v>467.51101</v>
      </c>
      <c r="AM66" s="100">
        <v>633.88369999999998</v>
      </c>
      <c r="AN66" s="100">
        <v>876.97517000000005</v>
      </c>
      <c r="AO66" s="100">
        <v>1115.0627999999999</v>
      </c>
      <c r="AP66" s="100">
        <v>1529.1829</v>
      </c>
      <c r="AQ66" s="100">
        <v>125.39689</v>
      </c>
      <c r="AR66" s="100">
        <v>163.73553000000001</v>
      </c>
      <c r="AS66" s="127"/>
      <c r="AT66" s="120">
        <v>1959</v>
      </c>
      <c r="AU66" s="100">
        <v>11.971568</v>
      </c>
      <c r="AV66" s="100">
        <v>8.2603992999999996</v>
      </c>
      <c r="AW66" s="100">
        <v>6.5740642999999999</v>
      </c>
      <c r="AX66" s="100">
        <v>6.3535912000000003</v>
      </c>
      <c r="AY66" s="100">
        <v>9.7432724999999998</v>
      </c>
      <c r="AZ66" s="100">
        <v>13.462410999999999</v>
      </c>
      <c r="BA66" s="100">
        <v>24.752475</v>
      </c>
      <c r="BB66" s="100">
        <v>40.301926999999999</v>
      </c>
      <c r="BC66" s="100">
        <v>70.170062999999999</v>
      </c>
      <c r="BD66" s="100">
        <v>110.37318</v>
      </c>
      <c r="BE66" s="100">
        <v>175.40890999999999</v>
      </c>
      <c r="BF66" s="100">
        <v>280.30302999999998</v>
      </c>
      <c r="BG66" s="100">
        <v>410.52357000000001</v>
      </c>
      <c r="BH66" s="100">
        <v>596.03841999999997</v>
      </c>
      <c r="BI66" s="100">
        <v>824.32431999999994</v>
      </c>
      <c r="BJ66" s="100">
        <v>1121.6481000000001</v>
      </c>
      <c r="BK66" s="100">
        <v>1381.3776</v>
      </c>
      <c r="BL66" s="100">
        <v>1806.9306999999999</v>
      </c>
      <c r="BM66" s="100">
        <v>133.92465999999999</v>
      </c>
      <c r="BN66" s="100">
        <v>191.87866</v>
      </c>
      <c r="BO66" s="127"/>
      <c r="BP66" s="120">
        <v>1959</v>
      </c>
    </row>
    <row r="67" spans="1:68">
      <c r="A67" s="127"/>
      <c r="B67" s="120">
        <v>1960</v>
      </c>
      <c r="C67" s="100">
        <v>10.892856999999999</v>
      </c>
      <c r="D67" s="100">
        <v>10.070302</v>
      </c>
      <c r="E67" s="100">
        <v>8.1608280000000004</v>
      </c>
      <c r="F67" s="100">
        <v>8.3841462999999994</v>
      </c>
      <c r="G67" s="100">
        <v>10.133179</v>
      </c>
      <c r="H67" s="100">
        <v>14.055637000000001</v>
      </c>
      <c r="I67" s="100">
        <v>21.588280999999998</v>
      </c>
      <c r="J67" s="100">
        <v>27.977412999999999</v>
      </c>
      <c r="K67" s="100">
        <v>53.582178999999996</v>
      </c>
      <c r="L67" s="100">
        <v>95.939850000000007</v>
      </c>
      <c r="M67" s="100">
        <v>192.13207</v>
      </c>
      <c r="N67" s="100">
        <v>313.44574</v>
      </c>
      <c r="O67" s="100">
        <v>518.87810000000002</v>
      </c>
      <c r="P67" s="100">
        <v>773.91304000000002</v>
      </c>
      <c r="Q67" s="100">
        <v>1014.7569</v>
      </c>
      <c r="R67" s="100">
        <v>1295.1806999999999</v>
      </c>
      <c r="S67" s="100">
        <v>1777.4295</v>
      </c>
      <c r="T67" s="100">
        <v>2274.5097999999998</v>
      </c>
      <c r="U67" s="100">
        <v>140.57354000000001</v>
      </c>
      <c r="V67" s="100">
        <v>226.505</v>
      </c>
      <c r="W67" s="127"/>
      <c r="X67" s="120">
        <v>1960</v>
      </c>
      <c r="Y67" s="100">
        <v>11.075652</v>
      </c>
      <c r="Z67" s="100">
        <v>6.9416897999999998</v>
      </c>
      <c r="AA67" s="100">
        <v>6.2761506000000002</v>
      </c>
      <c r="AB67" s="100">
        <v>5.5940329999999996</v>
      </c>
      <c r="AC67" s="100">
        <v>4.9321824999999997</v>
      </c>
      <c r="AD67" s="100">
        <v>13.427110000000001</v>
      </c>
      <c r="AE67" s="100">
        <v>26.531188</v>
      </c>
      <c r="AF67" s="100">
        <v>50.243112000000004</v>
      </c>
      <c r="AG67" s="100">
        <v>79.134467000000001</v>
      </c>
      <c r="AH67" s="100">
        <v>131.02361999999999</v>
      </c>
      <c r="AI67" s="100">
        <v>171.54812000000001</v>
      </c>
      <c r="AJ67" s="100">
        <v>239.83921000000001</v>
      </c>
      <c r="AK67" s="100">
        <v>324.28501999999997</v>
      </c>
      <c r="AL67" s="100">
        <v>464.30518000000001</v>
      </c>
      <c r="AM67" s="100">
        <v>581.18466999999998</v>
      </c>
      <c r="AN67" s="100">
        <v>810.86956999999995</v>
      </c>
      <c r="AO67" s="100">
        <v>1153.2417</v>
      </c>
      <c r="AP67" s="100">
        <v>1513.1086</v>
      </c>
      <c r="AQ67" s="100">
        <v>122.67102</v>
      </c>
      <c r="AR67" s="100">
        <v>159.50855999999999</v>
      </c>
      <c r="AS67" s="127"/>
      <c r="AT67" s="120">
        <v>1960</v>
      </c>
      <c r="AU67" s="100">
        <v>10.981971</v>
      </c>
      <c r="AV67" s="100">
        <v>8.5395439</v>
      </c>
      <c r="AW67" s="100">
        <v>7.2419421000000002</v>
      </c>
      <c r="AX67" s="100">
        <v>7.0221065999999999</v>
      </c>
      <c r="AY67" s="100">
        <v>7.6142132</v>
      </c>
      <c r="AZ67" s="100">
        <v>13.755158</v>
      </c>
      <c r="BA67" s="100">
        <v>23.944040999999999</v>
      </c>
      <c r="BB67" s="100">
        <v>38.826006999999997</v>
      </c>
      <c r="BC67" s="100">
        <v>66.188806</v>
      </c>
      <c r="BD67" s="100">
        <v>113.07692</v>
      </c>
      <c r="BE67" s="100">
        <v>182.24982</v>
      </c>
      <c r="BF67" s="100">
        <v>277.24077</v>
      </c>
      <c r="BG67" s="100">
        <v>416.39008999999999</v>
      </c>
      <c r="BH67" s="100">
        <v>603.30330000000004</v>
      </c>
      <c r="BI67" s="100">
        <v>774.25589000000002</v>
      </c>
      <c r="BJ67" s="100">
        <v>1013.8889</v>
      </c>
      <c r="BK67" s="100">
        <v>1393.7198000000001</v>
      </c>
      <c r="BL67" s="100">
        <v>1790.4762000000001</v>
      </c>
      <c r="BM67" s="100">
        <v>131.71776</v>
      </c>
      <c r="BN67" s="100">
        <v>187.77438000000001</v>
      </c>
      <c r="BO67" s="127"/>
      <c r="BP67" s="120">
        <v>1960</v>
      </c>
    </row>
    <row r="68" spans="1:68">
      <c r="A68" s="127"/>
      <c r="B68" s="120">
        <v>1961</v>
      </c>
      <c r="C68" s="100">
        <v>12.375806000000001</v>
      </c>
      <c r="D68" s="100">
        <v>7.0948469000000003</v>
      </c>
      <c r="E68" s="100">
        <v>5.7581574</v>
      </c>
      <c r="F68" s="100">
        <v>7.2115384999999996</v>
      </c>
      <c r="G68" s="100">
        <v>8.6087197999999994</v>
      </c>
      <c r="H68" s="100">
        <v>14.365289000000001</v>
      </c>
      <c r="I68" s="100">
        <v>20.677178000000001</v>
      </c>
      <c r="J68" s="100">
        <v>34.001522000000001</v>
      </c>
      <c r="K68" s="100">
        <v>53.228620999999997</v>
      </c>
      <c r="L68" s="100">
        <v>89.094160000000002</v>
      </c>
      <c r="M68" s="100">
        <v>185.14716000000001</v>
      </c>
      <c r="N68" s="100">
        <v>315.39107999999999</v>
      </c>
      <c r="O68" s="100">
        <v>506.84210999999999</v>
      </c>
      <c r="P68" s="100">
        <v>770.93101000000001</v>
      </c>
      <c r="Q68" s="100">
        <v>1082.0513000000001</v>
      </c>
      <c r="R68" s="100">
        <v>1333.3333</v>
      </c>
      <c r="S68" s="100">
        <v>1789.7898</v>
      </c>
      <c r="T68" s="100">
        <v>2202.5315999999998</v>
      </c>
      <c r="U68" s="100">
        <v>140.80529999999999</v>
      </c>
      <c r="V68" s="100">
        <v>227.43386000000001</v>
      </c>
      <c r="W68" s="127"/>
      <c r="X68" s="120">
        <v>1961</v>
      </c>
      <c r="Y68" s="100">
        <v>9.1508053</v>
      </c>
      <c r="Z68" s="100">
        <v>8.2095386999999995</v>
      </c>
      <c r="AA68" s="100">
        <v>6.2411918999999996</v>
      </c>
      <c r="AB68" s="100">
        <v>5.5795079999999997</v>
      </c>
      <c r="AC68" s="100">
        <v>8.9552239</v>
      </c>
      <c r="AD68" s="100">
        <v>12.816405</v>
      </c>
      <c r="AE68" s="100">
        <v>24.127164</v>
      </c>
      <c r="AF68" s="100">
        <v>46.004843000000001</v>
      </c>
      <c r="AG68" s="100">
        <v>70.873205999999996</v>
      </c>
      <c r="AH68" s="100">
        <v>116.81088</v>
      </c>
      <c r="AI68" s="100">
        <v>182.28592</v>
      </c>
      <c r="AJ68" s="100">
        <v>233.48017999999999</v>
      </c>
      <c r="AK68" s="100">
        <v>337.17025999999998</v>
      </c>
      <c r="AL68" s="100">
        <v>481.14224000000002</v>
      </c>
      <c r="AM68" s="100">
        <v>590.50846999999999</v>
      </c>
      <c r="AN68" s="100">
        <v>849.52977999999996</v>
      </c>
      <c r="AO68" s="100">
        <v>1123.3644999999999</v>
      </c>
      <c r="AP68" s="100">
        <v>1577.0608999999999</v>
      </c>
      <c r="AQ68" s="100">
        <v>123.8284</v>
      </c>
      <c r="AR68" s="100">
        <v>160.79358999999999</v>
      </c>
      <c r="AS68" s="127"/>
      <c r="AT68" s="120">
        <v>1961</v>
      </c>
      <c r="AU68" s="100">
        <v>10.802607</v>
      </c>
      <c r="AV68" s="100">
        <v>7.6394194000000004</v>
      </c>
      <c r="AW68" s="100">
        <v>5.9939077999999997</v>
      </c>
      <c r="AX68" s="100">
        <v>6.4173762999999999</v>
      </c>
      <c r="AY68" s="100">
        <v>8.7757156999999992</v>
      </c>
      <c r="AZ68" s="100">
        <v>13.62523</v>
      </c>
      <c r="BA68" s="100">
        <v>22.321428999999998</v>
      </c>
      <c r="BB68" s="100">
        <v>39.827630999999997</v>
      </c>
      <c r="BC68" s="100">
        <v>61.928635</v>
      </c>
      <c r="BD68" s="100">
        <v>102.70023999999999</v>
      </c>
      <c r="BE68" s="100">
        <v>183.76750000000001</v>
      </c>
      <c r="BF68" s="100">
        <v>275.38726000000003</v>
      </c>
      <c r="BG68" s="100">
        <v>418.06774999999999</v>
      </c>
      <c r="BH68" s="100">
        <v>610.33144000000004</v>
      </c>
      <c r="BI68" s="100">
        <v>807.93951000000004</v>
      </c>
      <c r="BJ68" s="100">
        <v>1052.2162000000001</v>
      </c>
      <c r="BK68" s="100">
        <v>1379.0323000000001</v>
      </c>
      <c r="BL68" s="100">
        <v>1803.2037</v>
      </c>
      <c r="BM68" s="100">
        <v>132.41087999999999</v>
      </c>
      <c r="BN68" s="100">
        <v>188.92350999999999</v>
      </c>
      <c r="BO68" s="127"/>
      <c r="BP68" s="120">
        <v>1961</v>
      </c>
    </row>
    <row r="69" spans="1:68">
      <c r="A69" s="127"/>
      <c r="B69" s="120">
        <v>1962</v>
      </c>
      <c r="C69" s="100">
        <v>11.647824999999999</v>
      </c>
      <c r="D69" s="100">
        <v>9.5693780000000004</v>
      </c>
      <c r="E69" s="100">
        <v>7.9120030999999997</v>
      </c>
      <c r="F69" s="100">
        <v>7.7708703000000003</v>
      </c>
      <c r="G69" s="100">
        <v>7.5921909000000003</v>
      </c>
      <c r="H69" s="100">
        <v>13.994168999999999</v>
      </c>
      <c r="I69" s="100">
        <v>18.253968</v>
      </c>
      <c r="J69" s="100">
        <v>30.995934999999999</v>
      </c>
      <c r="K69" s="100">
        <v>56.211354999999998</v>
      </c>
      <c r="L69" s="100">
        <v>115.62593</v>
      </c>
      <c r="M69" s="100">
        <v>176.33332999999999</v>
      </c>
      <c r="N69" s="100">
        <v>328.97958999999997</v>
      </c>
      <c r="O69" s="100">
        <v>516.17873999999995</v>
      </c>
      <c r="P69" s="100">
        <v>783.07588999999996</v>
      </c>
      <c r="Q69" s="100">
        <v>1046.1796999999999</v>
      </c>
      <c r="R69" s="100">
        <v>1428.3707999999999</v>
      </c>
      <c r="S69" s="100">
        <v>1658.8921</v>
      </c>
      <c r="T69" s="100">
        <v>2288.3436000000002</v>
      </c>
      <c r="U69" s="100">
        <v>143.78056000000001</v>
      </c>
      <c r="V69" s="100">
        <v>230.56979999999999</v>
      </c>
      <c r="W69" s="127"/>
      <c r="X69" s="120">
        <v>1962</v>
      </c>
      <c r="Y69" s="100">
        <v>9.1561938999999999</v>
      </c>
      <c r="Z69" s="100">
        <v>7.9104766</v>
      </c>
      <c r="AA69" s="100">
        <v>7.4792804000000004</v>
      </c>
      <c r="AB69" s="100">
        <v>5.5970148999999996</v>
      </c>
      <c r="AC69" s="100">
        <v>8.9234311999999996</v>
      </c>
      <c r="AD69" s="100">
        <v>11.889862000000001</v>
      </c>
      <c r="AE69" s="100">
        <v>24.594906999999999</v>
      </c>
      <c r="AF69" s="100">
        <v>39.136302000000001</v>
      </c>
      <c r="AG69" s="100">
        <v>74.332172</v>
      </c>
      <c r="AH69" s="100">
        <v>118.56618</v>
      </c>
      <c r="AI69" s="100">
        <v>180.49645000000001</v>
      </c>
      <c r="AJ69" s="100">
        <v>240</v>
      </c>
      <c r="AK69" s="100">
        <v>329.05372999999997</v>
      </c>
      <c r="AL69" s="100">
        <v>465.55435999999997</v>
      </c>
      <c r="AM69" s="100">
        <v>646.40522999999996</v>
      </c>
      <c r="AN69" s="100">
        <v>786.57315000000006</v>
      </c>
      <c r="AO69" s="100">
        <v>1125.8993</v>
      </c>
      <c r="AP69" s="100">
        <v>1364.8649</v>
      </c>
      <c r="AQ69" s="100">
        <v>123.04528999999999</v>
      </c>
      <c r="AR69" s="100">
        <v>157.31012999999999</v>
      </c>
      <c r="AS69" s="127"/>
      <c r="AT69" s="120">
        <v>1962</v>
      </c>
      <c r="AU69" s="100">
        <v>10.431276</v>
      </c>
      <c r="AV69" s="100">
        <v>8.7595366000000006</v>
      </c>
      <c r="AW69" s="100">
        <v>7.7006614999999998</v>
      </c>
      <c r="AX69" s="100">
        <v>6.7106459999999997</v>
      </c>
      <c r="AY69" s="100">
        <v>8.2379224000000004</v>
      </c>
      <c r="AZ69" s="100">
        <v>12.979172999999999</v>
      </c>
      <c r="BA69" s="100">
        <v>21.282477</v>
      </c>
      <c r="BB69" s="100">
        <v>34.943069999999999</v>
      </c>
      <c r="BC69" s="100">
        <v>65.124250000000004</v>
      </c>
      <c r="BD69" s="100">
        <v>117.0776</v>
      </c>
      <c r="BE69" s="100">
        <v>178.35051999999999</v>
      </c>
      <c r="BF69" s="100">
        <v>285.65445</v>
      </c>
      <c r="BG69" s="100">
        <v>419.01235000000003</v>
      </c>
      <c r="BH69" s="100">
        <v>606.81206999999995</v>
      </c>
      <c r="BI69" s="100">
        <v>821.38919999999996</v>
      </c>
      <c r="BJ69" s="100">
        <v>1053.8012000000001</v>
      </c>
      <c r="BK69" s="100">
        <v>1329.2547</v>
      </c>
      <c r="BL69" s="100">
        <v>1692.8105</v>
      </c>
      <c r="BM69" s="100">
        <v>133.50778</v>
      </c>
      <c r="BN69" s="100">
        <v>188.04616999999999</v>
      </c>
      <c r="BO69" s="127"/>
      <c r="BP69" s="120">
        <v>1962</v>
      </c>
    </row>
    <row r="70" spans="1:68">
      <c r="A70" s="127"/>
      <c r="B70" s="120">
        <v>1963</v>
      </c>
      <c r="C70" s="100">
        <v>10.145417999999999</v>
      </c>
      <c r="D70" s="100">
        <v>7.9666848000000003</v>
      </c>
      <c r="E70" s="100">
        <v>7.6016724</v>
      </c>
      <c r="F70" s="100">
        <v>8.5327783999999998</v>
      </c>
      <c r="G70" s="100">
        <v>11.907912</v>
      </c>
      <c r="H70" s="100">
        <v>14.583928999999999</v>
      </c>
      <c r="I70" s="100">
        <v>23.010287000000002</v>
      </c>
      <c r="J70" s="100">
        <v>32.559313000000003</v>
      </c>
      <c r="K70" s="100">
        <v>56.410255999999997</v>
      </c>
      <c r="L70" s="100">
        <v>112.18626999999999</v>
      </c>
      <c r="M70" s="100">
        <v>186.93108000000001</v>
      </c>
      <c r="N70" s="100">
        <v>317.67955999999998</v>
      </c>
      <c r="O70" s="100">
        <v>549.89918999999998</v>
      </c>
      <c r="P70" s="100">
        <v>795.10905000000002</v>
      </c>
      <c r="Q70" s="100">
        <v>1080.6044999999999</v>
      </c>
      <c r="R70" s="100">
        <v>1425.4743000000001</v>
      </c>
      <c r="S70" s="100">
        <v>1795.3889999999999</v>
      </c>
      <c r="T70" s="100">
        <v>2160.7143000000001</v>
      </c>
      <c r="U70" s="100">
        <v>146.82085000000001</v>
      </c>
      <c r="V70" s="100">
        <v>234.58184</v>
      </c>
      <c r="W70" s="127"/>
      <c r="X70" s="120">
        <v>1963</v>
      </c>
      <c r="Y70" s="100">
        <v>7.0997515</v>
      </c>
      <c r="Z70" s="100">
        <v>5.1311287999999999</v>
      </c>
      <c r="AA70" s="100">
        <v>6.1569016999999997</v>
      </c>
      <c r="AB70" s="100">
        <v>8.5320499000000005</v>
      </c>
      <c r="AC70" s="100">
        <v>11.47174</v>
      </c>
      <c r="AD70" s="100">
        <v>15.248551000000001</v>
      </c>
      <c r="AE70" s="100">
        <v>25.088547999999999</v>
      </c>
      <c r="AF70" s="100">
        <v>51.108707000000003</v>
      </c>
      <c r="AG70" s="100">
        <v>82.702551</v>
      </c>
      <c r="AH70" s="100">
        <v>138.73542</v>
      </c>
      <c r="AI70" s="100">
        <v>185.35076000000001</v>
      </c>
      <c r="AJ70" s="100">
        <v>263.39841999999999</v>
      </c>
      <c r="AK70" s="100">
        <v>358.22305999999998</v>
      </c>
      <c r="AL70" s="100">
        <v>426.29057999999998</v>
      </c>
      <c r="AM70" s="100">
        <v>633.91137000000003</v>
      </c>
      <c r="AN70" s="100">
        <v>821.46249</v>
      </c>
      <c r="AO70" s="100">
        <v>1108.3915999999999</v>
      </c>
      <c r="AP70" s="100">
        <v>1464.7436</v>
      </c>
      <c r="AQ70" s="100">
        <v>128.05622</v>
      </c>
      <c r="AR70" s="100">
        <v>163.49975000000001</v>
      </c>
      <c r="AS70" s="127"/>
      <c r="AT70" s="120">
        <v>1963</v>
      </c>
      <c r="AU70" s="100">
        <v>8.6595081</v>
      </c>
      <c r="AV70" s="100">
        <v>6.5832173999999997</v>
      </c>
      <c r="AW70" s="100">
        <v>6.8952121999999996</v>
      </c>
      <c r="AX70" s="100">
        <v>8.5324232000000002</v>
      </c>
      <c r="AY70" s="100">
        <v>11.695906000000001</v>
      </c>
      <c r="AZ70" s="100">
        <v>14.905549000000001</v>
      </c>
      <c r="BA70" s="100">
        <v>24.004518000000001</v>
      </c>
      <c r="BB70" s="100">
        <v>41.514360000000003</v>
      </c>
      <c r="BC70" s="100">
        <v>69.306931000000006</v>
      </c>
      <c r="BD70" s="100">
        <v>125.36177000000001</v>
      </c>
      <c r="BE70" s="100">
        <v>186.16309999999999</v>
      </c>
      <c r="BF70" s="100">
        <v>291.23658999999998</v>
      </c>
      <c r="BG70" s="100">
        <v>450.97561000000002</v>
      </c>
      <c r="BH70" s="100">
        <v>590.80188999999996</v>
      </c>
      <c r="BI70" s="100">
        <v>827.51092000000006</v>
      </c>
      <c r="BJ70" s="100">
        <v>1070.3517999999999</v>
      </c>
      <c r="BK70" s="100">
        <v>1367.7910999999999</v>
      </c>
      <c r="BL70" s="100">
        <v>1708.3333</v>
      </c>
      <c r="BM70" s="100">
        <v>137.51845</v>
      </c>
      <c r="BN70" s="100">
        <v>192.94468000000001</v>
      </c>
      <c r="BO70" s="127"/>
      <c r="BP70" s="120">
        <v>1963</v>
      </c>
    </row>
    <row r="71" spans="1:68">
      <c r="A71" s="127"/>
      <c r="B71" s="120">
        <v>1964</v>
      </c>
      <c r="C71" s="100">
        <v>8.8836741999999997</v>
      </c>
      <c r="D71" s="100">
        <v>8.4940718000000004</v>
      </c>
      <c r="E71" s="100">
        <v>10.076506999999999</v>
      </c>
      <c r="F71" s="100">
        <v>7.2100941000000001</v>
      </c>
      <c r="G71" s="100">
        <v>10.81761</v>
      </c>
      <c r="H71" s="100">
        <v>13.066444000000001</v>
      </c>
      <c r="I71" s="100">
        <v>21.517240999999999</v>
      </c>
      <c r="J71" s="100">
        <v>33.391916000000002</v>
      </c>
      <c r="K71" s="100">
        <v>56.800417000000003</v>
      </c>
      <c r="L71" s="100">
        <v>105.0536</v>
      </c>
      <c r="M71" s="100">
        <v>180.72289000000001</v>
      </c>
      <c r="N71" s="100">
        <v>346.59526</v>
      </c>
      <c r="O71" s="100">
        <v>565.11057000000005</v>
      </c>
      <c r="P71" s="100">
        <v>816.45983000000001</v>
      </c>
      <c r="Q71" s="100">
        <v>1108.2693999999999</v>
      </c>
      <c r="R71" s="100">
        <v>1483.6172999999999</v>
      </c>
      <c r="S71" s="100">
        <v>1894.4444000000001</v>
      </c>
      <c r="T71" s="100">
        <v>2076.4706000000001</v>
      </c>
      <c r="U71" s="100">
        <v>149.84299999999999</v>
      </c>
      <c r="V71" s="100">
        <v>239.39382000000001</v>
      </c>
      <c r="W71" s="127"/>
      <c r="X71" s="120">
        <v>1964</v>
      </c>
      <c r="Y71" s="100">
        <v>9.1694586000000005</v>
      </c>
      <c r="Z71" s="100">
        <v>6.3138347000000001</v>
      </c>
      <c r="AA71" s="100">
        <v>6.8226120999999997</v>
      </c>
      <c r="AB71" s="100">
        <v>8.4370385999999993</v>
      </c>
      <c r="AC71" s="100">
        <v>6.9093808000000001</v>
      </c>
      <c r="AD71" s="100">
        <v>15.289621</v>
      </c>
      <c r="AE71" s="100">
        <v>22.149056999999999</v>
      </c>
      <c r="AF71" s="100">
        <v>44.937736999999998</v>
      </c>
      <c r="AG71" s="100">
        <v>75.564012000000005</v>
      </c>
      <c r="AH71" s="100">
        <v>123.06262</v>
      </c>
      <c r="AI71" s="100">
        <v>181.81818000000001</v>
      </c>
      <c r="AJ71" s="100">
        <v>248.99759</v>
      </c>
      <c r="AK71" s="100">
        <v>345.53991000000002</v>
      </c>
      <c r="AL71" s="100">
        <v>431.60127</v>
      </c>
      <c r="AM71" s="100">
        <v>627.92166999999995</v>
      </c>
      <c r="AN71" s="100">
        <v>854.14768000000004</v>
      </c>
      <c r="AO71" s="100">
        <v>1201.0220999999999</v>
      </c>
      <c r="AP71" s="100">
        <v>1410.8761</v>
      </c>
      <c r="AQ71" s="100">
        <v>126.51367</v>
      </c>
      <c r="AR71" s="100">
        <v>161.29926</v>
      </c>
      <c r="AS71" s="127"/>
      <c r="AT71" s="120">
        <v>1964</v>
      </c>
      <c r="AU71" s="100">
        <v>9.0229441000000001</v>
      </c>
      <c r="AV71" s="100">
        <v>7.4302282999999996</v>
      </c>
      <c r="AW71" s="100">
        <v>8.4850796000000006</v>
      </c>
      <c r="AX71" s="100">
        <v>7.8076844000000003</v>
      </c>
      <c r="AY71" s="100">
        <v>8.9170327999999994</v>
      </c>
      <c r="AZ71" s="100">
        <v>14.146898999999999</v>
      </c>
      <c r="BA71" s="100">
        <v>21.820270000000001</v>
      </c>
      <c r="BB71" s="100">
        <v>38.947505999999997</v>
      </c>
      <c r="BC71" s="100">
        <v>65.983770000000007</v>
      </c>
      <c r="BD71" s="100">
        <v>114.00400999999999</v>
      </c>
      <c r="BE71" s="100">
        <v>181.25909999999999</v>
      </c>
      <c r="BF71" s="100">
        <v>298.94283000000001</v>
      </c>
      <c r="BG71" s="100">
        <v>452.82112999999998</v>
      </c>
      <c r="BH71" s="100">
        <v>604.03863000000001</v>
      </c>
      <c r="BI71" s="100">
        <v>832.36575000000005</v>
      </c>
      <c r="BJ71" s="100">
        <v>1112.3656000000001</v>
      </c>
      <c r="BK71" s="100">
        <v>1464.6251</v>
      </c>
      <c r="BL71" s="100">
        <v>1636.7265</v>
      </c>
      <c r="BM71" s="100">
        <v>138.27146999999999</v>
      </c>
      <c r="BN71" s="100">
        <v>194.00315000000001</v>
      </c>
      <c r="BO71" s="127"/>
      <c r="BP71" s="120">
        <v>1964</v>
      </c>
    </row>
    <row r="72" spans="1:68">
      <c r="A72" s="127"/>
      <c r="B72" s="120">
        <v>1965</v>
      </c>
      <c r="C72" s="100">
        <v>10.889595999999999</v>
      </c>
      <c r="D72" s="100">
        <v>7.2413793000000002</v>
      </c>
      <c r="E72" s="100">
        <v>9.0123230000000003</v>
      </c>
      <c r="F72" s="100">
        <v>10.963647</v>
      </c>
      <c r="G72" s="100">
        <v>11.428571</v>
      </c>
      <c r="H72" s="100">
        <v>13.728128999999999</v>
      </c>
      <c r="I72" s="100">
        <v>22.943480999999998</v>
      </c>
      <c r="J72" s="100">
        <v>35.409342000000002</v>
      </c>
      <c r="K72" s="100">
        <v>54.439073999999998</v>
      </c>
      <c r="L72" s="100">
        <v>98.176292000000004</v>
      </c>
      <c r="M72" s="100">
        <v>198.13374999999999</v>
      </c>
      <c r="N72" s="100">
        <v>312.12797999999998</v>
      </c>
      <c r="O72" s="100">
        <v>515.78947000000005</v>
      </c>
      <c r="P72" s="100">
        <v>824.12698</v>
      </c>
      <c r="Q72" s="100">
        <v>1139.5146999999999</v>
      </c>
      <c r="R72" s="100">
        <v>1485.9335000000001</v>
      </c>
      <c r="S72" s="100">
        <v>1818.9188999999999</v>
      </c>
      <c r="T72" s="100">
        <v>2155.1723999999999</v>
      </c>
      <c r="U72" s="100">
        <v>147.85195999999999</v>
      </c>
      <c r="V72" s="100">
        <v>237.75434999999999</v>
      </c>
      <c r="W72" s="127"/>
      <c r="X72" s="120">
        <v>1965</v>
      </c>
      <c r="Y72" s="100">
        <v>10.047594</v>
      </c>
      <c r="Z72" s="100">
        <v>5.6210335000000002</v>
      </c>
      <c r="AA72" s="100">
        <v>7.2992701000000002</v>
      </c>
      <c r="AB72" s="100">
        <v>4.4615697000000001</v>
      </c>
      <c r="AC72" s="100">
        <v>8.7983911999999993</v>
      </c>
      <c r="AD72" s="100">
        <v>15.134209</v>
      </c>
      <c r="AE72" s="100">
        <v>20.770620000000001</v>
      </c>
      <c r="AF72" s="100">
        <v>41.666666999999997</v>
      </c>
      <c r="AG72" s="100">
        <v>72.244355999999996</v>
      </c>
      <c r="AH72" s="100">
        <v>129.17182</v>
      </c>
      <c r="AI72" s="100">
        <v>167.67805999999999</v>
      </c>
      <c r="AJ72" s="100">
        <v>236.00310999999999</v>
      </c>
      <c r="AK72" s="100">
        <v>320.94752</v>
      </c>
      <c r="AL72" s="100">
        <v>436.09807000000001</v>
      </c>
      <c r="AM72" s="100">
        <v>648.75</v>
      </c>
      <c r="AN72" s="100">
        <v>772.56637000000001</v>
      </c>
      <c r="AO72" s="100">
        <v>1130.9329</v>
      </c>
      <c r="AP72" s="100">
        <v>1402.8570999999999</v>
      </c>
      <c r="AQ72" s="100">
        <v>122.63614</v>
      </c>
      <c r="AR72" s="100">
        <v>155.69501</v>
      </c>
      <c r="AS72" s="127"/>
      <c r="AT72" s="120">
        <v>1965</v>
      </c>
      <c r="AU72" s="100">
        <v>10.479298999999999</v>
      </c>
      <c r="AV72" s="100">
        <v>6.4516128999999998</v>
      </c>
      <c r="AW72" s="100">
        <v>8.1743869</v>
      </c>
      <c r="AX72" s="100">
        <v>7.7986180000000003</v>
      </c>
      <c r="AY72" s="100">
        <v>10.149181</v>
      </c>
      <c r="AZ72" s="100">
        <v>14.41042</v>
      </c>
      <c r="BA72" s="100">
        <v>21.896751999999999</v>
      </c>
      <c r="BB72" s="100">
        <v>38.411287999999999</v>
      </c>
      <c r="BC72" s="100">
        <v>63.149687999999998</v>
      </c>
      <c r="BD72" s="100">
        <v>113.54582000000001</v>
      </c>
      <c r="BE72" s="100">
        <v>183.10747000000001</v>
      </c>
      <c r="BF72" s="100">
        <v>274.90494000000001</v>
      </c>
      <c r="BG72" s="100">
        <v>416.92198999999999</v>
      </c>
      <c r="BH72" s="100">
        <v>611.11111000000005</v>
      </c>
      <c r="BI72" s="100">
        <v>854.39360999999997</v>
      </c>
      <c r="BJ72" s="100">
        <v>1064.3305</v>
      </c>
      <c r="BK72" s="100">
        <v>1390.4178999999999</v>
      </c>
      <c r="BL72" s="100">
        <v>1652.6718000000001</v>
      </c>
      <c r="BM72" s="100">
        <v>135.34199000000001</v>
      </c>
      <c r="BN72" s="100">
        <v>189.82604000000001</v>
      </c>
      <c r="BO72" s="127"/>
      <c r="BP72" s="120">
        <v>1965</v>
      </c>
    </row>
    <row r="73" spans="1:68">
      <c r="A73" s="127"/>
      <c r="B73" s="120">
        <v>1966</v>
      </c>
      <c r="C73" s="100">
        <v>9.5821670999999995</v>
      </c>
      <c r="D73" s="100">
        <v>10.684189</v>
      </c>
      <c r="E73" s="100">
        <v>5.3808087999999996</v>
      </c>
      <c r="F73" s="100">
        <v>9.2446731999999994</v>
      </c>
      <c r="G73" s="100">
        <v>13.166168000000001</v>
      </c>
      <c r="H73" s="100">
        <v>12.224907</v>
      </c>
      <c r="I73" s="100">
        <v>22.127797999999999</v>
      </c>
      <c r="J73" s="100">
        <v>39.010590999999998</v>
      </c>
      <c r="K73" s="100">
        <v>57.800272</v>
      </c>
      <c r="L73" s="100">
        <v>106.02534</v>
      </c>
      <c r="M73" s="100">
        <v>184.07986</v>
      </c>
      <c r="N73" s="100">
        <v>334.94535999999999</v>
      </c>
      <c r="O73" s="100">
        <v>557.24510999999995</v>
      </c>
      <c r="P73" s="100">
        <v>814.99391000000003</v>
      </c>
      <c r="Q73" s="100">
        <v>1106.8510000000001</v>
      </c>
      <c r="R73" s="100">
        <v>1523.0794000000001</v>
      </c>
      <c r="S73" s="100">
        <v>1898.3226999999999</v>
      </c>
      <c r="T73" s="100">
        <v>2166.2665000000002</v>
      </c>
      <c r="U73" s="100">
        <v>150.28448</v>
      </c>
      <c r="V73" s="100">
        <v>241.66249999999999</v>
      </c>
      <c r="W73" s="127"/>
      <c r="X73" s="120">
        <v>1966</v>
      </c>
      <c r="Y73" s="100">
        <v>9.0201946</v>
      </c>
      <c r="Z73" s="100">
        <v>7.0085310999999999</v>
      </c>
      <c r="AA73" s="100">
        <v>5.6372857999999999</v>
      </c>
      <c r="AB73" s="100">
        <v>6.6072404000000002</v>
      </c>
      <c r="AC73" s="100">
        <v>9.0770979999999994</v>
      </c>
      <c r="AD73" s="100">
        <v>12.696028999999999</v>
      </c>
      <c r="AE73" s="100">
        <v>18.908414</v>
      </c>
      <c r="AF73" s="100">
        <v>43.543101999999998</v>
      </c>
      <c r="AG73" s="100">
        <v>70.540865999999994</v>
      </c>
      <c r="AH73" s="100">
        <v>125.75205</v>
      </c>
      <c r="AI73" s="100">
        <v>198.38910999999999</v>
      </c>
      <c r="AJ73" s="100">
        <v>249.61827</v>
      </c>
      <c r="AK73" s="100">
        <v>355.74511999999999</v>
      </c>
      <c r="AL73" s="100">
        <v>430.53280999999998</v>
      </c>
      <c r="AM73" s="100">
        <v>627.96091999999999</v>
      </c>
      <c r="AN73" s="100">
        <v>815.59492999999998</v>
      </c>
      <c r="AO73" s="100">
        <v>1087.0077000000001</v>
      </c>
      <c r="AP73" s="100">
        <v>1361.6306999999999</v>
      </c>
      <c r="AQ73" s="100">
        <v>125.60113</v>
      </c>
      <c r="AR73" s="100">
        <v>158.43436</v>
      </c>
      <c r="AS73" s="127"/>
      <c r="AT73" s="120">
        <v>1966</v>
      </c>
      <c r="AU73" s="100">
        <v>9.3083147000000004</v>
      </c>
      <c r="AV73" s="100">
        <v>8.8907962000000005</v>
      </c>
      <c r="AW73" s="100">
        <v>5.5060621999999997</v>
      </c>
      <c r="AX73" s="100">
        <v>7.9587735999999998</v>
      </c>
      <c r="AY73" s="100">
        <v>11.173717999999999</v>
      </c>
      <c r="AZ73" s="100">
        <v>12.453484</v>
      </c>
      <c r="BA73" s="100">
        <v>20.573687</v>
      </c>
      <c r="BB73" s="100">
        <v>41.188316</v>
      </c>
      <c r="BC73" s="100">
        <v>64.011251999999999</v>
      </c>
      <c r="BD73" s="100">
        <v>115.78991000000001</v>
      </c>
      <c r="BE73" s="100">
        <v>191.17581000000001</v>
      </c>
      <c r="BF73" s="100">
        <v>293.00808999999998</v>
      </c>
      <c r="BG73" s="100">
        <v>455.73651000000001</v>
      </c>
      <c r="BH73" s="100">
        <v>605.23128999999994</v>
      </c>
      <c r="BI73" s="100">
        <v>826.98256000000003</v>
      </c>
      <c r="BJ73" s="100">
        <v>1102.0084999999999</v>
      </c>
      <c r="BK73" s="100">
        <v>1392.2589</v>
      </c>
      <c r="BL73" s="100">
        <v>1624.3710000000001</v>
      </c>
      <c r="BM73" s="100">
        <v>138.03183999999999</v>
      </c>
      <c r="BN73" s="100">
        <v>192.67618999999999</v>
      </c>
      <c r="BO73" s="127"/>
      <c r="BP73" s="120">
        <v>1966</v>
      </c>
    </row>
    <row r="74" spans="1:68">
      <c r="A74" s="127"/>
      <c r="B74" s="120">
        <v>1967</v>
      </c>
      <c r="C74" s="100">
        <v>9.3248788000000005</v>
      </c>
      <c r="D74" s="100">
        <v>9.4644431000000004</v>
      </c>
      <c r="E74" s="100">
        <v>6.1728721999999996</v>
      </c>
      <c r="F74" s="100">
        <v>9.3183792000000008</v>
      </c>
      <c r="G74" s="100">
        <v>10.504201999999999</v>
      </c>
      <c r="H74" s="100">
        <v>12.030618</v>
      </c>
      <c r="I74" s="100">
        <v>23.33953</v>
      </c>
      <c r="J74" s="100">
        <v>31.574256999999999</v>
      </c>
      <c r="K74" s="100">
        <v>59.818491999999999</v>
      </c>
      <c r="L74" s="100">
        <v>101.3759</v>
      </c>
      <c r="M74" s="100">
        <v>195.77556000000001</v>
      </c>
      <c r="N74" s="100">
        <v>323.64866000000001</v>
      </c>
      <c r="O74" s="100">
        <v>560.90935000000002</v>
      </c>
      <c r="P74" s="100">
        <v>859.65081999999995</v>
      </c>
      <c r="Q74" s="100">
        <v>1153.0992000000001</v>
      </c>
      <c r="R74" s="100">
        <v>1528.4964</v>
      </c>
      <c r="S74" s="100">
        <v>1892.7684999999999</v>
      </c>
      <c r="T74" s="100">
        <v>2205.1197999999999</v>
      </c>
      <c r="U74" s="100">
        <v>151.80186</v>
      </c>
      <c r="V74" s="100">
        <v>244.80054999999999</v>
      </c>
      <c r="W74" s="127"/>
      <c r="X74" s="120">
        <v>1967</v>
      </c>
      <c r="Y74" s="100">
        <v>8.3987513000000007</v>
      </c>
      <c r="Z74" s="100">
        <v>6.3281181000000002</v>
      </c>
      <c r="AA74" s="100">
        <v>4.9879088999999999</v>
      </c>
      <c r="AB74" s="100">
        <v>7.2173435000000001</v>
      </c>
      <c r="AC74" s="100">
        <v>6.8308419000000002</v>
      </c>
      <c r="AD74" s="100">
        <v>10.161053000000001</v>
      </c>
      <c r="AE74" s="100">
        <v>17.230654000000001</v>
      </c>
      <c r="AF74" s="100">
        <v>38.297286</v>
      </c>
      <c r="AG74" s="100">
        <v>75.008452000000005</v>
      </c>
      <c r="AH74" s="100">
        <v>117.1414</v>
      </c>
      <c r="AI74" s="100">
        <v>202.95973000000001</v>
      </c>
      <c r="AJ74" s="100">
        <v>260.88497999999998</v>
      </c>
      <c r="AK74" s="100">
        <v>353.07999000000001</v>
      </c>
      <c r="AL74" s="100">
        <v>449.35203999999999</v>
      </c>
      <c r="AM74" s="100">
        <v>617.65796999999998</v>
      </c>
      <c r="AN74" s="100">
        <v>815.46888999999999</v>
      </c>
      <c r="AO74" s="100">
        <v>1072.1321</v>
      </c>
      <c r="AP74" s="100">
        <v>1395.6918000000001</v>
      </c>
      <c r="AQ74" s="100">
        <v>125.75606999999999</v>
      </c>
      <c r="AR74" s="100">
        <v>158.52739</v>
      </c>
      <c r="AS74" s="127"/>
      <c r="AT74" s="120">
        <v>1967</v>
      </c>
      <c r="AU74" s="100">
        <v>8.8739868000000008</v>
      </c>
      <c r="AV74" s="100">
        <v>7.9331147</v>
      </c>
      <c r="AW74" s="100">
        <v>5.5941229000000003</v>
      </c>
      <c r="AX74" s="100">
        <v>8.2918106999999992</v>
      </c>
      <c r="AY74" s="100">
        <v>8.7113259999999997</v>
      </c>
      <c r="AZ74" s="100">
        <v>11.126075</v>
      </c>
      <c r="BA74" s="100">
        <v>20.379223</v>
      </c>
      <c r="BB74" s="100">
        <v>34.803322000000001</v>
      </c>
      <c r="BC74" s="100">
        <v>67.209310000000002</v>
      </c>
      <c r="BD74" s="100">
        <v>109.15317</v>
      </c>
      <c r="BE74" s="100">
        <v>199.35037</v>
      </c>
      <c r="BF74" s="100">
        <v>292.60593</v>
      </c>
      <c r="BG74" s="100">
        <v>456.38173</v>
      </c>
      <c r="BH74" s="100">
        <v>637.34139000000005</v>
      </c>
      <c r="BI74" s="100">
        <v>839.95935999999995</v>
      </c>
      <c r="BJ74" s="100">
        <v>1100.3865000000001</v>
      </c>
      <c r="BK74" s="100">
        <v>1377.7614000000001</v>
      </c>
      <c r="BL74" s="100">
        <v>1659.1171999999999</v>
      </c>
      <c r="BM74" s="100">
        <v>138.86678000000001</v>
      </c>
      <c r="BN74" s="100">
        <v>193.91713999999999</v>
      </c>
      <c r="BO74" s="127"/>
      <c r="BP74" s="120">
        <v>1967</v>
      </c>
    </row>
    <row r="75" spans="1:68">
      <c r="A75" s="127"/>
      <c r="B75" s="121">
        <v>1968</v>
      </c>
      <c r="C75" s="100">
        <v>10.047017</v>
      </c>
      <c r="D75" s="100">
        <v>9.1630590000000005</v>
      </c>
      <c r="E75" s="100">
        <v>8.4933785999999998</v>
      </c>
      <c r="F75" s="100">
        <v>7.9036127</v>
      </c>
      <c r="G75" s="100">
        <v>9.6521673999999997</v>
      </c>
      <c r="H75" s="100">
        <v>12.861768</v>
      </c>
      <c r="I75" s="100">
        <v>19.036486</v>
      </c>
      <c r="J75" s="100">
        <v>31.359905000000001</v>
      </c>
      <c r="K75" s="100">
        <v>56.934356999999999</v>
      </c>
      <c r="L75" s="100">
        <v>106.52852</v>
      </c>
      <c r="M75" s="100">
        <v>202.39185000000001</v>
      </c>
      <c r="N75" s="100">
        <v>335.98236000000003</v>
      </c>
      <c r="O75" s="100">
        <v>601.28395999999998</v>
      </c>
      <c r="P75" s="100">
        <v>866.29558999999995</v>
      </c>
      <c r="Q75" s="100">
        <v>1262.0286000000001</v>
      </c>
      <c r="R75" s="100">
        <v>1593.4045000000001</v>
      </c>
      <c r="S75" s="100">
        <v>2110.0648999999999</v>
      </c>
      <c r="T75" s="100">
        <v>2482.4609</v>
      </c>
      <c r="U75" s="100">
        <v>159.35174000000001</v>
      </c>
      <c r="V75" s="100">
        <v>260.52220999999997</v>
      </c>
      <c r="W75" s="127"/>
      <c r="X75" s="121">
        <v>1968</v>
      </c>
      <c r="Y75" s="100">
        <v>8.4305991000000002</v>
      </c>
      <c r="Z75" s="100">
        <v>5.9071230999999997</v>
      </c>
      <c r="AA75" s="100">
        <v>5.4525825000000001</v>
      </c>
      <c r="AB75" s="100">
        <v>6.8966706000000002</v>
      </c>
      <c r="AC75" s="100">
        <v>4.7503976000000003</v>
      </c>
      <c r="AD75" s="100">
        <v>10.908156</v>
      </c>
      <c r="AE75" s="100">
        <v>28.156756000000001</v>
      </c>
      <c r="AF75" s="100">
        <v>34.076974999999997</v>
      </c>
      <c r="AG75" s="100">
        <v>75.954774999999998</v>
      </c>
      <c r="AH75" s="100">
        <v>133.63613000000001</v>
      </c>
      <c r="AI75" s="100">
        <v>196.85409000000001</v>
      </c>
      <c r="AJ75" s="100">
        <v>269.86612000000002</v>
      </c>
      <c r="AK75" s="100">
        <v>346.62045000000001</v>
      </c>
      <c r="AL75" s="100">
        <v>433.00578999999999</v>
      </c>
      <c r="AM75" s="100">
        <v>607.65385000000003</v>
      </c>
      <c r="AN75" s="100">
        <v>862.86544000000004</v>
      </c>
      <c r="AO75" s="100">
        <v>1097.001</v>
      </c>
      <c r="AP75" s="100">
        <v>1435.5536</v>
      </c>
      <c r="AQ75" s="100">
        <v>127.82043</v>
      </c>
      <c r="AR75" s="100">
        <v>161.26812000000001</v>
      </c>
      <c r="AS75" s="127"/>
      <c r="AT75" s="121">
        <v>1968</v>
      </c>
      <c r="AU75" s="100">
        <v>9.2598093000000006</v>
      </c>
      <c r="AV75" s="100">
        <v>7.5747096999999997</v>
      </c>
      <c r="AW75" s="100">
        <v>7.0090266000000003</v>
      </c>
      <c r="AX75" s="100">
        <v>7.4105619999999996</v>
      </c>
      <c r="AY75" s="100">
        <v>7.2593231999999999</v>
      </c>
      <c r="AZ75" s="100">
        <v>11.918099</v>
      </c>
      <c r="BA75" s="100">
        <v>23.462159</v>
      </c>
      <c r="BB75" s="100">
        <v>32.667613000000003</v>
      </c>
      <c r="BC75" s="100">
        <v>66.143393000000003</v>
      </c>
      <c r="BD75" s="100">
        <v>119.86982999999999</v>
      </c>
      <c r="BE75" s="100">
        <v>199.62576000000001</v>
      </c>
      <c r="BF75" s="100">
        <v>303.16631000000001</v>
      </c>
      <c r="BG75" s="100">
        <v>472.84195</v>
      </c>
      <c r="BH75" s="100">
        <v>632.87681999999995</v>
      </c>
      <c r="BI75" s="100">
        <v>879.96146999999996</v>
      </c>
      <c r="BJ75" s="100">
        <v>1151.8267000000001</v>
      </c>
      <c r="BK75" s="100">
        <v>1469.2963</v>
      </c>
      <c r="BL75" s="100">
        <v>1772.2925</v>
      </c>
      <c r="BM75" s="100">
        <v>143.68826999999999</v>
      </c>
      <c r="BN75" s="100">
        <v>201.55368999999999</v>
      </c>
      <c r="BO75" s="127"/>
      <c r="BP75" s="121">
        <v>1968</v>
      </c>
    </row>
    <row r="76" spans="1:68">
      <c r="A76" s="127"/>
      <c r="B76" s="121">
        <v>1969</v>
      </c>
      <c r="C76" s="100">
        <v>11.767474999999999</v>
      </c>
      <c r="D76" s="100">
        <v>8.1029552000000002</v>
      </c>
      <c r="E76" s="100">
        <v>6.7496080999999997</v>
      </c>
      <c r="F76" s="100">
        <v>8.6667159999999992</v>
      </c>
      <c r="G76" s="100">
        <v>12.070779999999999</v>
      </c>
      <c r="H76" s="100">
        <v>13.565682000000001</v>
      </c>
      <c r="I76" s="100">
        <v>19.171481</v>
      </c>
      <c r="J76" s="100">
        <v>30.407167999999999</v>
      </c>
      <c r="K76" s="100">
        <v>61.911019000000003</v>
      </c>
      <c r="L76" s="100">
        <v>123.17323</v>
      </c>
      <c r="M76" s="100">
        <v>202.37657999999999</v>
      </c>
      <c r="N76" s="100">
        <v>365.49236000000002</v>
      </c>
      <c r="O76" s="100">
        <v>557.41787999999997</v>
      </c>
      <c r="P76" s="100">
        <v>880.31703000000005</v>
      </c>
      <c r="Q76" s="100">
        <v>1223.5282</v>
      </c>
      <c r="R76" s="100">
        <v>1621.6844000000001</v>
      </c>
      <c r="S76" s="100">
        <v>1859.4846</v>
      </c>
      <c r="T76" s="100">
        <v>2396.9522000000002</v>
      </c>
      <c r="U76" s="100">
        <v>157.61261999999999</v>
      </c>
      <c r="V76" s="100">
        <v>256.41800999999998</v>
      </c>
      <c r="W76" s="127"/>
      <c r="X76" s="121">
        <v>1969</v>
      </c>
      <c r="Y76" s="100">
        <v>8.2929127000000005</v>
      </c>
      <c r="Z76" s="100">
        <v>7.8622139000000004</v>
      </c>
      <c r="AA76" s="100">
        <v>2.6542659</v>
      </c>
      <c r="AB76" s="100">
        <v>6.5713878000000001</v>
      </c>
      <c r="AC76" s="100">
        <v>6.3372235000000003</v>
      </c>
      <c r="AD76" s="100">
        <v>11.34693</v>
      </c>
      <c r="AE76" s="100">
        <v>19.972148000000001</v>
      </c>
      <c r="AF76" s="100">
        <v>37.179538000000001</v>
      </c>
      <c r="AG76" s="100">
        <v>72.375407999999993</v>
      </c>
      <c r="AH76" s="100">
        <v>125.20654</v>
      </c>
      <c r="AI76" s="100">
        <v>201.6129</v>
      </c>
      <c r="AJ76" s="100">
        <v>271.97778</v>
      </c>
      <c r="AK76" s="100">
        <v>350.88301000000001</v>
      </c>
      <c r="AL76" s="100">
        <v>445.07414999999997</v>
      </c>
      <c r="AM76" s="100">
        <v>605.34556999999995</v>
      </c>
      <c r="AN76" s="100">
        <v>878.19277999999997</v>
      </c>
      <c r="AO76" s="100">
        <v>1054.2292</v>
      </c>
      <c r="AP76" s="100">
        <v>1499.7664</v>
      </c>
      <c r="AQ76" s="100">
        <v>127.54349999999999</v>
      </c>
      <c r="AR76" s="100">
        <v>161.59083000000001</v>
      </c>
      <c r="AS76" s="127"/>
      <c r="AT76" s="121">
        <v>1969</v>
      </c>
      <c r="AU76" s="100">
        <v>10.072236</v>
      </c>
      <c r="AV76" s="100">
        <v>7.9856844000000002</v>
      </c>
      <c r="AW76" s="100">
        <v>4.7505733000000001</v>
      </c>
      <c r="AX76" s="100">
        <v>7.6395248999999996</v>
      </c>
      <c r="AY76" s="100">
        <v>9.2739376</v>
      </c>
      <c r="AZ76" s="100">
        <v>12.495285000000001</v>
      </c>
      <c r="BA76" s="100">
        <v>19.560904000000001</v>
      </c>
      <c r="BB76" s="100">
        <v>33.671725000000002</v>
      </c>
      <c r="BC76" s="100">
        <v>66.962363999999994</v>
      </c>
      <c r="BD76" s="100">
        <v>124.1707</v>
      </c>
      <c r="BE76" s="100">
        <v>201.99462</v>
      </c>
      <c r="BF76" s="100">
        <v>318.80635000000001</v>
      </c>
      <c r="BG76" s="100">
        <v>452.64938999999998</v>
      </c>
      <c r="BH76" s="100">
        <v>647.93604000000005</v>
      </c>
      <c r="BI76" s="100">
        <v>863.78570000000002</v>
      </c>
      <c r="BJ76" s="100">
        <v>1167.1103000000001</v>
      </c>
      <c r="BK76" s="100">
        <v>1348.9380000000001</v>
      </c>
      <c r="BL76" s="100">
        <v>1784.3954000000001</v>
      </c>
      <c r="BM76" s="100">
        <v>142.67292</v>
      </c>
      <c r="BN76" s="100">
        <v>200.45928000000001</v>
      </c>
      <c r="BO76" s="127"/>
      <c r="BP76" s="121">
        <v>1969</v>
      </c>
    </row>
    <row r="77" spans="1:68">
      <c r="A77" s="127"/>
      <c r="B77" s="121">
        <v>1970</v>
      </c>
      <c r="C77" s="100">
        <v>8.8862120999999998</v>
      </c>
      <c r="D77" s="100">
        <v>9.0423085000000007</v>
      </c>
      <c r="E77" s="100">
        <v>4.9203558000000003</v>
      </c>
      <c r="F77" s="100">
        <v>7.8373534999999999</v>
      </c>
      <c r="G77" s="100">
        <v>11.062728999999999</v>
      </c>
      <c r="H77" s="100">
        <v>13.523034000000001</v>
      </c>
      <c r="I77" s="100">
        <v>24.012547000000001</v>
      </c>
      <c r="J77" s="100">
        <v>38.347715999999998</v>
      </c>
      <c r="K77" s="100">
        <v>56.051890999999998</v>
      </c>
      <c r="L77" s="100">
        <v>114.31045</v>
      </c>
      <c r="M77" s="100">
        <v>210.56535</v>
      </c>
      <c r="N77" s="100">
        <v>361.47913</v>
      </c>
      <c r="O77" s="100">
        <v>596.88247999999999</v>
      </c>
      <c r="P77" s="100">
        <v>888.98112000000003</v>
      </c>
      <c r="Q77" s="100">
        <v>1260.9907000000001</v>
      </c>
      <c r="R77" s="100">
        <v>1665.9926</v>
      </c>
      <c r="S77" s="100">
        <v>1992.7239</v>
      </c>
      <c r="T77" s="100">
        <v>2416.0401000000002</v>
      </c>
      <c r="U77" s="100">
        <v>160.56956</v>
      </c>
      <c r="V77" s="100">
        <v>263.20555999999999</v>
      </c>
      <c r="W77" s="127"/>
      <c r="X77" s="121">
        <v>1970</v>
      </c>
      <c r="Y77" s="100">
        <v>8.6228304999999992</v>
      </c>
      <c r="Z77" s="100">
        <v>7.3510371000000001</v>
      </c>
      <c r="AA77" s="100">
        <v>6.7305203000000002</v>
      </c>
      <c r="AB77" s="100">
        <v>6.1004804999999998</v>
      </c>
      <c r="AC77" s="100">
        <v>5.9132996000000002</v>
      </c>
      <c r="AD77" s="100">
        <v>11.648034000000001</v>
      </c>
      <c r="AE77" s="100">
        <v>22.243701000000001</v>
      </c>
      <c r="AF77" s="100">
        <v>45.335000000000001</v>
      </c>
      <c r="AG77" s="100">
        <v>74.413203999999993</v>
      </c>
      <c r="AH77" s="100">
        <v>120.79306</v>
      </c>
      <c r="AI77" s="100">
        <v>193.72946999999999</v>
      </c>
      <c r="AJ77" s="100">
        <v>277.05725999999999</v>
      </c>
      <c r="AK77" s="100">
        <v>376.97590000000002</v>
      </c>
      <c r="AL77" s="100">
        <v>488.60660000000001</v>
      </c>
      <c r="AM77" s="100">
        <v>631.47244000000001</v>
      </c>
      <c r="AN77" s="100">
        <v>839.11071000000004</v>
      </c>
      <c r="AO77" s="100">
        <v>1162.7597000000001</v>
      </c>
      <c r="AP77" s="100">
        <v>1433.5591999999999</v>
      </c>
      <c r="AQ77" s="100">
        <v>131.27131</v>
      </c>
      <c r="AR77" s="100">
        <v>165.59188</v>
      </c>
      <c r="AS77" s="127"/>
      <c r="AT77" s="121">
        <v>1970</v>
      </c>
      <c r="AU77" s="100">
        <v>8.7576070999999995</v>
      </c>
      <c r="AV77" s="100">
        <v>8.2185649999999999</v>
      </c>
      <c r="AW77" s="100">
        <v>5.8024053999999996</v>
      </c>
      <c r="AX77" s="100">
        <v>6.9850456999999997</v>
      </c>
      <c r="AY77" s="100">
        <v>8.5530235999999995</v>
      </c>
      <c r="AZ77" s="100">
        <v>12.616391999999999</v>
      </c>
      <c r="BA77" s="100">
        <v>23.153328999999999</v>
      </c>
      <c r="BB77" s="100">
        <v>41.731844000000002</v>
      </c>
      <c r="BC77" s="100">
        <v>64.887653</v>
      </c>
      <c r="BD77" s="100">
        <v>117.49097999999999</v>
      </c>
      <c r="BE77" s="100">
        <v>202.15718000000001</v>
      </c>
      <c r="BF77" s="100">
        <v>319.26404000000002</v>
      </c>
      <c r="BG77" s="100">
        <v>484.75274999999999</v>
      </c>
      <c r="BH77" s="100">
        <v>676.31350999999995</v>
      </c>
      <c r="BI77" s="100">
        <v>896.37179000000003</v>
      </c>
      <c r="BJ77" s="100">
        <v>1156.9709</v>
      </c>
      <c r="BK77" s="100">
        <v>1463.4477999999999</v>
      </c>
      <c r="BL77" s="100">
        <v>1743.6985</v>
      </c>
      <c r="BM77" s="100">
        <v>146.01016000000001</v>
      </c>
      <c r="BN77" s="100">
        <v>205.22496000000001</v>
      </c>
      <c r="BO77" s="127"/>
      <c r="BP77" s="121">
        <v>1970</v>
      </c>
    </row>
    <row r="78" spans="1:68">
      <c r="A78" s="127"/>
      <c r="B78" s="121">
        <v>1971</v>
      </c>
      <c r="C78" s="100">
        <v>9.5470474000000003</v>
      </c>
      <c r="D78" s="100">
        <v>8.1390016000000003</v>
      </c>
      <c r="E78" s="100">
        <v>6.2424505000000003</v>
      </c>
      <c r="F78" s="100">
        <v>7.4423950000000003</v>
      </c>
      <c r="G78" s="100">
        <v>12.208815</v>
      </c>
      <c r="H78" s="100">
        <v>11.255512</v>
      </c>
      <c r="I78" s="100">
        <v>18.787192999999998</v>
      </c>
      <c r="J78" s="100">
        <v>33.958477999999999</v>
      </c>
      <c r="K78" s="100">
        <v>54.810853999999999</v>
      </c>
      <c r="L78" s="100">
        <v>116.05255</v>
      </c>
      <c r="M78" s="100">
        <v>205.73463000000001</v>
      </c>
      <c r="N78" s="100">
        <v>355.54802000000001</v>
      </c>
      <c r="O78" s="100">
        <v>576.71469000000002</v>
      </c>
      <c r="P78" s="100">
        <v>869.58356000000003</v>
      </c>
      <c r="Q78" s="100">
        <v>1203.5106000000001</v>
      </c>
      <c r="R78" s="100">
        <v>1594.6033</v>
      </c>
      <c r="S78" s="100">
        <v>1912.4123999999999</v>
      </c>
      <c r="T78" s="100">
        <v>2488.4836</v>
      </c>
      <c r="U78" s="100">
        <v>155.93940000000001</v>
      </c>
      <c r="V78" s="100">
        <v>256.11523999999997</v>
      </c>
      <c r="W78" s="127"/>
      <c r="X78" s="121">
        <v>1971</v>
      </c>
      <c r="Y78" s="100">
        <v>8.5130905000000006</v>
      </c>
      <c r="Z78" s="100">
        <v>6.9131591999999999</v>
      </c>
      <c r="AA78" s="100">
        <v>5.0794525000000004</v>
      </c>
      <c r="AB78" s="100">
        <v>7.3407635999999998</v>
      </c>
      <c r="AC78" s="100">
        <v>10.553429</v>
      </c>
      <c r="AD78" s="100">
        <v>11.401282</v>
      </c>
      <c r="AE78" s="100">
        <v>20.344245000000001</v>
      </c>
      <c r="AF78" s="100">
        <v>35.777687</v>
      </c>
      <c r="AG78" s="100">
        <v>67.621628999999999</v>
      </c>
      <c r="AH78" s="100">
        <v>127.60397</v>
      </c>
      <c r="AI78" s="100">
        <v>189.51152999999999</v>
      </c>
      <c r="AJ78" s="100">
        <v>269.41827999999998</v>
      </c>
      <c r="AK78" s="100">
        <v>349.38193000000001</v>
      </c>
      <c r="AL78" s="100">
        <v>472.77936999999997</v>
      </c>
      <c r="AM78" s="100">
        <v>604.27705000000003</v>
      </c>
      <c r="AN78" s="100">
        <v>836.03792999999996</v>
      </c>
      <c r="AO78" s="100">
        <v>1038.8113000000001</v>
      </c>
      <c r="AP78" s="100">
        <v>1458.3742</v>
      </c>
      <c r="AQ78" s="100">
        <v>126.45921</v>
      </c>
      <c r="AR78" s="100">
        <v>159.75074000000001</v>
      </c>
      <c r="AS78" s="127"/>
      <c r="AT78" s="121">
        <v>1971</v>
      </c>
      <c r="AU78" s="100">
        <v>9.0416998</v>
      </c>
      <c r="AV78" s="100">
        <v>7.5415023000000003</v>
      </c>
      <c r="AW78" s="100">
        <v>5.6751148999999996</v>
      </c>
      <c r="AX78" s="100">
        <v>7.3924399999999997</v>
      </c>
      <c r="AY78" s="100">
        <v>11.39744</v>
      </c>
      <c r="AZ78" s="100">
        <v>11.325923</v>
      </c>
      <c r="BA78" s="100">
        <v>19.539570000000001</v>
      </c>
      <c r="BB78" s="100">
        <v>34.840898000000003</v>
      </c>
      <c r="BC78" s="100">
        <v>60.988815000000002</v>
      </c>
      <c r="BD78" s="100">
        <v>121.70299</v>
      </c>
      <c r="BE78" s="100">
        <v>197.63545999999999</v>
      </c>
      <c r="BF78" s="100">
        <v>312.24858</v>
      </c>
      <c r="BG78" s="100">
        <v>459.11281000000002</v>
      </c>
      <c r="BH78" s="100">
        <v>661.35212999999999</v>
      </c>
      <c r="BI78" s="100">
        <v>858.90309000000002</v>
      </c>
      <c r="BJ78" s="100">
        <v>1126.0852</v>
      </c>
      <c r="BK78" s="100">
        <v>1352.8702000000001</v>
      </c>
      <c r="BL78" s="100">
        <v>1782.4593</v>
      </c>
      <c r="BM78" s="100">
        <v>141.27669</v>
      </c>
      <c r="BN78" s="100">
        <v>198.82040000000001</v>
      </c>
      <c r="BO78" s="127"/>
      <c r="BP78" s="121">
        <v>1971</v>
      </c>
    </row>
    <row r="79" spans="1:68">
      <c r="A79" s="127"/>
      <c r="B79" s="121">
        <v>1972</v>
      </c>
      <c r="C79" s="100">
        <v>9.3141005000000003</v>
      </c>
      <c r="D79" s="100">
        <v>9.3163534000000006</v>
      </c>
      <c r="E79" s="100">
        <v>7.0392792000000002</v>
      </c>
      <c r="F79" s="100">
        <v>8.1050961000000008</v>
      </c>
      <c r="G79" s="100">
        <v>10.786210000000001</v>
      </c>
      <c r="H79" s="100">
        <v>13.312184</v>
      </c>
      <c r="I79" s="100">
        <v>17.933188999999999</v>
      </c>
      <c r="J79" s="100">
        <v>34.078741999999998</v>
      </c>
      <c r="K79" s="100">
        <v>54.729500999999999</v>
      </c>
      <c r="L79" s="100">
        <v>113.77931</v>
      </c>
      <c r="M79" s="100">
        <v>203.63826</v>
      </c>
      <c r="N79" s="100">
        <v>342.60548999999997</v>
      </c>
      <c r="O79" s="100">
        <v>587.88009</v>
      </c>
      <c r="P79" s="100">
        <v>905.86401000000001</v>
      </c>
      <c r="Q79" s="100">
        <v>1214.0283999999999</v>
      </c>
      <c r="R79" s="100">
        <v>1670.1865</v>
      </c>
      <c r="S79" s="100">
        <v>1943.4748</v>
      </c>
      <c r="T79" s="100">
        <v>2273.5675000000001</v>
      </c>
      <c r="U79" s="100">
        <v>157.90215000000001</v>
      </c>
      <c r="V79" s="100">
        <v>257.01159999999999</v>
      </c>
      <c r="W79" s="127"/>
      <c r="X79" s="121">
        <v>1972</v>
      </c>
      <c r="Y79" s="100">
        <v>7.4887867000000004</v>
      </c>
      <c r="Z79" s="100">
        <v>7.8195058</v>
      </c>
      <c r="AA79" s="100">
        <v>3.5348633999999999</v>
      </c>
      <c r="AB79" s="100">
        <v>5.9484965000000001</v>
      </c>
      <c r="AC79" s="100">
        <v>6.6823671999999998</v>
      </c>
      <c r="AD79" s="100">
        <v>14.177628</v>
      </c>
      <c r="AE79" s="100">
        <v>21.177054999999999</v>
      </c>
      <c r="AF79" s="100">
        <v>34.451759000000003</v>
      </c>
      <c r="AG79" s="100">
        <v>70.427494999999993</v>
      </c>
      <c r="AH79" s="100">
        <v>129.45549</v>
      </c>
      <c r="AI79" s="100">
        <v>189.71097</v>
      </c>
      <c r="AJ79" s="100">
        <v>267.05110000000002</v>
      </c>
      <c r="AK79" s="100">
        <v>346.11667</v>
      </c>
      <c r="AL79" s="100">
        <v>457.58260000000001</v>
      </c>
      <c r="AM79" s="100">
        <v>617.85302999999999</v>
      </c>
      <c r="AN79" s="100">
        <v>836.01688999999999</v>
      </c>
      <c r="AO79" s="100">
        <v>1113.7659000000001</v>
      </c>
      <c r="AP79" s="100">
        <v>1296.1116999999999</v>
      </c>
      <c r="AQ79" s="100">
        <v>126.28218</v>
      </c>
      <c r="AR79" s="100">
        <v>158.50848999999999</v>
      </c>
      <c r="AS79" s="127"/>
      <c r="AT79" s="121">
        <v>1972</v>
      </c>
      <c r="AU79" s="100">
        <v>8.4208818999999995</v>
      </c>
      <c r="AV79" s="100">
        <v>8.5874740000000003</v>
      </c>
      <c r="AW79" s="100">
        <v>5.3297885000000003</v>
      </c>
      <c r="AX79" s="100">
        <v>7.0459265999999996</v>
      </c>
      <c r="AY79" s="100">
        <v>8.7726760000000006</v>
      </c>
      <c r="AZ79" s="100">
        <v>13.731282999999999</v>
      </c>
      <c r="BA79" s="100">
        <v>19.498535</v>
      </c>
      <c r="BB79" s="100">
        <v>34.259965000000001</v>
      </c>
      <c r="BC79" s="100">
        <v>62.287066000000003</v>
      </c>
      <c r="BD79" s="100">
        <v>121.43565</v>
      </c>
      <c r="BE79" s="100">
        <v>196.70543000000001</v>
      </c>
      <c r="BF79" s="100">
        <v>304.45817</v>
      </c>
      <c r="BG79" s="100">
        <v>463.01353999999998</v>
      </c>
      <c r="BH79" s="100">
        <v>669.72195999999997</v>
      </c>
      <c r="BI79" s="100">
        <v>874.35401999999999</v>
      </c>
      <c r="BJ79" s="100">
        <v>1151.5698</v>
      </c>
      <c r="BK79" s="100">
        <v>1409.0716</v>
      </c>
      <c r="BL79" s="100">
        <v>1599.2204999999999</v>
      </c>
      <c r="BM79" s="100">
        <v>142.17135999999999</v>
      </c>
      <c r="BN79" s="100">
        <v>198.46885</v>
      </c>
      <c r="BO79" s="127"/>
      <c r="BP79" s="121">
        <v>1972</v>
      </c>
    </row>
    <row r="80" spans="1:68">
      <c r="A80" s="127"/>
      <c r="B80" s="121">
        <v>1973</v>
      </c>
      <c r="C80" s="100">
        <v>9.5140869000000006</v>
      </c>
      <c r="D80" s="100">
        <v>7.6388723000000001</v>
      </c>
      <c r="E80" s="100">
        <v>6.0411462</v>
      </c>
      <c r="F80" s="100">
        <v>7.9610042999999999</v>
      </c>
      <c r="G80" s="100">
        <v>9.8461241000000008</v>
      </c>
      <c r="H80" s="100">
        <v>13.768143999999999</v>
      </c>
      <c r="I80" s="100">
        <v>19.916792000000001</v>
      </c>
      <c r="J80" s="100">
        <v>30.741468999999999</v>
      </c>
      <c r="K80" s="100">
        <v>55.244923</v>
      </c>
      <c r="L80" s="100">
        <v>113.48784000000001</v>
      </c>
      <c r="M80" s="100">
        <v>199.94272000000001</v>
      </c>
      <c r="N80" s="100">
        <v>338.44743</v>
      </c>
      <c r="O80" s="100">
        <v>572.63457000000005</v>
      </c>
      <c r="P80" s="100">
        <v>898.97388000000001</v>
      </c>
      <c r="Q80" s="100">
        <v>1263.7619</v>
      </c>
      <c r="R80" s="100">
        <v>1725.5134</v>
      </c>
      <c r="S80" s="100">
        <v>2017.6713999999999</v>
      </c>
      <c r="T80" s="100">
        <v>2358.7420000000002</v>
      </c>
      <c r="U80" s="100">
        <v>159.72641999999999</v>
      </c>
      <c r="V80" s="100">
        <v>260.89981999999998</v>
      </c>
      <c r="W80" s="127"/>
      <c r="X80" s="121">
        <v>1973</v>
      </c>
      <c r="Y80" s="100">
        <v>6.6164759999999996</v>
      </c>
      <c r="Z80" s="100">
        <v>5.0288994000000002</v>
      </c>
      <c r="AA80" s="100">
        <v>4.9303233999999998</v>
      </c>
      <c r="AB80" s="100">
        <v>6.3623403999999999</v>
      </c>
      <c r="AC80" s="100">
        <v>5.8995679000000001</v>
      </c>
      <c r="AD80" s="100">
        <v>10.029654000000001</v>
      </c>
      <c r="AE80" s="100">
        <v>20.415188000000001</v>
      </c>
      <c r="AF80" s="100">
        <v>32.720872</v>
      </c>
      <c r="AG80" s="100">
        <v>68.925139999999999</v>
      </c>
      <c r="AH80" s="100">
        <v>132.27954</v>
      </c>
      <c r="AI80" s="100">
        <v>190.80170000000001</v>
      </c>
      <c r="AJ80" s="100">
        <v>269.00754999999998</v>
      </c>
      <c r="AK80" s="100">
        <v>379.45684</v>
      </c>
      <c r="AL80" s="100">
        <v>455.36775</v>
      </c>
      <c r="AM80" s="100">
        <v>642.75555999999995</v>
      </c>
      <c r="AN80" s="100">
        <v>834.01472000000001</v>
      </c>
      <c r="AO80" s="100">
        <v>1152.7585999999999</v>
      </c>
      <c r="AP80" s="100">
        <v>1340.9014</v>
      </c>
      <c r="AQ80" s="100">
        <v>129.49124</v>
      </c>
      <c r="AR80" s="100">
        <v>161.47087999999999</v>
      </c>
      <c r="AS80" s="127"/>
      <c r="AT80" s="121">
        <v>1973</v>
      </c>
      <c r="AU80" s="100">
        <v>8.0958860999999995</v>
      </c>
      <c r="AV80" s="100">
        <v>6.3677783999999997</v>
      </c>
      <c r="AW80" s="100">
        <v>5.5000898999999999</v>
      </c>
      <c r="AX80" s="100">
        <v>7.1761084999999998</v>
      </c>
      <c r="AY80" s="100">
        <v>7.9067287000000004</v>
      </c>
      <c r="AZ80" s="100">
        <v>11.951879999999999</v>
      </c>
      <c r="BA80" s="100">
        <v>20.157249</v>
      </c>
      <c r="BB80" s="100">
        <v>31.704305000000002</v>
      </c>
      <c r="BC80" s="100">
        <v>61.840300999999997</v>
      </c>
      <c r="BD80" s="100">
        <v>122.62263</v>
      </c>
      <c r="BE80" s="100">
        <v>195.40342000000001</v>
      </c>
      <c r="BF80" s="100">
        <v>303.23962999999998</v>
      </c>
      <c r="BG80" s="100">
        <v>472.93612000000002</v>
      </c>
      <c r="BH80" s="100">
        <v>664.17268999999999</v>
      </c>
      <c r="BI80" s="100">
        <v>912.29426999999998</v>
      </c>
      <c r="BJ80" s="100">
        <v>1170.1297</v>
      </c>
      <c r="BK80" s="100">
        <v>1455.2852</v>
      </c>
      <c r="BL80" s="100">
        <v>1654.4646</v>
      </c>
      <c r="BM80" s="100">
        <v>144.67729</v>
      </c>
      <c r="BN80" s="100">
        <v>201.38817</v>
      </c>
      <c r="BO80" s="127"/>
      <c r="BP80" s="121">
        <v>1973</v>
      </c>
    </row>
    <row r="81" spans="1:68">
      <c r="A81" s="127"/>
      <c r="B81" s="121">
        <v>1974</v>
      </c>
      <c r="C81" s="100">
        <v>8.9209978000000003</v>
      </c>
      <c r="D81" s="100">
        <v>6.6542770000000004</v>
      </c>
      <c r="E81" s="100">
        <v>6.1439880999999996</v>
      </c>
      <c r="F81" s="100">
        <v>9.5501553000000001</v>
      </c>
      <c r="G81" s="100">
        <v>8.6890595000000008</v>
      </c>
      <c r="H81" s="100">
        <v>12.823157</v>
      </c>
      <c r="I81" s="100">
        <v>17.861129999999999</v>
      </c>
      <c r="J81" s="100">
        <v>28.422065</v>
      </c>
      <c r="K81" s="100">
        <v>56.776746000000003</v>
      </c>
      <c r="L81" s="100">
        <v>128.16427999999999</v>
      </c>
      <c r="M81" s="100">
        <v>207.07511</v>
      </c>
      <c r="N81" s="100">
        <v>375.31153</v>
      </c>
      <c r="O81" s="100">
        <v>608.35053000000005</v>
      </c>
      <c r="P81" s="100">
        <v>898.2559</v>
      </c>
      <c r="Q81" s="100">
        <v>1261.931</v>
      </c>
      <c r="R81" s="100">
        <v>1715.1115</v>
      </c>
      <c r="S81" s="100">
        <v>2124.1354999999999</v>
      </c>
      <c r="T81" s="100">
        <v>2287.2592</v>
      </c>
      <c r="U81" s="100">
        <v>165.05875</v>
      </c>
      <c r="V81" s="100">
        <v>265.94963999999999</v>
      </c>
      <c r="W81" s="127"/>
      <c r="X81" s="121">
        <v>1974</v>
      </c>
      <c r="Y81" s="100">
        <v>6.7945194999999998</v>
      </c>
      <c r="Z81" s="100">
        <v>7.9967879999999996</v>
      </c>
      <c r="AA81" s="100">
        <v>5.5440889999999996</v>
      </c>
      <c r="AB81" s="100">
        <v>3.5301236999999999</v>
      </c>
      <c r="AC81" s="100">
        <v>5.7920749999999996</v>
      </c>
      <c r="AD81" s="100">
        <v>7.6670597999999996</v>
      </c>
      <c r="AE81" s="100">
        <v>16.585744999999999</v>
      </c>
      <c r="AF81" s="100">
        <v>37.686027000000003</v>
      </c>
      <c r="AG81" s="100">
        <v>66.751885999999999</v>
      </c>
      <c r="AH81" s="100">
        <v>115.55052999999999</v>
      </c>
      <c r="AI81" s="100">
        <v>191.29807</v>
      </c>
      <c r="AJ81" s="100">
        <v>270.16460999999998</v>
      </c>
      <c r="AK81" s="100">
        <v>347.14384000000001</v>
      </c>
      <c r="AL81" s="100">
        <v>481.83665000000002</v>
      </c>
      <c r="AM81" s="100">
        <v>591.71276</v>
      </c>
      <c r="AN81" s="100">
        <v>858.54488000000003</v>
      </c>
      <c r="AO81" s="100">
        <v>1039.8492000000001</v>
      </c>
      <c r="AP81" s="100">
        <v>1461.3347000000001</v>
      </c>
      <c r="AQ81" s="100">
        <v>127.45681</v>
      </c>
      <c r="AR81" s="100">
        <v>158.47157000000001</v>
      </c>
      <c r="AS81" s="127"/>
      <c r="AT81" s="121">
        <v>1974</v>
      </c>
      <c r="AU81" s="100">
        <v>7.8811704999999996</v>
      </c>
      <c r="AV81" s="100">
        <v>7.3086712</v>
      </c>
      <c r="AW81" s="100">
        <v>5.8523573000000004</v>
      </c>
      <c r="AX81" s="100">
        <v>6.5970078000000001</v>
      </c>
      <c r="AY81" s="100">
        <v>7.2621076000000002</v>
      </c>
      <c r="AZ81" s="100">
        <v>10.31222</v>
      </c>
      <c r="BA81" s="100">
        <v>17.244561000000001</v>
      </c>
      <c r="BB81" s="100">
        <v>32.929324999999999</v>
      </c>
      <c r="BC81" s="100">
        <v>61.593389999999999</v>
      </c>
      <c r="BD81" s="100">
        <v>122.05257</v>
      </c>
      <c r="BE81" s="100">
        <v>199.26693</v>
      </c>
      <c r="BF81" s="100">
        <v>321.88252</v>
      </c>
      <c r="BG81" s="100">
        <v>473.23773999999997</v>
      </c>
      <c r="BH81" s="100">
        <v>677.33667000000003</v>
      </c>
      <c r="BI81" s="100">
        <v>884.74757999999997</v>
      </c>
      <c r="BJ81" s="100">
        <v>1182.9547</v>
      </c>
      <c r="BK81" s="100">
        <v>1412.2729999999999</v>
      </c>
      <c r="BL81" s="100">
        <v>1712.7851000000001</v>
      </c>
      <c r="BM81" s="100">
        <v>146.33555000000001</v>
      </c>
      <c r="BN81" s="100">
        <v>202.28305</v>
      </c>
      <c r="BO81" s="127"/>
      <c r="BP81" s="121">
        <v>1974</v>
      </c>
    </row>
    <row r="82" spans="1:68">
      <c r="A82" s="127"/>
      <c r="B82" s="121">
        <v>1975</v>
      </c>
      <c r="C82" s="100">
        <v>6.4165633</v>
      </c>
      <c r="D82" s="100">
        <v>5.7835634000000002</v>
      </c>
      <c r="E82" s="100">
        <v>5.4209193000000004</v>
      </c>
      <c r="F82" s="100">
        <v>8.5787545999999999</v>
      </c>
      <c r="G82" s="100">
        <v>9.3470174000000004</v>
      </c>
      <c r="H82" s="100">
        <v>13.518469</v>
      </c>
      <c r="I82" s="100">
        <v>20.951270000000001</v>
      </c>
      <c r="J82" s="100">
        <v>24.941880999999999</v>
      </c>
      <c r="K82" s="100">
        <v>60.215231000000003</v>
      </c>
      <c r="L82" s="100">
        <v>121.93831</v>
      </c>
      <c r="M82" s="100">
        <v>215.27858000000001</v>
      </c>
      <c r="N82" s="100">
        <v>366.08159999999998</v>
      </c>
      <c r="O82" s="100">
        <v>577.71565999999996</v>
      </c>
      <c r="P82" s="100">
        <v>874.88774000000001</v>
      </c>
      <c r="Q82" s="100">
        <v>1291.7337</v>
      </c>
      <c r="R82" s="100">
        <v>1641.595</v>
      </c>
      <c r="S82" s="100">
        <v>2192.8132000000001</v>
      </c>
      <c r="T82" s="100">
        <v>2649.837</v>
      </c>
      <c r="U82" s="100">
        <v>165.54311999999999</v>
      </c>
      <c r="V82" s="100">
        <v>268.57819000000001</v>
      </c>
      <c r="W82" s="127"/>
      <c r="X82" s="121">
        <v>1975</v>
      </c>
      <c r="Y82" s="100">
        <v>6.7088365000000003</v>
      </c>
      <c r="Z82" s="100">
        <v>5.9168874999999996</v>
      </c>
      <c r="AA82" s="100">
        <v>4.4674054999999999</v>
      </c>
      <c r="AB82" s="100">
        <v>7.1162834000000004</v>
      </c>
      <c r="AC82" s="100">
        <v>6.9392760999999998</v>
      </c>
      <c r="AD82" s="100">
        <v>8.1023145999999997</v>
      </c>
      <c r="AE82" s="100">
        <v>19.689475000000002</v>
      </c>
      <c r="AF82" s="100">
        <v>39.504086999999998</v>
      </c>
      <c r="AG82" s="100">
        <v>66.895499999999998</v>
      </c>
      <c r="AH82" s="100">
        <v>118.46602</v>
      </c>
      <c r="AI82" s="100">
        <v>181.35357999999999</v>
      </c>
      <c r="AJ82" s="100">
        <v>266.59832</v>
      </c>
      <c r="AK82" s="100">
        <v>366.80360999999999</v>
      </c>
      <c r="AL82" s="100">
        <v>459.99732999999998</v>
      </c>
      <c r="AM82" s="100">
        <v>611.72343999999998</v>
      </c>
      <c r="AN82" s="100">
        <v>801.76535000000001</v>
      </c>
      <c r="AO82" s="100">
        <v>1117.0859</v>
      </c>
      <c r="AP82" s="100">
        <v>1399.7139999999999</v>
      </c>
      <c r="AQ82" s="100">
        <v>128.55631</v>
      </c>
      <c r="AR82" s="100">
        <v>158.01689999999999</v>
      </c>
      <c r="AS82" s="127"/>
      <c r="AT82" s="121">
        <v>1975</v>
      </c>
      <c r="AU82" s="100">
        <v>6.5594457999999998</v>
      </c>
      <c r="AV82" s="100">
        <v>5.8485528999999996</v>
      </c>
      <c r="AW82" s="100">
        <v>4.9579503999999996</v>
      </c>
      <c r="AX82" s="100">
        <v>7.8624635999999999</v>
      </c>
      <c r="AY82" s="100">
        <v>8.1555424999999993</v>
      </c>
      <c r="AZ82" s="100">
        <v>10.866547000000001</v>
      </c>
      <c r="BA82" s="100">
        <v>20.340254000000002</v>
      </c>
      <c r="BB82" s="100">
        <v>32.025021000000002</v>
      </c>
      <c r="BC82" s="100">
        <v>63.449587000000001</v>
      </c>
      <c r="BD82" s="100">
        <v>120.26152</v>
      </c>
      <c r="BE82" s="100">
        <v>198.50618</v>
      </c>
      <c r="BF82" s="100">
        <v>315.53505999999999</v>
      </c>
      <c r="BG82" s="100">
        <v>468.46012999999999</v>
      </c>
      <c r="BH82" s="100">
        <v>654.47519999999997</v>
      </c>
      <c r="BI82" s="100">
        <v>911.21141</v>
      </c>
      <c r="BJ82" s="100">
        <v>1121.9335000000001</v>
      </c>
      <c r="BK82" s="100">
        <v>1480.1422</v>
      </c>
      <c r="BL82" s="100">
        <v>1774.2218</v>
      </c>
      <c r="BM82" s="100">
        <v>147.11010999999999</v>
      </c>
      <c r="BN82" s="100">
        <v>202.24462</v>
      </c>
      <c r="BO82" s="127"/>
      <c r="BP82" s="121">
        <v>1975</v>
      </c>
    </row>
    <row r="83" spans="1:68">
      <c r="A83" s="127"/>
      <c r="B83" s="121">
        <v>1976</v>
      </c>
      <c r="C83" s="100">
        <v>7.2750507000000004</v>
      </c>
      <c r="D83" s="100">
        <v>5.1829584000000004</v>
      </c>
      <c r="E83" s="100">
        <v>5.8256475999999999</v>
      </c>
      <c r="F83" s="100">
        <v>9.7871831</v>
      </c>
      <c r="G83" s="100">
        <v>10.121731</v>
      </c>
      <c r="H83" s="100">
        <v>12.676174</v>
      </c>
      <c r="I83" s="100">
        <v>17.502267</v>
      </c>
      <c r="J83" s="100">
        <v>26.982337000000001</v>
      </c>
      <c r="K83" s="100">
        <v>64.291342999999998</v>
      </c>
      <c r="L83" s="100">
        <v>115.97036</v>
      </c>
      <c r="M83" s="100">
        <v>205.84497999999999</v>
      </c>
      <c r="N83" s="100">
        <v>356.99194999999997</v>
      </c>
      <c r="O83" s="100">
        <v>603.25602000000003</v>
      </c>
      <c r="P83" s="100">
        <v>893.64685999999995</v>
      </c>
      <c r="Q83" s="100">
        <v>1276.2401</v>
      </c>
      <c r="R83" s="100">
        <v>1769.7021999999999</v>
      </c>
      <c r="S83" s="100">
        <v>2064.3400999999999</v>
      </c>
      <c r="T83" s="100">
        <v>2376.2694000000001</v>
      </c>
      <c r="U83" s="100">
        <v>168.27278999999999</v>
      </c>
      <c r="V83" s="100">
        <v>266.11806000000001</v>
      </c>
      <c r="W83" s="127"/>
      <c r="X83" s="121">
        <v>1976</v>
      </c>
      <c r="Y83" s="100">
        <v>4.6235673000000004</v>
      </c>
      <c r="Z83" s="100">
        <v>6.2390715999999999</v>
      </c>
      <c r="AA83" s="100">
        <v>4.0595816999999998</v>
      </c>
      <c r="AB83" s="100">
        <v>4.2134058000000003</v>
      </c>
      <c r="AC83" s="100">
        <v>6.5452465999999996</v>
      </c>
      <c r="AD83" s="100">
        <v>10.107274</v>
      </c>
      <c r="AE83" s="100">
        <v>22.64095</v>
      </c>
      <c r="AF83" s="100">
        <v>35.400649999999999</v>
      </c>
      <c r="AG83" s="100">
        <v>69.858137999999997</v>
      </c>
      <c r="AH83" s="100">
        <v>117.12863</v>
      </c>
      <c r="AI83" s="100">
        <v>190.36725999999999</v>
      </c>
      <c r="AJ83" s="100">
        <v>262.85971999999998</v>
      </c>
      <c r="AK83" s="100">
        <v>351.34841999999998</v>
      </c>
      <c r="AL83" s="100">
        <v>486.02427999999998</v>
      </c>
      <c r="AM83" s="100">
        <v>605.72046</v>
      </c>
      <c r="AN83" s="100">
        <v>871.22416999999996</v>
      </c>
      <c r="AO83" s="100">
        <v>1086.5795000000001</v>
      </c>
      <c r="AP83" s="100">
        <v>1512.9176</v>
      </c>
      <c r="AQ83" s="100">
        <v>132.68011999999999</v>
      </c>
      <c r="AR83" s="100">
        <v>161.18859</v>
      </c>
      <c r="AS83" s="127"/>
      <c r="AT83" s="121">
        <v>1976</v>
      </c>
      <c r="AU83" s="100">
        <v>5.9779092</v>
      </c>
      <c r="AV83" s="100">
        <v>5.698277</v>
      </c>
      <c r="AW83" s="100">
        <v>4.9680036999999997</v>
      </c>
      <c r="AX83" s="100">
        <v>7.0591388999999998</v>
      </c>
      <c r="AY83" s="100">
        <v>8.3520970999999999</v>
      </c>
      <c r="AZ83" s="100">
        <v>11.408887999999999</v>
      </c>
      <c r="BA83" s="100">
        <v>19.992065</v>
      </c>
      <c r="BB83" s="100">
        <v>31.07159</v>
      </c>
      <c r="BC83" s="100">
        <v>66.992464999999996</v>
      </c>
      <c r="BD83" s="100">
        <v>116.52975000000001</v>
      </c>
      <c r="BE83" s="100">
        <v>198.21133</v>
      </c>
      <c r="BF83" s="100">
        <v>309.45848000000001</v>
      </c>
      <c r="BG83" s="100">
        <v>472.26992999999999</v>
      </c>
      <c r="BH83" s="100">
        <v>676.83964000000003</v>
      </c>
      <c r="BI83" s="100">
        <v>902.06413999999995</v>
      </c>
      <c r="BJ83" s="100">
        <v>1217.5581999999999</v>
      </c>
      <c r="BK83" s="100">
        <v>1409.095</v>
      </c>
      <c r="BL83" s="100">
        <v>1767.1604</v>
      </c>
      <c r="BM83" s="100">
        <v>150.51575</v>
      </c>
      <c r="BN83" s="100">
        <v>203.66729000000001</v>
      </c>
      <c r="BO83" s="127"/>
      <c r="BP83" s="121">
        <v>1976</v>
      </c>
    </row>
    <row r="84" spans="1:68">
      <c r="A84" s="127"/>
      <c r="B84" s="121">
        <v>1977</v>
      </c>
      <c r="C84" s="100">
        <v>9.1749583000000001</v>
      </c>
      <c r="D84" s="100">
        <v>5.3534942000000001</v>
      </c>
      <c r="E84" s="100">
        <v>5.4360150000000003</v>
      </c>
      <c r="F84" s="100">
        <v>6.6789924000000003</v>
      </c>
      <c r="G84" s="100">
        <v>7.6464163999999997</v>
      </c>
      <c r="H84" s="100">
        <v>13.345428999999999</v>
      </c>
      <c r="I84" s="100">
        <v>17.796991999999999</v>
      </c>
      <c r="J84" s="100">
        <v>25.811126000000002</v>
      </c>
      <c r="K84" s="100">
        <v>53.180202000000001</v>
      </c>
      <c r="L84" s="100">
        <v>112.02659</v>
      </c>
      <c r="M84" s="100">
        <v>206.98072999999999</v>
      </c>
      <c r="N84" s="100">
        <v>349.80534999999998</v>
      </c>
      <c r="O84" s="100">
        <v>602.06928000000005</v>
      </c>
      <c r="P84" s="100">
        <v>890.71172000000001</v>
      </c>
      <c r="Q84" s="100">
        <v>1273.0173</v>
      </c>
      <c r="R84" s="100">
        <v>1749.2647999999999</v>
      </c>
      <c r="S84" s="100">
        <v>2239.2134999999998</v>
      </c>
      <c r="T84" s="100">
        <v>2488.6345999999999</v>
      </c>
      <c r="U84" s="100">
        <v>169.50746000000001</v>
      </c>
      <c r="V84" s="100">
        <v>268.10847999999999</v>
      </c>
      <c r="W84" s="127"/>
      <c r="X84" s="121">
        <v>1977</v>
      </c>
      <c r="Y84" s="100">
        <v>6.5150936000000002</v>
      </c>
      <c r="Z84" s="100">
        <v>5.2826447999999999</v>
      </c>
      <c r="AA84" s="100">
        <v>3.7698860999999999</v>
      </c>
      <c r="AB84" s="100">
        <v>5.3905022999999996</v>
      </c>
      <c r="AC84" s="100">
        <v>4.7649517000000001</v>
      </c>
      <c r="AD84" s="100">
        <v>11.381175000000001</v>
      </c>
      <c r="AE84" s="100">
        <v>19.965823</v>
      </c>
      <c r="AF84" s="100">
        <v>37.022440000000003</v>
      </c>
      <c r="AG84" s="100">
        <v>65.907291999999998</v>
      </c>
      <c r="AH84" s="100">
        <v>129.37056000000001</v>
      </c>
      <c r="AI84" s="100">
        <v>198.48491999999999</v>
      </c>
      <c r="AJ84" s="100">
        <v>264.06173000000001</v>
      </c>
      <c r="AK84" s="100">
        <v>376.56603000000001</v>
      </c>
      <c r="AL84" s="100">
        <v>472.17104999999998</v>
      </c>
      <c r="AM84" s="100">
        <v>616.49989000000005</v>
      </c>
      <c r="AN84" s="100">
        <v>808.13001999999994</v>
      </c>
      <c r="AO84" s="100">
        <v>1114.9571000000001</v>
      </c>
      <c r="AP84" s="100">
        <v>1322.7512999999999</v>
      </c>
      <c r="AQ84" s="100">
        <v>132.92356000000001</v>
      </c>
      <c r="AR84" s="100">
        <v>159.49788000000001</v>
      </c>
      <c r="AS84" s="127"/>
      <c r="AT84" s="121">
        <v>1977</v>
      </c>
      <c r="AU84" s="100">
        <v>7.8752164000000002</v>
      </c>
      <c r="AV84" s="100">
        <v>5.3188458000000001</v>
      </c>
      <c r="AW84" s="100">
        <v>4.6253764000000004</v>
      </c>
      <c r="AX84" s="100">
        <v>6.0487576000000001</v>
      </c>
      <c r="AY84" s="100">
        <v>6.2226027000000004</v>
      </c>
      <c r="AZ84" s="100">
        <v>12.373407</v>
      </c>
      <c r="BA84" s="100">
        <v>18.851935999999998</v>
      </c>
      <c r="BB84" s="100">
        <v>31.26689</v>
      </c>
      <c r="BC84" s="100">
        <v>59.369007000000003</v>
      </c>
      <c r="BD84" s="100">
        <v>120.41642</v>
      </c>
      <c r="BE84" s="100">
        <v>202.80819</v>
      </c>
      <c r="BF84" s="100">
        <v>306.39362</v>
      </c>
      <c r="BG84" s="100">
        <v>484.91800000000001</v>
      </c>
      <c r="BH84" s="100">
        <v>667.09991000000002</v>
      </c>
      <c r="BI84" s="100">
        <v>908.17008999999996</v>
      </c>
      <c r="BJ84" s="100">
        <v>1175.0717</v>
      </c>
      <c r="BK84" s="100">
        <v>1483.4205999999999</v>
      </c>
      <c r="BL84" s="100">
        <v>1661.2429999999999</v>
      </c>
      <c r="BM84" s="100">
        <v>151.23764</v>
      </c>
      <c r="BN84" s="100">
        <v>202.44152</v>
      </c>
      <c r="BO84" s="127"/>
      <c r="BP84" s="121">
        <v>1977</v>
      </c>
    </row>
    <row r="85" spans="1:68">
      <c r="A85" s="127"/>
      <c r="B85" s="121">
        <v>1978</v>
      </c>
      <c r="C85" s="100">
        <v>6.0353469999999998</v>
      </c>
      <c r="D85" s="100">
        <v>4.5627623000000002</v>
      </c>
      <c r="E85" s="100">
        <v>5.3221964000000002</v>
      </c>
      <c r="F85" s="100">
        <v>6.4457522000000003</v>
      </c>
      <c r="G85" s="100">
        <v>10.605803</v>
      </c>
      <c r="H85" s="100">
        <v>12.239943</v>
      </c>
      <c r="I85" s="100">
        <v>19.611342</v>
      </c>
      <c r="J85" s="100">
        <v>32.139659000000002</v>
      </c>
      <c r="K85" s="100">
        <v>63.019755000000004</v>
      </c>
      <c r="L85" s="100">
        <v>115.23983</v>
      </c>
      <c r="M85" s="100">
        <v>214.83384000000001</v>
      </c>
      <c r="N85" s="100">
        <v>370.07558</v>
      </c>
      <c r="O85" s="100">
        <v>600.99635999999998</v>
      </c>
      <c r="P85" s="100">
        <v>890.30041000000006</v>
      </c>
      <c r="Q85" s="100">
        <v>1285.6134999999999</v>
      </c>
      <c r="R85" s="100">
        <v>1785.5646999999999</v>
      </c>
      <c r="S85" s="100">
        <v>2265.9285</v>
      </c>
      <c r="T85" s="100">
        <v>2449.5567000000001</v>
      </c>
      <c r="U85" s="100">
        <v>174.67606000000001</v>
      </c>
      <c r="V85" s="100">
        <v>272.36365000000001</v>
      </c>
      <c r="W85" s="127"/>
      <c r="X85" s="121">
        <v>1978</v>
      </c>
      <c r="Y85" s="100">
        <v>4.9288312000000003</v>
      </c>
      <c r="Z85" s="100">
        <v>4.5965740000000004</v>
      </c>
      <c r="AA85" s="100">
        <v>3.9500451000000001</v>
      </c>
      <c r="AB85" s="100">
        <v>4.0709344999999999</v>
      </c>
      <c r="AC85" s="100">
        <v>4.0184648000000003</v>
      </c>
      <c r="AD85" s="100">
        <v>7.5166648</v>
      </c>
      <c r="AE85" s="100">
        <v>21.772182000000001</v>
      </c>
      <c r="AF85" s="100">
        <v>35.812595000000002</v>
      </c>
      <c r="AG85" s="100">
        <v>64.572130000000001</v>
      </c>
      <c r="AH85" s="100">
        <v>115.24966000000001</v>
      </c>
      <c r="AI85" s="100">
        <v>187.4897</v>
      </c>
      <c r="AJ85" s="100">
        <v>278.93131</v>
      </c>
      <c r="AK85" s="100">
        <v>378.70263</v>
      </c>
      <c r="AL85" s="100">
        <v>446.33440999999999</v>
      </c>
      <c r="AM85" s="100">
        <v>621.48240999999996</v>
      </c>
      <c r="AN85" s="100">
        <v>794.51511000000005</v>
      </c>
      <c r="AO85" s="100">
        <v>1054.3549</v>
      </c>
      <c r="AP85" s="100">
        <v>1382.2702999999999</v>
      </c>
      <c r="AQ85" s="100">
        <v>131.56938</v>
      </c>
      <c r="AR85" s="100">
        <v>156.68983</v>
      </c>
      <c r="AS85" s="127"/>
      <c r="AT85" s="121">
        <v>1978</v>
      </c>
      <c r="AU85" s="100">
        <v>5.4955812000000002</v>
      </c>
      <c r="AV85" s="100">
        <v>4.5793286000000002</v>
      </c>
      <c r="AW85" s="100">
        <v>4.6533196999999999</v>
      </c>
      <c r="AX85" s="100">
        <v>5.284198</v>
      </c>
      <c r="AY85" s="100">
        <v>7.3546728999999997</v>
      </c>
      <c r="AZ85" s="100">
        <v>9.9003701</v>
      </c>
      <c r="BA85" s="100">
        <v>20.668336</v>
      </c>
      <c r="BB85" s="100">
        <v>33.926091</v>
      </c>
      <c r="BC85" s="100">
        <v>63.777075000000004</v>
      </c>
      <c r="BD85" s="100">
        <v>115.24460000000001</v>
      </c>
      <c r="BE85" s="100">
        <v>201.43439000000001</v>
      </c>
      <c r="BF85" s="100">
        <v>323.99268999999998</v>
      </c>
      <c r="BG85" s="100">
        <v>485.41136999999998</v>
      </c>
      <c r="BH85" s="100">
        <v>652.64728000000002</v>
      </c>
      <c r="BI85" s="100">
        <v>915.88728000000003</v>
      </c>
      <c r="BJ85" s="100">
        <v>1186.3894</v>
      </c>
      <c r="BK85" s="100">
        <v>1452.1969999999999</v>
      </c>
      <c r="BL85" s="100">
        <v>1687.0362</v>
      </c>
      <c r="BM85" s="100">
        <v>153.12772000000001</v>
      </c>
      <c r="BN85" s="100">
        <v>203.10714999999999</v>
      </c>
      <c r="BO85" s="127"/>
      <c r="BP85" s="121">
        <v>1978</v>
      </c>
    </row>
    <row r="86" spans="1:68">
      <c r="A86" s="127"/>
      <c r="B86" s="122">
        <v>1979</v>
      </c>
      <c r="C86" s="100">
        <v>7.0150943999999997</v>
      </c>
      <c r="D86" s="100">
        <v>4.2912549000000002</v>
      </c>
      <c r="E86" s="100">
        <v>4.9908448999999999</v>
      </c>
      <c r="F86" s="100">
        <v>5.8164854000000004</v>
      </c>
      <c r="G86" s="100">
        <v>7.6276196000000001</v>
      </c>
      <c r="H86" s="100">
        <v>12.295729</v>
      </c>
      <c r="I86" s="100">
        <v>19.903161000000001</v>
      </c>
      <c r="J86" s="100">
        <v>28.519352000000001</v>
      </c>
      <c r="K86" s="100">
        <v>51.176439999999999</v>
      </c>
      <c r="L86" s="100">
        <v>113.39953</v>
      </c>
      <c r="M86" s="100">
        <v>215.51616000000001</v>
      </c>
      <c r="N86" s="100">
        <v>376.04593</v>
      </c>
      <c r="O86" s="100">
        <v>576.37920999999994</v>
      </c>
      <c r="P86" s="100">
        <v>913.21906000000001</v>
      </c>
      <c r="Q86" s="100">
        <v>1310.2316000000001</v>
      </c>
      <c r="R86" s="100">
        <v>1729.5834</v>
      </c>
      <c r="S86" s="100">
        <v>2213.4335999999998</v>
      </c>
      <c r="T86" s="100">
        <v>2670.6343000000002</v>
      </c>
      <c r="U86" s="100">
        <v>175.88114999999999</v>
      </c>
      <c r="V86" s="100">
        <v>272.41854000000001</v>
      </c>
      <c r="W86" s="127"/>
      <c r="X86" s="122">
        <v>1979</v>
      </c>
      <c r="Y86" s="100">
        <v>5.0213587000000004</v>
      </c>
      <c r="Z86" s="100">
        <v>5.8665513999999996</v>
      </c>
      <c r="AA86" s="100">
        <v>2.7793399999999999</v>
      </c>
      <c r="AB86" s="100">
        <v>4.9762772000000002</v>
      </c>
      <c r="AC86" s="100">
        <v>5.8947782000000002</v>
      </c>
      <c r="AD86" s="100">
        <v>9.6371365000000004</v>
      </c>
      <c r="AE86" s="100">
        <v>18.16262</v>
      </c>
      <c r="AF86" s="100">
        <v>33.796191</v>
      </c>
      <c r="AG86" s="100">
        <v>64.166584999999998</v>
      </c>
      <c r="AH86" s="100">
        <v>106.87860000000001</v>
      </c>
      <c r="AI86" s="100">
        <v>182.40799999999999</v>
      </c>
      <c r="AJ86" s="100">
        <v>252.54468</v>
      </c>
      <c r="AK86" s="100">
        <v>360.47651000000002</v>
      </c>
      <c r="AL86" s="100">
        <v>479.24425000000002</v>
      </c>
      <c r="AM86" s="100">
        <v>605.55589999999995</v>
      </c>
      <c r="AN86" s="100">
        <v>812.71001000000001</v>
      </c>
      <c r="AO86" s="100">
        <v>1084.6851999999999</v>
      </c>
      <c r="AP86" s="100">
        <v>1448.1484</v>
      </c>
      <c r="AQ86" s="100">
        <v>132.16804999999999</v>
      </c>
      <c r="AR86" s="100">
        <v>156.05334999999999</v>
      </c>
      <c r="AS86" s="127"/>
      <c r="AT86" s="122">
        <v>1979</v>
      </c>
      <c r="AU86" s="100">
        <v>6.0416505999999996</v>
      </c>
      <c r="AV86" s="100">
        <v>5.0622084999999997</v>
      </c>
      <c r="AW86" s="100">
        <v>3.9111452</v>
      </c>
      <c r="AX86" s="100">
        <v>5.4051625999999997</v>
      </c>
      <c r="AY86" s="100">
        <v>6.7741825999999996</v>
      </c>
      <c r="AZ86" s="100">
        <v>10.977988</v>
      </c>
      <c r="BA86" s="100">
        <v>19.049033999999999</v>
      </c>
      <c r="BB86" s="100">
        <v>31.092511999999999</v>
      </c>
      <c r="BC86" s="100">
        <v>57.523797000000002</v>
      </c>
      <c r="BD86" s="100">
        <v>110.23171000000001</v>
      </c>
      <c r="BE86" s="100">
        <v>199.3254</v>
      </c>
      <c r="BF86" s="100">
        <v>313.78536000000003</v>
      </c>
      <c r="BG86" s="100">
        <v>463.78800000000001</v>
      </c>
      <c r="BH86" s="100">
        <v>680.81745000000001</v>
      </c>
      <c r="BI86" s="100">
        <v>917.50010999999995</v>
      </c>
      <c r="BJ86" s="100">
        <v>1178.8873000000001</v>
      </c>
      <c r="BK86" s="100">
        <v>1457.3894</v>
      </c>
      <c r="BL86" s="100">
        <v>1790.8430000000001</v>
      </c>
      <c r="BM86" s="100">
        <v>154.01223999999999</v>
      </c>
      <c r="BN86" s="100">
        <v>202.76718</v>
      </c>
      <c r="BO86" s="127"/>
      <c r="BP86" s="122">
        <v>1979</v>
      </c>
    </row>
    <row r="87" spans="1:68">
      <c r="A87" s="127"/>
      <c r="B87" s="122">
        <v>1980</v>
      </c>
      <c r="C87" s="100">
        <v>6.7253439000000004</v>
      </c>
      <c r="D87" s="100">
        <v>5.8449733000000004</v>
      </c>
      <c r="E87" s="100">
        <v>4.9195574999999998</v>
      </c>
      <c r="F87" s="100">
        <v>8.7018491000000004</v>
      </c>
      <c r="G87" s="100">
        <v>7.4529069000000003</v>
      </c>
      <c r="H87" s="100">
        <v>10.4823</v>
      </c>
      <c r="I87" s="100">
        <v>14.670700999999999</v>
      </c>
      <c r="J87" s="100">
        <v>28.434495999999999</v>
      </c>
      <c r="K87" s="100">
        <v>61.496017000000002</v>
      </c>
      <c r="L87" s="100">
        <v>123.91215</v>
      </c>
      <c r="M87" s="100">
        <v>224.96507</v>
      </c>
      <c r="N87" s="100">
        <v>387.30450000000002</v>
      </c>
      <c r="O87" s="100">
        <v>614.26628000000005</v>
      </c>
      <c r="P87" s="100">
        <v>936.20691999999997</v>
      </c>
      <c r="Q87" s="100">
        <v>1314.4436000000001</v>
      </c>
      <c r="R87" s="100">
        <v>1799.3552999999999</v>
      </c>
      <c r="S87" s="100">
        <v>2247.7390999999998</v>
      </c>
      <c r="T87" s="100">
        <v>2722.9083000000001</v>
      </c>
      <c r="U87" s="100">
        <v>184.04047</v>
      </c>
      <c r="V87" s="100">
        <v>280.61387999999999</v>
      </c>
      <c r="W87" s="127"/>
      <c r="X87" s="122">
        <v>1980</v>
      </c>
      <c r="Y87" s="100">
        <v>5.4318993999999998</v>
      </c>
      <c r="Z87" s="100">
        <v>6.2564029999999997</v>
      </c>
      <c r="AA87" s="100">
        <v>3.6992063000000002</v>
      </c>
      <c r="AB87" s="100">
        <v>5.1479489000000003</v>
      </c>
      <c r="AC87" s="100">
        <v>6.3989352000000004</v>
      </c>
      <c r="AD87" s="100">
        <v>8.6759789000000005</v>
      </c>
      <c r="AE87" s="100">
        <v>20.838715000000001</v>
      </c>
      <c r="AF87" s="100">
        <v>36.543028999999997</v>
      </c>
      <c r="AG87" s="100">
        <v>66.299740999999997</v>
      </c>
      <c r="AH87" s="100">
        <v>108.18438</v>
      </c>
      <c r="AI87" s="100">
        <v>180.67348999999999</v>
      </c>
      <c r="AJ87" s="100">
        <v>267.66797000000003</v>
      </c>
      <c r="AK87" s="100">
        <v>359.89533999999998</v>
      </c>
      <c r="AL87" s="100">
        <v>478.72604000000001</v>
      </c>
      <c r="AM87" s="100">
        <v>648.47766000000001</v>
      </c>
      <c r="AN87" s="100">
        <v>844.61352999999997</v>
      </c>
      <c r="AO87" s="100">
        <v>1096.7067999999999</v>
      </c>
      <c r="AP87" s="100">
        <v>1410.2851000000001</v>
      </c>
      <c r="AQ87" s="100">
        <v>136.68065000000001</v>
      </c>
      <c r="AR87" s="100">
        <v>159.39392000000001</v>
      </c>
      <c r="AS87" s="127"/>
      <c r="AT87" s="122">
        <v>1980</v>
      </c>
      <c r="AU87" s="100">
        <v>6.0943887999999999</v>
      </c>
      <c r="AV87" s="100">
        <v>6.0462962999999998</v>
      </c>
      <c r="AW87" s="100">
        <v>4.3231517000000004</v>
      </c>
      <c r="AX87" s="100">
        <v>6.9595435999999999</v>
      </c>
      <c r="AY87" s="100">
        <v>6.9337854999999999</v>
      </c>
      <c r="AZ87" s="100">
        <v>9.5874979000000007</v>
      </c>
      <c r="BA87" s="100">
        <v>17.704588000000001</v>
      </c>
      <c r="BB87" s="100">
        <v>32.402940999999998</v>
      </c>
      <c r="BC87" s="100">
        <v>63.840085999999999</v>
      </c>
      <c r="BD87" s="100">
        <v>116.24645</v>
      </c>
      <c r="BE87" s="100">
        <v>203.34755000000001</v>
      </c>
      <c r="BF87" s="100">
        <v>327.07058999999998</v>
      </c>
      <c r="BG87" s="100">
        <v>481.45371</v>
      </c>
      <c r="BH87" s="100">
        <v>691.43210999999997</v>
      </c>
      <c r="BI87" s="100">
        <v>942.67350999999996</v>
      </c>
      <c r="BJ87" s="100">
        <v>1229.3485000000001</v>
      </c>
      <c r="BK87" s="100">
        <v>1482.3541</v>
      </c>
      <c r="BL87" s="100">
        <v>1773.2112999999999</v>
      </c>
      <c r="BM87" s="100">
        <v>160.32955999999999</v>
      </c>
      <c r="BN87" s="100">
        <v>208.22989000000001</v>
      </c>
      <c r="BO87" s="127"/>
      <c r="BP87" s="122">
        <v>1980</v>
      </c>
    </row>
    <row r="88" spans="1:68">
      <c r="A88" s="127"/>
      <c r="B88" s="122">
        <v>1981</v>
      </c>
      <c r="C88" s="100">
        <v>9.6018983999999996</v>
      </c>
      <c r="D88" s="100">
        <v>5.5461152</v>
      </c>
      <c r="E88" s="100">
        <v>4.7602259</v>
      </c>
      <c r="F88" s="100">
        <v>7.4154898999999999</v>
      </c>
      <c r="G88" s="100">
        <v>6.5167412000000002</v>
      </c>
      <c r="H88" s="100">
        <v>12.049935</v>
      </c>
      <c r="I88" s="100">
        <v>17.195578000000001</v>
      </c>
      <c r="J88" s="100">
        <v>33.519908000000001</v>
      </c>
      <c r="K88" s="100">
        <v>57.586696000000003</v>
      </c>
      <c r="L88" s="100">
        <v>117.66888</v>
      </c>
      <c r="M88" s="100">
        <v>217.67214999999999</v>
      </c>
      <c r="N88" s="100">
        <v>400.39229</v>
      </c>
      <c r="O88" s="100">
        <v>571.18970000000002</v>
      </c>
      <c r="P88" s="100">
        <v>917.46786999999995</v>
      </c>
      <c r="Q88" s="100">
        <v>1367.3883000000001</v>
      </c>
      <c r="R88" s="100">
        <v>1785.462</v>
      </c>
      <c r="S88" s="100">
        <v>2383.9711000000002</v>
      </c>
      <c r="T88" s="100">
        <v>2717.3912999999998</v>
      </c>
      <c r="U88" s="100">
        <v>186.16410999999999</v>
      </c>
      <c r="V88" s="100">
        <v>281.89868999999999</v>
      </c>
      <c r="W88" s="127"/>
      <c r="X88" s="122">
        <v>1981</v>
      </c>
      <c r="Y88" s="100">
        <v>5.9309849000000003</v>
      </c>
      <c r="Z88" s="100">
        <v>3.7069809</v>
      </c>
      <c r="AA88" s="100">
        <v>4.1916938999999998</v>
      </c>
      <c r="AB88" s="100">
        <v>4.7150090999999996</v>
      </c>
      <c r="AC88" s="100">
        <v>4.5169439999999996</v>
      </c>
      <c r="AD88" s="100">
        <v>9.8753727999999992</v>
      </c>
      <c r="AE88" s="100">
        <v>17.364298000000002</v>
      </c>
      <c r="AF88" s="100">
        <v>34.028055999999999</v>
      </c>
      <c r="AG88" s="100">
        <v>63.449435999999999</v>
      </c>
      <c r="AH88" s="100">
        <v>118.32536</v>
      </c>
      <c r="AI88" s="100">
        <v>172.79586</v>
      </c>
      <c r="AJ88" s="100">
        <v>258.33026999999998</v>
      </c>
      <c r="AK88" s="100">
        <v>358.85912000000002</v>
      </c>
      <c r="AL88" s="100">
        <v>492.18551000000002</v>
      </c>
      <c r="AM88" s="100">
        <v>624.58136000000002</v>
      </c>
      <c r="AN88" s="100">
        <v>866.46807000000001</v>
      </c>
      <c r="AO88" s="100">
        <v>1045.3918000000001</v>
      </c>
      <c r="AP88" s="100">
        <v>1380.9237000000001</v>
      </c>
      <c r="AQ88" s="100">
        <v>136.09377000000001</v>
      </c>
      <c r="AR88" s="100">
        <v>157.19246999999999</v>
      </c>
      <c r="AS88" s="127"/>
      <c r="AT88" s="122">
        <v>1981</v>
      </c>
      <c r="AU88" s="100">
        <v>7.8096344999999996</v>
      </c>
      <c r="AV88" s="100">
        <v>4.6473012999999996</v>
      </c>
      <c r="AW88" s="100">
        <v>4.4820292999999998</v>
      </c>
      <c r="AX88" s="100">
        <v>6.0907679000000003</v>
      </c>
      <c r="AY88" s="100">
        <v>5.5305230999999999</v>
      </c>
      <c r="AZ88" s="100">
        <v>10.975770000000001</v>
      </c>
      <c r="BA88" s="100">
        <v>17.278729999999999</v>
      </c>
      <c r="BB88" s="100">
        <v>33.769027999999999</v>
      </c>
      <c r="BC88" s="100">
        <v>60.445788</v>
      </c>
      <c r="BD88" s="100">
        <v>117.98865000000001</v>
      </c>
      <c r="BE88" s="100">
        <v>195.71163999999999</v>
      </c>
      <c r="BF88" s="100">
        <v>329.33069</v>
      </c>
      <c r="BG88" s="100">
        <v>459.92534000000001</v>
      </c>
      <c r="BH88" s="100">
        <v>690.57992000000002</v>
      </c>
      <c r="BI88" s="100">
        <v>950.28147000000001</v>
      </c>
      <c r="BJ88" s="100">
        <v>1240.93</v>
      </c>
      <c r="BK88" s="100">
        <v>1497.5052000000001</v>
      </c>
      <c r="BL88" s="100">
        <v>1742.8769</v>
      </c>
      <c r="BM88" s="100">
        <v>161.08411000000001</v>
      </c>
      <c r="BN88" s="100">
        <v>207.20633000000001</v>
      </c>
      <c r="BO88" s="127"/>
      <c r="BP88" s="122">
        <v>1981</v>
      </c>
    </row>
    <row r="89" spans="1:68">
      <c r="A89" s="127"/>
      <c r="B89" s="122">
        <v>1982</v>
      </c>
      <c r="C89" s="100">
        <v>5.5770562999999997</v>
      </c>
      <c r="D89" s="100">
        <v>7.1161545999999998</v>
      </c>
      <c r="E89" s="100">
        <v>4.7718271000000003</v>
      </c>
      <c r="F89" s="100">
        <v>7.4456091000000004</v>
      </c>
      <c r="G89" s="100">
        <v>10.355627</v>
      </c>
      <c r="H89" s="100">
        <v>8.6862311999999999</v>
      </c>
      <c r="I89" s="100">
        <v>15.268672</v>
      </c>
      <c r="J89" s="100">
        <v>26.130939999999999</v>
      </c>
      <c r="K89" s="100">
        <v>60.128906000000001</v>
      </c>
      <c r="L89" s="100">
        <v>116.03439</v>
      </c>
      <c r="M89" s="100">
        <v>226.88222999999999</v>
      </c>
      <c r="N89" s="100">
        <v>384.89706999999999</v>
      </c>
      <c r="O89" s="100">
        <v>599.10332000000005</v>
      </c>
      <c r="P89" s="100">
        <v>947.25170000000003</v>
      </c>
      <c r="Q89" s="100">
        <v>1345.3135</v>
      </c>
      <c r="R89" s="100">
        <v>1875.3835999999999</v>
      </c>
      <c r="S89" s="100">
        <v>2266.8878</v>
      </c>
      <c r="T89" s="100">
        <v>2607.1680000000001</v>
      </c>
      <c r="U89" s="100">
        <v>188.81628000000001</v>
      </c>
      <c r="V89" s="100">
        <v>281.34881000000001</v>
      </c>
      <c r="W89" s="127"/>
      <c r="X89" s="122">
        <v>1982</v>
      </c>
      <c r="Y89" s="100">
        <v>5.5007061999999998</v>
      </c>
      <c r="Z89" s="100">
        <v>3.8147617999999999</v>
      </c>
      <c r="AA89" s="100">
        <v>3.4697708</v>
      </c>
      <c r="AB89" s="100">
        <v>3.8041618000000001</v>
      </c>
      <c r="AC89" s="100">
        <v>5.3236796999999996</v>
      </c>
      <c r="AD89" s="100">
        <v>9.3480688999999995</v>
      </c>
      <c r="AE89" s="100">
        <v>17.315732000000001</v>
      </c>
      <c r="AF89" s="100">
        <v>32.509568000000002</v>
      </c>
      <c r="AG89" s="100">
        <v>67.81156</v>
      </c>
      <c r="AH89" s="100">
        <v>118.96441</v>
      </c>
      <c r="AI89" s="100">
        <v>191.26186999999999</v>
      </c>
      <c r="AJ89" s="100">
        <v>285.11081999999999</v>
      </c>
      <c r="AK89" s="100">
        <v>375.34255999999999</v>
      </c>
      <c r="AL89" s="100">
        <v>525.63233000000002</v>
      </c>
      <c r="AM89" s="100">
        <v>621.26368000000002</v>
      </c>
      <c r="AN89" s="100">
        <v>842.66349000000002</v>
      </c>
      <c r="AO89" s="100">
        <v>1071.6939</v>
      </c>
      <c r="AP89" s="100">
        <v>1496.1856</v>
      </c>
      <c r="AQ89" s="100">
        <v>142.55590000000001</v>
      </c>
      <c r="AR89" s="100">
        <v>163.10919999999999</v>
      </c>
      <c r="AS89" s="127"/>
      <c r="AT89" s="122">
        <v>1982</v>
      </c>
      <c r="AU89" s="100">
        <v>5.5398113000000002</v>
      </c>
      <c r="AV89" s="100">
        <v>5.5048025000000003</v>
      </c>
      <c r="AW89" s="100">
        <v>4.1345897999999996</v>
      </c>
      <c r="AX89" s="100">
        <v>5.6633312</v>
      </c>
      <c r="AY89" s="100">
        <v>7.8746004000000003</v>
      </c>
      <c r="AZ89" s="100">
        <v>9.0137879000000005</v>
      </c>
      <c r="BA89" s="100">
        <v>16.279036000000001</v>
      </c>
      <c r="BB89" s="100">
        <v>29.257121000000001</v>
      </c>
      <c r="BC89" s="100">
        <v>63.871343000000003</v>
      </c>
      <c r="BD89" s="100">
        <v>117.4628</v>
      </c>
      <c r="BE89" s="100">
        <v>209.50076000000001</v>
      </c>
      <c r="BF89" s="100">
        <v>335.13699000000003</v>
      </c>
      <c r="BG89" s="100">
        <v>482.43187</v>
      </c>
      <c r="BH89" s="100">
        <v>721.76361999999995</v>
      </c>
      <c r="BI89" s="100">
        <v>939.12661000000003</v>
      </c>
      <c r="BJ89" s="100">
        <v>1263.6062999999999</v>
      </c>
      <c r="BK89" s="100">
        <v>1482.0051000000001</v>
      </c>
      <c r="BL89" s="100">
        <v>1793.9373000000001</v>
      </c>
      <c r="BM89" s="100">
        <v>165.65194</v>
      </c>
      <c r="BN89" s="100">
        <v>210.82795999999999</v>
      </c>
      <c r="BO89" s="127"/>
      <c r="BP89" s="122">
        <v>1982</v>
      </c>
    </row>
    <row r="90" spans="1:68">
      <c r="A90" s="127"/>
      <c r="B90" s="122">
        <v>1983</v>
      </c>
      <c r="C90" s="100">
        <v>7.1646606000000004</v>
      </c>
      <c r="D90" s="100">
        <v>5.0021784</v>
      </c>
      <c r="E90" s="100">
        <v>4.4266869</v>
      </c>
      <c r="F90" s="100">
        <v>6.8753409000000003</v>
      </c>
      <c r="G90" s="100">
        <v>9.0632541999999994</v>
      </c>
      <c r="H90" s="100">
        <v>10.289509000000001</v>
      </c>
      <c r="I90" s="100">
        <v>17.919943</v>
      </c>
      <c r="J90" s="100">
        <v>26.975203</v>
      </c>
      <c r="K90" s="100">
        <v>49.003844000000001</v>
      </c>
      <c r="L90" s="100">
        <v>103.27924</v>
      </c>
      <c r="M90" s="100">
        <v>221.61671000000001</v>
      </c>
      <c r="N90" s="100">
        <v>397.38589999999999</v>
      </c>
      <c r="O90" s="100">
        <v>608.20624999999995</v>
      </c>
      <c r="P90" s="100">
        <v>927.53623000000005</v>
      </c>
      <c r="Q90" s="100">
        <v>1319.6504</v>
      </c>
      <c r="R90" s="100">
        <v>1791.1741</v>
      </c>
      <c r="S90" s="100">
        <v>2381.9002999999998</v>
      </c>
      <c r="T90" s="100">
        <v>2743.0304000000001</v>
      </c>
      <c r="U90" s="100">
        <v>189.59594000000001</v>
      </c>
      <c r="V90" s="100">
        <v>280.50038000000001</v>
      </c>
      <c r="W90" s="127"/>
      <c r="X90" s="122">
        <v>1983</v>
      </c>
      <c r="Y90" s="100">
        <v>5.2625393000000003</v>
      </c>
      <c r="Z90" s="100">
        <v>3.2222341000000001</v>
      </c>
      <c r="AA90" s="100">
        <v>2.3841312000000001</v>
      </c>
      <c r="AB90" s="100">
        <v>3.8316134000000002</v>
      </c>
      <c r="AC90" s="100">
        <v>5.2682519000000001</v>
      </c>
      <c r="AD90" s="100">
        <v>10.016249</v>
      </c>
      <c r="AE90" s="100">
        <v>19.381959999999999</v>
      </c>
      <c r="AF90" s="100">
        <v>33.983733999999998</v>
      </c>
      <c r="AG90" s="100">
        <v>65.988021000000003</v>
      </c>
      <c r="AH90" s="100">
        <v>116.58875999999999</v>
      </c>
      <c r="AI90" s="100">
        <v>192.23385999999999</v>
      </c>
      <c r="AJ90" s="100">
        <v>270.99257</v>
      </c>
      <c r="AK90" s="100">
        <v>412.45094999999998</v>
      </c>
      <c r="AL90" s="100">
        <v>500.56992000000002</v>
      </c>
      <c r="AM90" s="100">
        <v>679.09333000000004</v>
      </c>
      <c r="AN90" s="100">
        <v>871.87621999999999</v>
      </c>
      <c r="AO90" s="100">
        <v>1080.3125</v>
      </c>
      <c r="AP90" s="100">
        <v>1457.6895999999999</v>
      </c>
      <c r="AQ90" s="100">
        <v>146.25425999999999</v>
      </c>
      <c r="AR90" s="100">
        <v>165.31277</v>
      </c>
      <c r="AS90" s="127"/>
      <c r="AT90" s="122">
        <v>1983</v>
      </c>
      <c r="AU90" s="100">
        <v>6.2380633000000003</v>
      </c>
      <c r="AV90" s="100">
        <v>4.1343395999999997</v>
      </c>
      <c r="AW90" s="100">
        <v>3.4271497000000002</v>
      </c>
      <c r="AX90" s="100">
        <v>5.3869173000000004</v>
      </c>
      <c r="AY90" s="100">
        <v>7.1935083000000004</v>
      </c>
      <c r="AZ90" s="100">
        <v>10.154218</v>
      </c>
      <c r="BA90" s="100">
        <v>18.644444</v>
      </c>
      <c r="BB90" s="100">
        <v>30.409068000000001</v>
      </c>
      <c r="BC90" s="100">
        <v>57.269973999999998</v>
      </c>
      <c r="BD90" s="100">
        <v>109.76791</v>
      </c>
      <c r="BE90" s="100">
        <v>207.27839</v>
      </c>
      <c r="BF90" s="100">
        <v>334.63364999999999</v>
      </c>
      <c r="BG90" s="100">
        <v>506.77204</v>
      </c>
      <c r="BH90" s="100">
        <v>698.55906000000004</v>
      </c>
      <c r="BI90" s="100">
        <v>960.98982000000001</v>
      </c>
      <c r="BJ90" s="100">
        <v>1245.0730000000001</v>
      </c>
      <c r="BK90" s="100">
        <v>1533.0791999999999</v>
      </c>
      <c r="BL90" s="100">
        <v>1798.9989</v>
      </c>
      <c r="BM90" s="100">
        <v>167.89585</v>
      </c>
      <c r="BN90" s="100">
        <v>211.17317</v>
      </c>
      <c r="BO90" s="127"/>
      <c r="BP90" s="122">
        <v>1983</v>
      </c>
    </row>
    <row r="91" spans="1:68">
      <c r="A91" s="127"/>
      <c r="B91" s="122">
        <v>1984</v>
      </c>
      <c r="C91" s="100">
        <v>7.0850469</v>
      </c>
      <c r="D91" s="100">
        <v>4.4426380999999999</v>
      </c>
      <c r="E91" s="100">
        <v>5.8717382999999996</v>
      </c>
      <c r="F91" s="100">
        <v>5.9283491000000001</v>
      </c>
      <c r="G91" s="100">
        <v>8.0077923000000002</v>
      </c>
      <c r="H91" s="100">
        <v>10.587823999999999</v>
      </c>
      <c r="I91" s="100">
        <v>17.548114000000002</v>
      </c>
      <c r="J91" s="100">
        <v>24.885155000000001</v>
      </c>
      <c r="K91" s="100">
        <v>58.399557999999999</v>
      </c>
      <c r="L91" s="100">
        <v>98.232553999999993</v>
      </c>
      <c r="M91" s="100">
        <v>220.57101</v>
      </c>
      <c r="N91" s="100">
        <v>386.90989999999999</v>
      </c>
      <c r="O91" s="100">
        <v>608.09843999999998</v>
      </c>
      <c r="P91" s="100">
        <v>903.03592000000003</v>
      </c>
      <c r="Q91" s="100">
        <v>1265.0848000000001</v>
      </c>
      <c r="R91" s="100">
        <v>1809.3579</v>
      </c>
      <c r="S91" s="100">
        <v>2238.4029999999998</v>
      </c>
      <c r="T91" s="100">
        <v>2698.9436000000001</v>
      </c>
      <c r="U91" s="100">
        <v>189.01516000000001</v>
      </c>
      <c r="V91" s="100">
        <v>274.78552000000002</v>
      </c>
      <c r="W91" s="127"/>
      <c r="X91" s="122">
        <v>1984</v>
      </c>
      <c r="Y91" s="100">
        <v>4.5066829000000004</v>
      </c>
      <c r="Z91" s="100">
        <v>5.5300941000000003</v>
      </c>
      <c r="AA91" s="100">
        <v>4.195932</v>
      </c>
      <c r="AB91" s="100">
        <v>5.718343</v>
      </c>
      <c r="AC91" s="100">
        <v>3.7588333</v>
      </c>
      <c r="AD91" s="100">
        <v>9.2315588000000002</v>
      </c>
      <c r="AE91" s="100">
        <v>16.776602</v>
      </c>
      <c r="AF91" s="100">
        <v>36.553426000000002</v>
      </c>
      <c r="AG91" s="100">
        <v>67.230310000000003</v>
      </c>
      <c r="AH91" s="100">
        <v>104.94784</v>
      </c>
      <c r="AI91" s="100">
        <v>190.03739999999999</v>
      </c>
      <c r="AJ91" s="100">
        <v>266.80982</v>
      </c>
      <c r="AK91" s="100">
        <v>378.67207000000002</v>
      </c>
      <c r="AL91" s="100">
        <v>506.19062000000002</v>
      </c>
      <c r="AM91" s="100">
        <v>690.96397999999999</v>
      </c>
      <c r="AN91" s="100">
        <v>834.75201000000004</v>
      </c>
      <c r="AO91" s="100">
        <v>1118.4612999999999</v>
      </c>
      <c r="AP91" s="100">
        <v>1434.6478</v>
      </c>
      <c r="AQ91" s="100">
        <v>146.17021</v>
      </c>
      <c r="AR91" s="100">
        <v>162.93754999999999</v>
      </c>
      <c r="AS91" s="127"/>
      <c r="AT91" s="122">
        <v>1984</v>
      </c>
      <c r="AU91" s="100">
        <v>5.8285248000000003</v>
      </c>
      <c r="AV91" s="100">
        <v>4.9730318000000002</v>
      </c>
      <c r="AW91" s="100">
        <v>5.0528240000000002</v>
      </c>
      <c r="AX91" s="100">
        <v>5.8256544999999997</v>
      </c>
      <c r="AY91" s="100">
        <v>5.9174617999999999</v>
      </c>
      <c r="AZ91" s="100">
        <v>9.9163002000000002</v>
      </c>
      <c r="BA91" s="100">
        <v>17.164504000000001</v>
      </c>
      <c r="BB91" s="100">
        <v>30.606843999999999</v>
      </c>
      <c r="BC91" s="100">
        <v>62.701462999999997</v>
      </c>
      <c r="BD91" s="100">
        <v>101.50847</v>
      </c>
      <c r="BE91" s="100">
        <v>205.67230000000001</v>
      </c>
      <c r="BF91" s="100">
        <v>327.50198</v>
      </c>
      <c r="BG91" s="100">
        <v>489.89783999999997</v>
      </c>
      <c r="BH91" s="100">
        <v>690.07163000000003</v>
      </c>
      <c r="BI91" s="100">
        <v>944.03579999999999</v>
      </c>
      <c r="BJ91" s="100">
        <v>1230.6241</v>
      </c>
      <c r="BK91" s="100">
        <v>1511.7388000000001</v>
      </c>
      <c r="BL91" s="100">
        <v>1771.2456999999999</v>
      </c>
      <c r="BM91" s="100">
        <v>167.56111000000001</v>
      </c>
      <c r="BN91" s="100">
        <v>207.80761999999999</v>
      </c>
      <c r="BO91" s="127"/>
      <c r="BP91" s="122">
        <v>1984</v>
      </c>
    </row>
    <row r="92" spans="1:68">
      <c r="A92" s="127"/>
      <c r="B92" s="122">
        <v>1985</v>
      </c>
      <c r="C92" s="100">
        <v>6.1871818000000003</v>
      </c>
      <c r="D92" s="100">
        <v>6.1404265999999996</v>
      </c>
      <c r="E92" s="100">
        <v>4.7745680000000004</v>
      </c>
      <c r="F92" s="100">
        <v>7.4965104</v>
      </c>
      <c r="G92" s="100">
        <v>10.341578</v>
      </c>
      <c r="H92" s="100">
        <v>10.343913000000001</v>
      </c>
      <c r="I92" s="100">
        <v>13.387542</v>
      </c>
      <c r="J92" s="100">
        <v>28.977618</v>
      </c>
      <c r="K92" s="100">
        <v>45.964590999999999</v>
      </c>
      <c r="L92" s="100">
        <v>109.00454000000001</v>
      </c>
      <c r="M92" s="100">
        <v>227.99939000000001</v>
      </c>
      <c r="N92" s="100">
        <v>385.88682999999997</v>
      </c>
      <c r="O92" s="100">
        <v>662.05183999999997</v>
      </c>
      <c r="P92" s="100">
        <v>943.64887999999996</v>
      </c>
      <c r="Q92" s="100">
        <v>1315.193</v>
      </c>
      <c r="R92" s="100">
        <v>1839.6264000000001</v>
      </c>
      <c r="S92" s="100">
        <v>2401.64</v>
      </c>
      <c r="T92" s="100">
        <v>3098.0961000000002</v>
      </c>
      <c r="U92" s="100">
        <v>200.66657000000001</v>
      </c>
      <c r="V92" s="100">
        <v>289.66586999999998</v>
      </c>
      <c r="W92" s="127"/>
      <c r="X92" s="122">
        <v>1985</v>
      </c>
      <c r="Y92" s="100">
        <v>5.9789915000000002</v>
      </c>
      <c r="Z92" s="100">
        <v>5.4142134999999998</v>
      </c>
      <c r="AA92" s="100">
        <v>2.4253743000000001</v>
      </c>
      <c r="AB92" s="100">
        <v>5.1746118000000001</v>
      </c>
      <c r="AC92" s="100">
        <v>5.4306669999999997</v>
      </c>
      <c r="AD92" s="100">
        <v>9.6559419000000002</v>
      </c>
      <c r="AE92" s="100">
        <v>22.392619</v>
      </c>
      <c r="AF92" s="100">
        <v>35.488278999999999</v>
      </c>
      <c r="AG92" s="100">
        <v>61.589517999999998</v>
      </c>
      <c r="AH92" s="100">
        <v>119.19938</v>
      </c>
      <c r="AI92" s="100">
        <v>197.74216000000001</v>
      </c>
      <c r="AJ92" s="100">
        <v>292.02780000000001</v>
      </c>
      <c r="AK92" s="100">
        <v>375.42014999999998</v>
      </c>
      <c r="AL92" s="100">
        <v>531.74937</v>
      </c>
      <c r="AM92" s="100">
        <v>691.36335999999994</v>
      </c>
      <c r="AN92" s="100">
        <v>873.46451000000002</v>
      </c>
      <c r="AO92" s="100">
        <v>1150.7001</v>
      </c>
      <c r="AP92" s="100">
        <v>1516.704</v>
      </c>
      <c r="AQ92" s="100">
        <v>153.43584999999999</v>
      </c>
      <c r="AR92" s="100">
        <v>169.22387000000001</v>
      </c>
      <c r="AS92" s="127"/>
      <c r="AT92" s="122">
        <v>1985</v>
      </c>
      <c r="AU92" s="100">
        <v>6.085585</v>
      </c>
      <c r="AV92" s="100">
        <v>5.7865888999999999</v>
      </c>
      <c r="AW92" s="100">
        <v>3.627335</v>
      </c>
      <c r="AX92" s="100">
        <v>6.3615864000000002</v>
      </c>
      <c r="AY92" s="100">
        <v>7.9291504000000002</v>
      </c>
      <c r="AZ92" s="100">
        <v>10.003736</v>
      </c>
      <c r="BA92" s="100">
        <v>17.882019</v>
      </c>
      <c r="BB92" s="100">
        <v>32.175660999999998</v>
      </c>
      <c r="BC92" s="100">
        <v>53.587082000000002</v>
      </c>
      <c r="BD92" s="100">
        <v>113.967</v>
      </c>
      <c r="BE92" s="100">
        <v>213.22077999999999</v>
      </c>
      <c r="BF92" s="100">
        <v>339.64670000000001</v>
      </c>
      <c r="BG92" s="100">
        <v>514.85790999999995</v>
      </c>
      <c r="BH92" s="100">
        <v>723.17737</v>
      </c>
      <c r="BI92" s="100">
        <v>966.96595000000002</v>
      </c>
      <c r="BJ92" s="100">
        <v>1266.7977000000001</v>
      </c>
      <c r="BK92" s="100">
        <v>1594.3139000000001</v>
      </c>
      <c r="BL92" s="100">
        <v>1939.4809</v>
      </c>
      <c r="BM92" s="100">
        <v>177.01702</v>
      </c>
      <c r="BN92" s="100">
        <v>217.09456</v>
      </c>
      <c r="BO92" s="127"/>
      <c r="BP92" s="122">
        <v>1985</v>
      </c>
    </row>
    <row r="93" spans="1:68">
      <c r="A93" s="127"/>
      <c r="B93" s="122">
        <v>1986</v>
      </c>
      <c r="C93" s="100">
        <v>5.4925527000000001</v>
      </c>
      <c r="D93" s="100">
        <v>4.6290326000000004</v>
      </c>
      <c r="E93" s="100">
        <v>4.7604737999999998</v>
      </c>
      <c r="F93" s="100">
        <v>5.5188359</v>
      </c>
      <c r="G93" s="100">
        <v>9.4059275000000007</v>
      </c>
      <c r="H93" s="100">
        <v>10.414268</v>
      </c>
      <c r="I93" s="100">
        <v>16.202739000000001</v>
      </c>
      <c r="J93" s="100">
        <v>23.685383000000002</v>
      </c>
      <c r="K93" s="100">
        <v>53.834040999999999</v>
      </c>
      <c r="L93" s="100">
        <v>94.186955999999995</v>
      </c>
      <c r="M93" s="100">
        <v>207.42760999999999</v>
      </c>
      <c r="N93" s="100">
        <v>365.87204000000003</v>
      </c>
      <c r="O93" s="100">
        <v>627.41930000000002</v>
      </c>
      <c r="P93" s="100">
        <v>923.12780999999995</v>
      </c>
      <c r="Q93" s="100">
        <v>1346.1098</v>
      </c>
      <c r="R93" s="100">
        <v>1833.6322</v>
      </c>
      <c r="S93" s="100">
        <v>2233.9126999999999</v>
      </c>
      <c r="T93" s="100">
        <v>2953.2946999999999</v>
      </c>
      <c r="U93" s="100">
        <v>197.75788</v>
      </c>
      <c r="V93" s="100">
        <v>280.10682000000003</v>
      </c>
      <c r="W93" s="127"/>
      <c r="X93" s="122">
        <v>1986</v>
      </c>
      <c r="Y93" s="100">
        <v>5.2590060000000003</v>
      </c>
      <c r="Z93" s="100">
        <v>3.6546527000000002</v>
      </c>
      <c r="AA93" s="100">
        <v>2.9718007000000002</v>
      </c>
      <c r="AB93" s="100">
        <v>3.4918798999999998</v>
      </c>
      <c r="AC93" s="100">
        <v>5.4854050000000001</v>
      </c>
      <c r="AD93" s="100">
        <v>8.8494247999999995</v>
      </c>
      <c r="AE93" s="100">
        <v>19.099875000000001</v>
      </c>
      <c r="AF93" s="100">
        <v>35.363055000000003</v>
      </c>
      <c r="AG93" s="100">
        <v>71.426402999999993</v>
      </c>
      <c r="AH93" s="100">
        <v>118.31108</v>
      </c>
      <c r="AI93" s="100">
        <v>175.90565000000001</v>
      </c>
      <c r="AJ93" s="100">
        <v>280.00927999999999</v>
      </c>
      <c r="AK93" s="100">
        <v>379.24716000000001</v>
      </c>
      <c r="AL93" s="100">
        <v>542.9153</v>
      </c>
      <c r="AM93" s="100">
        <v>691.29402000000005</v>
      </c>
      <c r="AN93" s="100">
        <v>887.84559000000002</v>
      </c>
      <c r="AO93" s="100">
        <v>1098.7158999999999</v>
      </c>
      <c r="AP93" s="100">
        <v>1501.2316000000001</v>
      </c>
      <c r="AQ93" s="100">
        <v>153.83823000000001</v>
      </c>
      <c r="AR93" s="100">
        <v>167.10303999999999</v>
      </c>
      <c r="AS93" s="127"/>
      <c r="AT93" s="122">
        <v>1986</v>
      </c>
      <c r="AU93" s="100">
        <v>5.3786351999999997</v>
      </c>
      <c r="AV93" s="100">
        <v>4.1543448999999999</v>
      </c>
      <c r="AW93" s="100">
        <v>3.8885437</v>
      </c>
      <c r="AX93" s="100">
        <v>4.5278358000000001</v>
      </c>
      <c r="AY93" s="100">
        <v>7.4810597999999997</v>
      </c>
      <c r="AZ93" s="100">
        <v>9.6405770000000004</v>
      </c>
      <c r="BA93" s="100">
        <v>17.648814999999999</v>
      </c>
      <c r="BB93" s="100">
        <v>29.446778999999999</v>
      </c>
      <c r="BC93" s="100">
        <v>62.405602999999999</v>
      </c>
      <c r="BD93" s="100">
        <v>105.90403000000001</v>
      </c>
      <c r="BE93" s="100">
        <v>192.0334</v>
      </c>
      <c r="BF93" s="100">
        <v>323.74367000000001</v>
      </c>
      <c r="BG93" s="100">
        <v>500.53305999999998</v>
      </c>
      <c r="BH93" s="100">
        <v>720.33549000000005</v>
      </c>
      <c r="BI93" s="100">
        <v>980.98677999999995</v>
      </c>
      <c r="BJ93" s="100">
        <v>1274.8041000000001</v>
      </c>
      <c r="BK93" s="100">
        <v>1505.7425000000001</v>
      </c>
      <c r="BL93" s="100">
        <v>1891.0098</v>
      </c>
      <c r="BM93" s="100">
        <v>175.77341000000001</v>
      </c>
      <c r="BN93" s="100">
        <v>212.20323999999999</v>
      </c>
      <c r="BO93" s="127"/>
      <c r="BP93" s="122">
        <v>1986</v>
      </c>
    </row>
    <row r="94" spans="1:68">
      <c r="A94" s="127"/>
      <c r="B94" s="122">
        <v>1987</v>
      </c>
      <c r="C94" s="100">
        <v>4.4860579999999999</v>
      </c>
      <c r="D94" s="100">
        <v>2.9336840999999998</v>
      </c>
      <c r="E94" s="100">
        <v>3.9829957</v>
      </c>
      <c r="F94" s="100">
        <v>5.2277608000000004</v>
      </c>
      <c r="G94" s="100">
        <v>6.6720834</v>
      </c>
      <c r="H94" s="100">
        <v>9.0518152000000001</v>
      </c>
      <c r="I94" s="100">
        <v>16.338736000000001</v>
      </c>
      <c r="J94" s="100">
        <v>26.444490999999999</v>
      </c>
      <c r="K94" s="100">
        <v>44.813702999999997</v>
      </c>
      <c r="L94" s="100">
        <v>100.29888</v>
      </c>
      <c r="M94" s="100">
        <v>196.80689000000001</v>
      </c>
      <c r="N94" s="100">
        <v>385.67608999999999</v>
      </c>
      <c r="O94" s="100">
        <v>624.09256000000005</v>
      </c>
      <c r="P94" s="100">
        <v>934.00978999999995</v>
      </c>
      <c r="Q94" s="100">
        <v>1283.6952000000001</v>
      </c>
      <c r="R94" s="100">
        <v>1818.1158</v>
      </c>
      <c r="S94" s="100">
        <v>2407.3784999999998</v>
      </c>
      <c r="T94" s="100">
        <v>2915.5403999999999</v>
      </c>
      <c r="U94" s="100">
        <v>199.85821999999999</v>
      </c>
      <c r="V94" s="100">
        <v>280.05338</v>
      </c>
      <c r="W94" s="127"/>
      <c r="X94" s="122">
        <v>1987</v>
      </c>
      <c r="Y94" s="100">
        <v>4.3732170999999997</v>
      </c>
      <c r="Z94" s="100">
        <v>4.2912929999999996</v>
      </c>
      <c r="AA94" s="100">
        <v>2.9044110000000001</v>
      </c>
      <c r="AB94" s="100">
        <v>3.9793251999999999</v>
      </c>
      <c r="AC94" s="100">
        <v>4.2895377000000003</v>
      </c>
      <c r="AD94" s="100">
        <v>11.283538999999999</v>
      </c>
      <c r="AE94" s="100">
        <v>17.943989999999999</v>
      </c>
      <c r="AF94" s="100">
        <v>37.483781</v>
      </c>
      <c r="AG94" s="100">
        <v>60.835537000000002</v>
      </c>
      <c r="AH94" s="100">
        <v>107.65309000000001</v>
      </c>
      <c r="AI94" s="100">
        <v>191.81498999999999</v>
      </c>
      <c r="AJ94" s="100">
        <v>266.33262000000002</v>
      </c>
      <c r="AK94" s="100">
        <v>370.87718000000001</v>
      </c>
      <c r="AL94" s="100">
        <v>497.24804999999998</v>
      </c>
      <c r="AM94" s="100">
        <v>693.48023999999998</v>
      </c>
      <c r="AN94" s="100">
        <v>847.27864999999997</v>
      </c>
      <c r="AO94" s="100">
        <v>1107.6013</v>
      </c>
      <c r="AP94" s="100">
        <v>1512.4390000000001</v>
      </c>
      <c r="AQ94" s="100">
        <v>151.39426</v>
      </c>
      <c r="AR94" s="100">
        <v>163.42328000000001</v>
      </c>
      <c r="AS94" s="127"/>
      <c r="AT94" s="122">
        <v>1987</v>
      </c>
      <c r="AU94" s="100">
        <v>4.4310092000000001</v>
      </c>
      <c r="AV94" s="100">
        <v>3.5949029000000001</v>
      </c>
      <c r="AW94" s="100">
        <v>3.4577005000000001</v>
      </c>
      <c r="AX94" s="100">
        <v>4.6167153000000001</v>
      </c>
      <c r="AY94" s="100">
        <v>5.5002890000000004</v>
      </c>
      <c r="AZ94" s="100">
        <v>10.156681000000001</v>
      </c>
      <c r="BA94" s="100">
        <v>17.139932000000002</v>
      </c>
      <c r="BB94" s="100">
        <v>31.915831000000001</v>
      </c>
      <c r="BC94" s="100">
        <v>52.631627000000002</v>
      </c>
      <c r="BD94" s="100">
        <v>103.87038</v>
      </c>
      <c r="BE94" s="100">
        <v>194.36591000000001</v>
      </c>
      <c r="BF94" s="100">
        <v>327.05486000000002</v>
      </c>
      <c r="BG94" s="100">
        <v>495.22462000000002</v>
      </c>
      <c r="BH94" s="100">
        <v>701.96371999999997</v>
      </c>
      <c r="BI94" s="100">
        <v>955.2097</v>
      </c>
      <c r="BJ94" s="100">
        <v>1244.4212</v>
      </c>
      <c r="BK94" s="100">
        <v>1578.6925000000001</v>
      </c>
      <c r="BL94" s="100">
        <v>1893.6215</v>
      </c>
      <c r="BM94" s="100">
        <v>175.58546999999999</v>
      </c>
      <c r="BN94" s="100">
        <v>210.31976</v>
      </c>
      <c r="BO94" s="127"/>
      <c r="BP94" s="122">
        <v>1987</v>
      </c>
    </row>
    <row r="95" spans="1:68">
      <c r="A95" s="127"/>
      <c r="B95" s="122">
        <v>1988</v>
      </c>
      <c r="C95" s="100">
        <v>3.4953479999999999</v>
      </c>
      <c r="D95" s="100">
        <v>4.7944461</v>
      </c>
      <c r="E95" s="100">
        <v>5.4529874999999999</v>
      </c>
      <c r="F95" s="100">
        <v>7.0991683999999999</v>
      </c>
      <c r="G95" s="100">
        <v>6.8337164000000001</v>
      </c>
      <c r="H95" s="100">
        <v>10.585908999999999</v>
      </c>
      <c r="I95" s="100">
        <v>16.724121</v>
      </c>
      <c r="J95" s="100">
        <v>23.557860999999999</v>
      </c>
      <c r="K95" s="100">
        <v>50.826475000000002</v>
      </c>
      <c r="L95" s="100">
        <v>98.920122000000006</v>
      </c>
      <c r="M95" s="100">
        <v>204.62358</v>
      </c>
      <c r="N95" s="100">
        <v>363.17516000000001</v>
      </c>
      <c r="O95" s="100">
        <v>637.72049000000004</v>
      </c>
      <c r="P95" s="100">
        <v>902.52831000000003</v>
      </c>
      <c r="Q95" s="100">
        <v>1382.4169999999999</v>
      </c>
      <c r="R95" s="100">
        <v>1904.6088999999999</v>
      </c>
      <c r="S95" s="100">
        <v>2428.645</v>
      </c>
      <c r="T95" s="100">
        <v>2974.7921000000001</v>
      </c>
      <c r="U95" s="100">
        <v>205.80814000000001</v>
      </c>
      <c r="V95" s="100">
        <v>286.19742000000002</v>
      </c>
      <c r="W95" s="127"/>
      <c r="X95" s="122">
        <v>1988</v>
      </c>
      <c r="Y95" s="100">
        <v>3.8324199000000001</v>
      </c>
      <c r="Z95" s="100">
        <v>2.8685786000000002</v>
      </c>
      <c r="AA95" s="100">
        <v>1.8054155999999999</v>
      </c>
      <c r="AB95" s="100">
        <v>4.0622097999999998</v>
      </c>
      <c r="AC95" s="100">
        <v>3.8303257999999998</v>
      </c>
      <c r="AD95" s="100">
        <v>7.3263546000000002</v>
      </c>
      <c r="AE95" s="100">
        <v>15.133241</v>
      </c>
      <c r="AF95" s="100">
        <v>36.407997000000002</v>
      </c>
      <c r="AG95" s="100">
        <v>62.454497000000003</v>
      </c>
      <c r="AH95" s="100">
        <v>117.63327</v>
      </c>
      <c r="AI95" s="100">
        <v>177.80392000000001</v>
      </c>
      <c r="AJ95" s="100">
        <v>277.00679000000002</v>
      </c>
      <c r="AK95" s="100">
        <v>398.57862999999998</v>
      </c>
      <c r="AL95" s="100">
        <v>524.71759999999995</v>
      </c>
      <c r="AM95" s="100">
        <v>678.08267999999998</v>
      </c>
      <c r="AN95" s="100">
        <v>952.09411999999998</v>
      </c>
      <c r="AO95" s="100">
        <v>1131.2743</v>
      </c>
      <c r="AP95" s="100">
        <v>1442.6977999999999</v>
      </c>
      <c r="AQ95" s="100">
        <v>155.85728</v>
      </c>
      <c r="AR95" s="100">
        <v>166.9288</v>
      </c>
      <c r="AS95" s="127"/>
      <c r="AT95" s="122">
        <v>1988</v>
      </c>
      <c r="AU95" s="100">
        <v>3.6598725999999999</v>
      </c>
      <c r="AV95" s="100">
        <v>3.8576700000000002</v>
      </c>
      <c r="AW95" s="100">
        <v>3.6766822000000001</v>
      </c>
      <c r="AX95" s="100">
        <v>5.6120948000000004</v>
      </c>
      <c r="AY95" s="100">
        <v>5.3551805000000003</v>
      </c>
      <c r="AZ95" s="100">
        <v>8.9704870999999997</v>
      </c>
      <c r="BA95" s="100">
        <v>15.930432</v>
      </c>
      <c r="BB95" s="100">
        <v>29.950189999999999</v>
      </c>
      <c r="BC95" s="100">
        <v>56.510207000000001</v>
      </c>
      <c r="BD95" s="100">
        <v>108.00811</v>
      </c>
      <c r="BE95" s="100">
        <v>191.50084000000001</v>
      </c>
      <c r="BF95" s="100">
        <v>320.77744999999999</v>
      </c>
      <c r="BG95" s="100">
        <v>516.68843000000004</v>
      </c>
      <c r="BH95" s="100">
        <v>702.36964999999998</v>
      </c>
      <c r="BI95" s="100">
        <v>990.02477999999996</v>
      </c>
      <c r="BJ95" s="100">
        <v>1342.8222000000001</v>
      </c>
      <c r="BK95" s="100">
        <v>1603.2025000000001</v>
      </c>
      <c r="BL95" s="100">
        <v>1864.2246</v>
      </c>
      <c r="BM95" s="100">
        <v>180.78093000000001</v>
      </c>
      <c r="BN95" s="100">
        <v>214.81603000000001</v>
      </c>
      <c r="BO95" s="127"/>
      <c r="BP95" s="122">
        <v>1988</v>
      </c>
    </row>
    <row r="96" spans="1:68">
      <c r="A96" s="127"/>
      <c r="B96" s="122">
        <v>1989</v>
      </c>
      <c r="C96" s="100">
        <v>4.0814275999999996</v>
      </c>
      <c r="D96" s="100">
        <v>5.0232482000000003</v>
      </c>
      <c r="E96" s="100">
        <v>4.4005160999999999</v>
      </c>
      <c r="F96" s="100">
        <v>7.6161672999999999</v>
      </c>
      <c r="G96" s="100">
        <v>5.7589310999999999</v>
      </c>
      <c r="H96" s="100">
        <v>9.4741696999999991</v>
      </c>
      <c r="I96" s="100">
        <v>17.173681999999999</v>
      </c>
      <c r="J96" s="100">
        <v>30.814931999999999</v>
      </c>
      <c r="K96" s="100">
        <v>46.635168</v>
      </c>
      <c r="L96" s="100">
        <v>104.2941</v>
      </c>
      <c r="M96" s="100">
        <v>202.00527</v>
      </c>
      <c r="N96" s="100">
        <v>360.22104000000002</v>
      </c>
      <c r="O96" s="100">
        <v>618.27574000000004</v>
      </c>
      <c r="P96" s="100">
        <v>928.76130000000001</v>
      </c>
      <c r="Q96" s="100">
        <v>1315.2624000000001</v>
      </c>
      <c r="R96" s="100">
        <v>1861.8530000000001</v>
      </c>
      <c r="S96" s="100">
        <v>2514.7276000000002</v>
      </c>
      <c r="T96" s="100">
        <v>3031.5158000000001</v>
      </c>
      <c r="U96" s="100">
        <v>206.85324</v>
      </c>
      <c r="V96" s="100">
        <v>285.36687999999998</v>
      </c>
      <c r="W96" s="127"/>
      <c r="X96" s="122">
        <v>1989</v>
      </c>
      <c r="Y96" s="100">
        <v>4.4494395000000004</v>
      </c>
      <c r="Z96" s="100">
        <v>3.3120094999999998</v>
      </c>
      <c r="AA96" s="100">
        <v>3.9743127</v>
      </c>
      <c r="AB96" s="100">
        <v>3.3283938000000002</v>
      </c>
      <c r="AC96" s="100">
        <v>5.4654182999999996</v>
      </c>
      <c r="AD96" s="100">
        <v>7.2199713000000001</v>
      </c>
      <c r="AE96" s="100">
        <v>18.896391999999999</v>
      </c>
      <c r="AF96" s="100">
        <v>32.212403999999999</v>
      </c>
      <c r="AG96" s="100">
        <v>64.774012999999997</v>
      </c>
      <c r="AH96" s="100">
        <v>113.39709000000001</v>
      </c>
      <c r="AI96" s="100">
        <v>173.95684</v>
      </c>
      <c r="AJ96" s="100">
        <v>258.45447999999999</v>
      </c>
      <c r="AK96" s="100">
        <v>392.33569</v>
      </c>
      <c r="AL96" s="100">
        <v>505.14183000000003</v>
      </c>
      <c r="AM96" s="100">
        <v>718.55566999999996</v>
      </c>
      <c r="AN96" s="100">
        <v>898.12414000000001</v>
      </c>
      <c r="AO96" s="100">
        <v>1123.9902</v>
      </c>
      <c r="AP96" s="100">
        <v>1467.9095</v>
      </c>
      <c r="AQ96" s="100">
        <v>155.14735999999999</v>
      </c>
      <c r="AR96" s="100">
        <v>164.97782000000001</v>
      </c>
      <c r="AS96" s="127"/>
      <c r="AT96" s="122">
        <v>1989</v>
      </c>
      <c r="AU96" s="100">
        <v>4.2609639000000001</v>
      </c>
      <c r="AV96" s="100">
        <v>4.1905035000000002</v>
      </c>
      <c r="AW96" s="100">
        <v>4.1929837000000001</v>
      </c>
      <c r="AX96" s="100">
        <v>5.5194979999999996</v>
      </c>
      <c r="AY96" s="100">
        <v>5.6142095000000003</v>
      </c>
      <c r="AZ96" s="100">
        <v>8.3560668000000007</v>
      </c>
      <c r="BA96" s="100">
        <v>18.032565999999999</v>
      </c>
      <c r="BB96" s="100">
        <v>31.511875</v>
      </c>
      <c r="BC96" s="100">
        <v>55.527129000000002</v>
      </c>
      <c r="BD96" s="100">
        <v>108.71766</v>
      </c>
      <c r="BE96" s="100">
        <v>188.27654999999999</v>
      </c>
      <c r="BF96" s="100">
        <v>310.04449</v>
      </c>
      <c r="BG96" s="100">
        <v>504.40282000000002</v>
      </c>
      <c r="BH96" s="100">
        <v>705.24834999999996</v>
      </c>
      <c r="BI96" s="100">
        <v>983.44811000000004</v>
      </c>
      <c r="BJ96" s="100">
        <v>1294.0989</v>
      </c>
      <c r="BK96" s="100">
        <v>1632.2465999999999</v>
      </c>
      <c r="BL96" s="100">
        <v>1904.4892</v>
      </c>
      <c r="BM96" s="100">
        <v>180.93996999999999</v>
      </c>
      <c r="BN96" s="100">
        <v>213.46627000000001</v>
      </c>
      <c r="BO96" s="127"/>
      <c r="BP96" s="122">
        <v>1989</v>
      </c>
    </row>
    <row r="97" spans="1:68">
      <c r="A97" s="127"/>
      <c r="B97" s="122">
        <v>1990</v>
      </c>
      <c r="C97" s="100">
        <v>6.8192632</v>
      </c>
      <c r="D97" s="100">
        <v>4.1710371999999998</v>
      </c>
      <c r="E97" s="100">
        <v>2.3659604999999999</v>
      </c>
      <c r="F97" s="100">
        <v>5.7148751000000004</v>
      </c>
      <c r="G97" s="100">
        <v>7.2619214999999997</v>
      </c>
      <c r="H97" s="100">
        <v>11.03614</v>
      </c>
      <c r="I97" s="100">
        <v>16.448474000000001</v>
      </c>
      <c r="J97" s="100">
        <v>25.293619</v>
      </c>
      <c r="K97" s="100">
        <v>50.900835000000001</v>
      </c>
      <c r="L97" s="100">
        <v>96.528547000000003</v>
      </c>
      <c r="M97" s="100">
        <v>183.21904000000001</v>
      </c>
      <c r="N97" s="100">
        <v>366.01085999999998</v>
      </c>
      <c r="O97" s="100">
        <v>600.84553000000005</v>
      </c>
      <c r="P97" s="100">
        <v>927.69344999999998</v>
      </c>
      <c r="Q97" s="100">
        <v>1308.9294</v>
      </c>
      <c r="R97" s="100">
        <v>1826.7470000000001</v>
      </c>
      <c r="S97" s="100">
        <v>2354.6597999999999</v>
      </c>
      <c r="T97" s="100">
        <v>3086.6574000000001</v>
      </c>
      <c r="U97" s="100">
        <v>204.95180999999999</v>
      </c>
      <c r="V97" s="100">
        <v>279.88162999999997</v>
      </c>
      <c r="W97" s="127"/>
      <c r="X97" s="122">
        <v>1990</v>
      </c>
      <c r="Y97" s="100">
        <v>2.9367568999999998</v>
      </c>
      <c r="Z97" s="100">
        <v>2.6017063999999999</v>
      </c>
      <c r="AA97" s="100">
        <v>3.8298353999999999</v>
      </c>
      <c r="AB97" s="100">
        <v>3.6497576</v>
      </c>
      <c r="AC97" s="100">
        <v>4.6279915999999997</v>
      </c>
      <c r="AD97" s="100">
        <v>9.6211392999999994</v>
      </c>
      <c r="AE97" s="100">
        <v>16.127894000000001</v>
      </c>
      <c r="AF97" s="100">
        <v>33.664493999999998</v>
      </c>
      <c r="AG97" s="100">
        <v>64.484326999999993</v>
      </c>
      <c r="AH97" s="100">
        <v>105.92489999999999</v>
      </c>
      <c r="AI97" s="100">
        <v>183.34664000000001</v>
      </c>
      <c r="AJ97" s="100">
        <v>266.75056999999998</v>
      </c>
      <c r="AK97" s="100">
        <v>380.94929999999999</v>
      </c>
      <c r="AL97" s="100">
        <v>524.72730999999999</v>
      </c>
      <c r="AM97" s="100">
        <v>690.95988</v>
      </c>
      <c r="AN97" s="100">
        <v>884.94772999999998</v>
      </c>
      <c r="AO97" s="100">
        <v>1095.2808</v>
      </c>
      <c r="AP97" s="100">
        <v>1512.1817000000001</v>
      </c>
      <c r="AQ97" s="100">
        <v>155.48537999999999</v>
      </c>
      <c r="AR97" s="100">
        <v>164.43960000000001</v>
      </c>
      <c r="AS97" s="127"/>
      <c r="AT97" s="122">
        <v>1990</v>
      </c>
      <c r="AU97" s="100">
        <v>4.9278624999999998</v>
      </c>
      <c r="AV97" s="100">
        <v>3.4064747999999998</v>
      </c>
      <c r="AW97" s="100">
        <v>3.0780696000000001</v>
      </c>
      <c r="AX97" s="100">
        <v>4.7062077999999996</v>
      </c>
      <c r="AY97" s="100">
        <v>5.9630730999999999</v>
      </c>
      <c r="AZ97" s="100">
        <v>10.333142</v>
      </c>
      <c r="BA97" s="100">
        <v>16.288724999999999</v>
      </c>
      <c r="BB97" s="100">
        <v>29.479649999999999</v>
      </c>
      <c r="BC97" s="100">
        <v>57.575507000000002</v>
      </c>
      <c r="BD97" s="100">
        <v>101.10791</v>
      </c>
      <c r="BE97" s="100">
        <v>183.28133</v>
      </c>
      <c r="BF97" s="100">
        <v>316.91334000000001</v>
      </c>
      <c r="BG97" s="100">
        <v>490.47487999999998</v>
      </c>
      <c r="BH97" s="100">
        <v>715.63265000000001</v>
      </c>
      <c r="BI97" s="100">
        <v>966.58109999999999</v>
      </c>
      <c r="BJ97" s="100">
        <v>1272.8261</v>
      </c>
      <c r="BK97" s="100">
        <v>1557.4667999999999</v>
      </c>
      <c r="BL97" s="100">
        <v>1956.8541</v>
      </c>
      <c r="BM97" s="100">
        <v>180.15687</v>
      </c>
      <c r="BN97" s="100">
        <v>210.94152</v>
      </c>
      <c r="BO97" s="127"/>
      <c r="BP97" s="122">
        <v>1990</v>
      </c>
    </row>
    <row r="98" spans="1:68">
      <c r="A98" s="127"/>
      <c r="B98" s="122">
        <v>1991</v>
      </c>
      <c r="C98" s="100">
        <v>3.0660645</v>
      </c>
      <c r="D98" s="100">
        <v>3.8318992000000001</v>
      </c>
      <c r="E98" s="100">
        <v>2.9766054</v>
      </c>
      <c r="F98" s="100">
        <v>5.8674276000000001</v>
      </c>
      <c r="G98" s="100">
        <v>6.3638060999999997</v>
      </c>
      <c r="H98" s="100">
        <v>9.6765746999999998</v>
      </c>
      <c r="I98" s="100">
        <v>17.932596</v>
      </c>
      <c r="J98" s="100">
        <v>27.851882</v>
      </c>
      <c r="K98" s="100">
        <v>46.402436999999999</v>
      </c>
      <c r="L98" s="100">
        <v>91.548305999999997</v>
      </c>
      <c r="M98" s="100">
        <v>198.95703</v>
      </c>
      <c r="N98" s="100">
        <v>345.76452</v>
      </c>
      <c r="O98" s="100">
        <v>601.72474</v>
      </c>
      <c r="P98" s="100">
        <v>929.89985999999999</v>
      </c>
      <c r="Q98" s="100">
        <v>1262.1776</v>
      </c>
      <c r="R98" s="100">
        <v>1814.5453</v>
      </c>
      <c r="S98" s="100">
        <v>2382.3344999999999</v>
      </c>
      <c r="T98" s="100">
        <v>2991.8589000000002</v>
      </c>
      <c r="U98" s="100">
        <v>205.87531000000001</v>
      </c>
      <c r="V98" s="100">
        <v>276.55068999999997</v>
      </c>
      <c r="W98" s="127"/>
      <c r="X98" s="122">
        <v>1991</v>
      </c>
      <c r="Y98" s="100">
        <v>3.5518185999999998</v>
      </c>
      <c r="Z98" s="100">
        <v>3.2268994000000002</v>
      </c>
      <c r="AA98" s="100">
        <v>3.4808091000000001</v>
      </c>
      <c r="AB98" s="100">
        <v>4.3589292999999998</v>
      </c>
      <c r="AC98" s="100">
        <v>5.2201148000000002</v>
      </c>
      <c r="AD98" s="100">
        <v>9.4700366999999996</v>
      </c>
      <c r="AE98" s="100">
        <v>15.029123999999999</v>
      </c>
      <c r="AF98" s="100">
        <v>36.135925</v>
      </c>
      <c r="AG98" s="100">
        <v>59.924930000000003</v>
      </c>
      <c r="AH98" s="100">
        <v>107.82915</v>
      </c>
      <c r="AI98" s="100">
        <v>176.9239</v>
      </c>
      <c r="AJ98" s="100">
        <v>256.24009999999998</v>
      </c>
      <c r="AK98" s="100">
        <v>386.93394999999998</v>
      </c>
      <c r="AL98" s="100">
        <v>519.57591000000002</v>
      </c>
      <c r="AM98" s="100">
        <v>713.87828999999999</v>
      </c>
      <c r="AN98" s="100">
        <v>918.83885999999995</v>
      </c>
      <c r="AO98" s="100">
        <v>1183.5092999999999</v>
      </c>
      <c r="AP98" s="100">
        <v>1536.8955000000001</v>
      </c>
      <c r="AQ98" s="100">
        <v>160.02534</v>
      </c>
      <c r="AR98" s="100">
        <v>167.06416999999999</v>
      </c>
      <c r="AS98" s="127"/>
      <c r="AT98" s="122">
        <v>1991</v>
      </c>
      <c r="AU98" s="100">
        <v>3.3026578999999998</v>
      </c>
      <c r="AV98" s="100">
        <v>3.5371573999999999</v>
      </c>
      <c r="AW98" s="100">
        <v>3.2216002000000001</v>
      </c>
      <c r="AX98" s="100">
        <v>5.1316864000000004</v>
      </c>
      <c r="AY98" s="100">
        <v>5.7991184999999996</v>
      </c>
      <c r="AZ98" s="100">
        <v>9.5737331000000001</v>
      </c>
      <c r="BA98" s="100">
        <v>16.482726</v>
      </c>
      <c r="BB98" s="100">
        <v>31.993689</v>
      </c>
      <c r="BC98" s="100">
        <v>53.080074000000003</v>
      </c>
      <c r="BD98" s="100">
        <v>99.500069999999994</v>
      </c>
      <c r="BE98" s="100">
        <v>188.20829000000001</v>
      </c>
      <c r="BF98" s="100">
        <v>301.53591999999998</v>
      </c>
      <c r="BG98" s="100">
        <v>493.84692999999999</v>
      </c>
      <c r="BH98" s="100">
        <v>715.23257999999998</v>
      </c>
      <c r="BI98" s="100">
        <v>959.16828999999996</v>
      </c>
      <c r="BJ98" s="100">
        <v>1289.2235000000001</v>
      </c>
      <c r="BK98" s="100">
        <v>1623.8230000000001</v>
      </c>
      <c r="BL98" s="100">
        <v>1954.0088000000001</v>
      </c>
      <c r="BM98" s="100">
        <v>182.87974</v>
      </c>
      <c r="BN98" s="100">
        <v>211.51365999999999</v>
      </c>
      <c r="BO98" s="127"/>
      <c r="BP98" s="122">
        <v>1991</v>
      </c>
    </row>
    <row r="99" spans="1:68">
      <c r="A99" s="127"/>
      <c r="B99" s="122">
        <v>1992</v>
      </c>
      <c r="C99" s="100">
        <v>4.1007571</v>
      </c>
      <c r="D99" s="100">
        <v>3.0501056000000002</v>
      </c>
      <c r="E99" s="100">
        <v>3.5811934000000001</v>
      </c>
      <c r="F99" s="100">
        <v>6.4981575999999999</v>
      </c>
      <c r="G99" s="100">
        <v>6.6312448000000002</v>
      </c>
      <c r="H99" s="100">
        <v>10.970008999999999</v>
      </c>
      <c r="I99" s="100">
        <v>14.747555</v>
      </c>
      <c r="J99" s="100">
        <v>25.920165999999998</v>
      </c>
      <c r="K99" s="100">
        <v>47.326149000000001</v>
      </c>
      <c r="L99" s="100">
        <v>89.961698999999996</v>
      </c>
      <c r="M99" s="100">
        <v>192.04795999999999</v>
      </c>
      <c r="N99" s="100">
        <v>353.67263000000003</v>
      </c>
      <c r="O99" s="100">
        <v>598.55948000000001</v>
      </c>
      <c r="P99" s="100">
        <v>935.68475999999998</v>
      </c>
      <c r="Q99" s="100">
        <v>1342.0236</v>
      </c>
      <c r="R99" s="100">
        <v>1780.8515</v>
      </c>
      <c r="S99" s="100">
        <v>2456.1205</v>
      </c>
      <c r="T99" s="100">
        <v>3107.8224</v>
      </c>
      <c r="U99" s="100">
        <v>211.87939</v>
      </c>
      <c r="V99" s="100">
        <v>280.91304000000002</v>
      </c>
      <c r="W99" s="127"/>
      <c r="X99" s="122">
        <v>1992</v>
      </c>
      <c r="Y99" s="100">
        <v>4.6360463999999997</v>
      </c>
      <c r="Z99" s="100">
        <v>3.2100616</v>
      </c>
      <c r="AA99" s="100">
        <v>2.9598886000000002</v>
      </c>
      <c r="AB99" s="100">
        <v>3.7261179000000002</v>
      </c>
      <c r="AC99" s="100">
        <v>4.3977557000000003</v>
      </c>
      <c r="AD99" s="100">
        <v>8.1306007000000005</v>
      </c>
      <c r="AE99" s="100">
        <v>19.186519000000001</v>
      </c>
      <c r="AF99" s="100">
        <v>31.17428</v>
      </c>
      <c r="AG99" s="100">
        <v>62.383518000000002</v>
      </c>
      <c r="AH99" s="100">
        <v>105.93496</v>
      </c>
      <c r="AI99" s="100">
        <v>175.31110000000001</v>
      </c>
      <c r="AJ99" s="100">
        <v>247.52070000000001</v>
      </c>
      <c r="AK99" s="100">
        <v>363.08731</v>
      </c>
      <c r="AL99" s="100">
        <v>505.92849999999999</v>
      </c>
      <c r="AM99" s="100">
        <v>701.69075999999995</v>
      </c>
      <c r="AN99" s="100">
        <v>895.61497999999995</v>
      </c>
      <c r="AO99" s="100">
        <v>1157.0356999999999</v>
      </c>
      <c r="AP99" s="100">
        <v>1599.2653</v>
      </c>
      <c r="AQ99" s="100">
        <v>159.10373000000001</v>
      </c>
      <c r="AR99" s="100">
        <v>164.21870000000001</v>
      </c>
      <c r="AS99" s="127"/>
      <c r="AT99" s="122">
        <v>1992</v>
      </c>
      <c r="AU99" s="100">
        <v>4.3615474000000001</v>
      </c>
      <c r="AV99" s="100">
        <v>3.1280401000000002</v>
      </c>
      <c r="AW99" s="100">
        <v>3.2790162999999999</v>
      </c>
      <c r="AX99" s="100">
        <v>5.1467700000000001</v>
      </c>
      <c r="AY99" s="100">
        <v>5.5293049999999999</v>
      </c>
      <c r="AZ99" s="100">
        <v>9.5544581999999991</v>
      </c>
      <c r="BA99" s="100">
        <v>16.965388999999998</v>
      </c>
      <c r="BB99" s="100">
        <v>28.550507</v>
      </c>
      <c r="BC99" s="100">
        <v>54.786645</v>
      </c>
      <c r="BD99" s="100">
        <v>97.779184999999998</v>
      </c>
      <c r="BE99" s="100">
        <v>183.89033000000001</v>
      </c>
      <c r="BF99" s="100">
        <v>301.15352000000001</v>
      </c>
      <c r="BG99" s="100">
        <v>480.40962999999999</v>
      </c>
      <c r="BH99" s="100">
        <v>711.94343000000003</v>
      </c>
      <c r="BI99" s="100">
        <v>989.76918999999998</v>
      </c>
      <c r="BJ99" s="100">
        <v>1262.4156</v>
      </c>
      <c r="BK99" s="100">
        <v>1635.7529</v>
      </c>
      <c r="BL99" s="100">
        <v>2037.7563</v>
      </c>
      <c r="BM99" s="100">
        <v>185.39777000000001</v>
      </c>
      <c r="BN99" s="100">
        <v>211.96439000000001</v>
      </c>
      <c r="BO99" s="127"/>
      <c r="BP99" s="122">
        <v>1992</v>
      </c>
    </row>
    <row r="100" spans="1:68">
      <c r="A100" s="127"/>
      <c r="B100" s="122">
        <v>1993</v>
      </c>
      <c r="C100" s="100">
        <v>4.3790572000000001</v>
      </c>
      <c r="D100" s="100">
        <v>3.8216307</v>
      </c>
      <c r="E100" s="100">
        <v>3.2370391000000001</v>
      </c>
      <c r="F100" s="100">
        <v>3.9303066000000002</v>
      </c>
      <c r="G100" s="100">
        <v>5.2085331999999998</v>
      </c>
      <c r="H100" s="100">
        <v>10.827166</v>
      </c>
      <c r="I100" s="100">
        <v>17.400048999999999</v>
      </c>
      <c r="J100" s="100">
        <v>24.692800999999999</v>
      </c>
      <c r="K100" s="100">
        <v>46.909564000000003</v>
      </c>
      <c r="L100" s="100">
        <v>85.929867000000002</v>
      </c>
      <c r="M100" s="100">
        <v>184.38547</v>
      </c>
      <c r="N100" s="100">
        <v>340.63184000000001</v>
      </c>
      <c r="O100" s="100">
        <v>591.30697999999995</v>
      </c>
      <c r="P100" s="100">
        <v>908.08591000000001</v>
      </c>
      <c r="Q100" s="100">
        <v>1299.6306</v>
      </c>
      <c r="R100" s="100">
        <v>1822.1963000000001</v>
      </c>
      <c r="S100" s="100">
        <v>2426.2873</v>
      </c>
      <c r="T100" s="100">
        <v>3330.0178999999998</v>
      </c>
      <c r="U100" s="100">
        <v>213.24348000000001</v>
      </c>
      <c r="V100" s="100">
        <v>280.2407</v>
      </c>
      <c r="W100" s="127"/>
      <c r="X100" s="122">
        <v>1993</v>
      </c>
      <c r="Y100" s="100">
        <v>4.6112260000000003</v>
      </c>
      <c r="Z100" s="100">
        <v>3.6922345999999999</v>
      </c>
      <c r="AA100" s="100">
        <v>3.2558918999999999</v>
      </c>
      <c r="AB100" s="100">
        <v>4.7690203999999996</v>
      </c>
      <c r="AC100" s="100">
        <v>6.1978552999999996</v>
      </c>
      <c r="AD100" s="100">
        <v>7.3610924999999998</v>
      </c>
      <c r="AE100" s="100">
        <v>15.6256</v>
      </c>
      <c r="AF100" s="100">
        <v>35.372363</v>
      </c>
      <c r="AG100" s="100">
        <v>57.108984999999997</v>
      </c>
      <c r="AH100" s="100">
        <v>96.867372000000003</v>
      </c>
      <c r="AI100" s="100">
        <v>166.92371</v>
      </c>
      <c r="AJ100" s="100">
        <v>259.46390000000002</v>
      </c>
      <c r="AK100" s="100">
        <v>373.07715000000002</v>
      </c>
      <c r="AL100" s="100">
        <v>523.57791999999995</v>
      </c>
      <c r="AM100" s="100">
        <v>704.67394999999999</v>
      </c>
      <c r="AN100" s="100">
        <v>952.36436000000003</v>
      </c>
      <c r="AO100" s="100">
        <v>1175.0413000000001</v>
      </c>
      <c r="AP100" s="100">
        <v>1565.0585000000001</v>
      </c>
      <c r="AQ100" s="100">
        <v>163.21338</v>
      </c>
      <c r="AR100" s="100">
        <v>165.98330000000001</v>
      </c>
      <c r="AS100" s="127"/>
      <c r="AT100" s="122">
        <v>1993</v>
      </c>
      <c r="AU100" s="100">
        <v>4.4921438</v>
      </c>
      <c r="AV100" s="100">
        <v>3.7585153999999998</v>
      </c>
      <c r="AW100" s="100">
        <v>3.2462083000000002</v>
      </c>
      <c r="AX100" s="100">
        <v>4.3391142</v>
      </c>
      <c r="AY100" s="100">
        <v>5.6964421999999999</v>
      </c>
      <c r="AZ100" s="100">
        <v>9.0994948999999998</v>
      </c>
      <c r="BA100" s="100">
        <v>16.513013000000001</v>
      </c>
      <c r="BB100" s="100">
        <v>30.042577000000001</v>
      </c>
      <c r="BC100" s="100">
        <v>51.984979000000003</v>
      </c>
      <c r="BD100" s="100">
        <v>91.291948000000005</v>
      </c>
      <c r="BE100" s="100">
        <v>175.86981</v>
      </c>
      <c r="BF100" s="100">
        <v>300.46634</v>
      </c>
      <c r="BG100" s="100">
        <v>481.95395000000002</v>
      </c>
      <c r="BH100" s="100">
        <v>708.68893000000003</v>
      </c>
      <c r="BI100" s="100">
        <v>973.74010999999996</v>
      </c>
      <c r="BJ100" s="100">
        <v>1313.5244</v>
      </c>
      <c r="BK100" s="100">
        <v>1638.7828</v>
      </c>
      <c r="BL100" s="100">
        <v>2081.5021999999999</v>
      </c>
      <c r="BM100" s="100">
        <v>188.12792999999999</v>
      </c>
      <c r="BN100" s="100">
        <v>212.21686</v>
      </c>
      <c r="BO100" s="127"/>
      <c r="BP100" s="122">
        <v>1993</v>
      </c>
    </row>
    <row r="101" spans="1:68">
      <c r="A101" s="127"/>
      <c r="B101" s="122">
        <v>1994</v>
      </c>
      <c r="C101" s="100">
        <v>5.1144892999999998</v>
      </c>
      <c r="D101" s="100">
        <v>5.1914182999999996</v>
      </c>
      <c r="E101" s="100">
        <v>5.9538440000000001</v>
      </c>
      <c r="F101" s="100">
        <v>5.2129329999999996</v>
      </c>
      <c r="G101" s="100">
        <v>5.9079730000000001</v>
      </c>
      <c r="H101" s="100">
        <v>9.9932692000000003</v>
      </c>
      <c r="I101" s="100">
        <v>15.960146</v>
      </c>
      <c r="J101" s="100">
        <v>28.976147000000001</v>
      </c>
      <c r="K101" s="100">
        <v>50.810225000000003</v>
      </c>
      <c r="L101" s="100">
        <v>83.412734999999998</v>
      </c>
      <c r="M101" s="100">
        <v>180.81922</v>
      </c>
      <c r="N101" s="100">
        <v>343.48860999999999</v>
      </c>
      <c r="O101" s="100">
        <v>590.60509000000002</v>
      </c>
      <c r="P101" s="100">
        <v>932.35242000000005</v>
      </c>
      <c r="Q101" s="100">
        <v>1367.2127</v>
      </c>
      <c r="R101" s="100">
        <v>1852.9889000000001</v>
      </c>
      <c r="S101" s="100">
        <v>2414.1615000000002</v>
      </c>
      <c r="T101" s="100">
        <v>3307.8833</v>
      </c>
      <c r="U101" s="100">
        <v>220.59693999999999</v>
      </c>
      <c r="V101" s="100">
        <v>284.26188999999999</v>
      </c>
      <c r="W101" s="127"/>
      <c r="X101" s="122">
        <v>1994</v>
      </c>
      <c r="Y101" s="100">
        <v>5.0704555999999998</v>
      </c>
      <c r="Z101" s="100">
        <v>2.8861093000000002</v>
      </c>
      <c r="AA101" s="100">
        <v>3.5412873999999999</v>
      </c>
      <c r="AB101" s="100">
        <v>3.3874738</v>
      </c>
      <c r="AC101" s="100">
        <v>5.0925500000000001</v>
      </c>
      <c r="AD101" s="100">
        <v>8.7129753999999995</v>
      </c>
      <c r="AE101" s="100">
        <v>12.964575</v>
      </c>
      <c r="AF101" s="100">
        <v>30.309386</v>
      </c>
      <c r="AG101" s="100">
        <v>57.973668000000004</v>
      </c>
      <c r="AH101" s="100">
        <v>101.6161</v>
      </c>
      <c r="AI101" s="100">
        <v>167.80455000000001</v>
      </c>
      <c r="AJ101" s="100">
        <v>260.32049999999998</v>
      </c>
      <c r="AK101" s="100">
        <v>364.45278999999999</v>
      </c>
      <c r="AL101" s="100">
        <v>525.12003000000004</v>
      </c>
      <c r="AM101" s="100">
        <v>708.58775000000003</v>
      </c>
      <c r="AN101" s="100">
        <v>927.41758000000004</v>
      </c>
      <c r="AO101" s="100">
        <v>1146.1025999999999</v>
      </c>
      <c r="AP101" s="100">
        <v>1576.0608999999999</v>
      </c>
      <c r="AQ101" s="100">
        <v>163.87097</v>
      </c>
      <c r="AR101" s="100">
        <v>164.62518</v>
      </c>
      <c r="AS101" s="127"/>
      <c r="AT101" s="122">
        <v>1994</v>
      </c>
      <c r="AU101" s="100">
        <v>5.0930445000000004</v>
      </c>
      <c r="AV101" s="100">
        <v>4.0669354999999996</v>
      </c>
      <c r="AW101" s="100">
        <v>4.7795079999999999</v>
      </c>
      <c r="AX101" s="100">
        <v>4.3233724999999996</v>
      </c>
      <c r="AY101" s="100">
        <v>5.5062049000000002</v>
      </c>
      <c r="AZ101" s="100">
        <v>9.3546815999999993</v>
      </c>
      <c r="BA101" s="100">
        <v>14.462676999999999</v>
      </c>
      <c r="BB101" s="100">
        <v>29.643955999999999</v>
      </c>
      <c r="BC101" s="100">
        <v>54.386823</v>
      </c>
      <c r="BD101" s="100">
        <v>92.359236999999993</v>
      </c>
      <c r="BE101" s="100">
        <v>174.46441999999999</v>
      </c>
      <c r="BF101" s="100">
        <v>302.34374000000003</v>
      </c>
      <c r="BG101" s="100">
        <v>477.26411999999999</v>
      </c>
      <c r="BH101" s="100">
        <v>722.22140999999999</v>
      </c>
      <c r="BI101" s="100">
        <v>1007.6032</v>
      </c>
      <c r="BJ101" s="100">
        <v>1313.8937000000001</v>
      </c>
      <c r="BK101" s="100">
        <v>1616.3964000000001</v>
      </c>
      <c r="BL101" s="100">
        <v>2086.9276</v>
      </c>
      <c r="BM101" s="100">
        <v>192.10953000000001</v>
      </c>
      <c r="BN101" s="100">
        <v>213.55923999999999</v>
      </c>
      <c r="BO101" s="127"/>
      <c r="BP101" s="122">
        <v>1994</v>
      </c>
    </row>
    <row r="102" spans="1:68">
      <c r="A102" s="127"/>
      <c r="B102" s="122">
        <v>1995</v>
      </c>
      <c r="C102" s="100">
        <v>5.1130279999999999</v>
      </c>
      <c r="D102" s="100">
        <v>5.3005085000000003</v>
      </c>
      <c r="E102" s="100">
        <v>3.6273173000000001</v>
      </c>
      <c r="F102" s="100">
        <v>5.5570991999999997</v>
      </c>
      <c r="G102" s="100">
        <v>7.4819497999999998</v>
      </c>
      <c r="H102" s="100">
        <v>7.5538356000000002</v>
      </c>
      <c r="I102" s="100">
        <v>17.303508999999998</v>
      </c>
      <c r="J102" s="100">
        <v>23.286797</v>
      </c>
      <c r="K102" s="100">
        <v>45.367606000000002</v>
      </c>
      <c r="L102" s="100">
        <v>84.024056999999999</v>
      </c>
      <c r="M102" s="100">
        <v>170.13786999999999</v>
      </c>
      <c r="N102" s="100">
        <v>304.33999</v>
      </c>
      <c r="O102" s="100">
        <v>566.56178</v>
      </c>
      <c r="P102" s="100">
        <v>909.53468999999996</v>
      </c>
      <c r="Q102" s="100">
        <v>1339.7420999999999</v>
      </c>
      <c r="R102" s="100">
        <v>1770.9541999999999</v>
      </c>
      <c r="S102" s="100">
        <v>2463.0012000000002</v>
      </c>
      <c r="T102" s="100">
        <v>3263.6545000000001</v>
      </c>
      <c r="U102" s="100">
        <v>216.78647000000001</v>
      </c>
      <c r="V102" s="100">
        <v>275.90998000000002</v>
      </c>
      <c r="W102" s="127"/>
      <c r="X102" s="122">
        <v>1995</v>
      </c>
      <c r="Y102" s="100">
        <v>3.6436625</v>
      </c>
      <c r="Z102" s="100">
        <v>3.1851191000000001</v>
      </c>
      <c r="AA102" s="100">
        <v>2.3828738</v>
      </c>
      <c r="AB102" s="100">
        <v>3.7370785999999998</v>
      </c>
      <c r="AC102" s="100">
        <v>4.2789108000000002</v>
      </c>
      <c r="AD102" s="100">
        <v>7.598973</v>
      </c>
      <c r="AE102" s="100">
        <v>15.918388</v>
      </c>
      <c r="AF102" s="100">
        <v>25.20825</v>
      </c>
      <c r="AG102" s="100">
        <v>54.544224999999997</v>
      </c>
      <c r="AH102" s="100">
        <v>94.708219</v>
      </c>
      <c r="AI102" s="100">
        <v>167.25970000000001</v>
      </c>
      <c r="AJ102" s="100">
        <v>241.89782</v>
      </c>
      <c r="AK102" s="100">
        <v>368.62677000000002</v>
      </c>
      <c r="AL102" s="100">
        <v>536.25837999999999</v>
      </c>
      <c r="AM102" s="100">
        <v>698.74859000000004</v>
      </c>
      <c r="AN102" s="100">
        <v>943.97640000000001</v>
      </c>
      <c r="AO102" s="100">
        <v>1198.6052</v>
      </c>
      <c r="AP102" s="100">
        <v>1561.9862000000001</v>
      </c>
      <c r="AQ102" s="100">
        <v>165.21731</v>
      </c>
      <c r="AR102" s="100">
        <v>163.84059999999999</v>
      </c>
      <c r="AS102" s="127"/>
      <c r="AT102" s="122">
        <v>1995</v>
      </c>
      <c r="AU102" s="100">
        <v>4.3974660999999999</v>
      </c>
      <c r="AV102" s="100">
        <v>4.2694106999999999</v>
      </c>
      <c r="AW102" s="100">
        <v>3.0205910999999999</v>
      </c>
      <c r="AX102" s="100">
        <v>4.6704040000000004</v>
      </c>
      <c r="AY102" s="100">
        <v>5.9036441000000002</v>
      </c>
      <c r="AZ102" s="100">
        <v>7.5763370999999999</v>
      </c>
      <c r="BA102" s="100">
        <v>16.610690999999999</v>
      </c>
      <c r="BB102" s="100">
        <v>24.248559</v>
      </c>
      <c r="BC102" s="100">
        <v>49.962978999999997</v>
      </c>
      <c r="BD102" s="100">
        <v>89.286358000000007</v>
      </c>
      <c r="BE102" s="100">
        <v>168.72879</v>
      </c>
      <c r="BF102" s="100">
        <v>273.55536000000001</v>
      </c>
      <c r="BG102" s="100">
        <v>467.13979</v>
      </c>
      <c r="BH102" s="100">
        <v>717.7577</v>
      </c>
      <c r="BI102" s="100">
        <v>990.64709000000005</v>
      </c>
      <c r="BJ102" s="100">
        <v>1291.9168999999999</v>
      </c>
      <c r="BK102" s="100">
        <v>1670.3404</v>
      </c>
      <c r="BL102" s="100">
        <v>2067.7847000000002</v>
      </c>
      <c r="BM102" s="100">
        <v>190.88156000000001</v>
      </c>
      <c r="BN102" s="100">
        <v>209.56629000000001</v>
      </c>
      <c r="BO102" s="127"/>
      <c r="BP102" s="122">
        <v>1995</v>
      </c>
    </row>
    <row r="103" spans="1:68">
      <c r="A103" s="127"/>
      <c r="B103" s="122">
        <v>1996</v>
      </c>
      <c r="C103" s="100">
        <v>4.9791404000000004</v>
      </c>
      <c r="D103" s="100">
        <v>5.1021327000000003</v>
      </c>
      <c r="E103" s="100">
        <v>3.2965716</v>
      </c>
      <c r="F103" s="100">
        <v>6.5997482999999999</v>
      </c>
      <c r="G103" s="100">
        <v>5.2497907000000001</v>
      </c>
      <c r="H103" s="100">
        <v>9.2025103999999995</v>
      </c>
      <c r="I103" s="100">
        <v>14.487605</v>
      </c>
      <c r="J103" s="100">
        <v>20.172238</v>
      </c>
      <c r="K103" s="100">
        <v>43.507635999999998</v>
      </c>
      <c r="L103" s="100">
        <v>81.181286999999998</v>
      </c>
      <c r="M103" s="100">
        <v>166.21972</v>
      </c>
      <c r="N103" s="100">
        <v>298.70965999999999</v>
      </c>
      <c r="O103" s="100">
        <v>552.69802000000004</v>
      </c>
      <c r="P103" s="100">
        <v>902.05724999999995</v>
      </c>
      <c r="Q103" s="100">
        <v>1313.5578</v>
      </c>
      <c r="R103" s="100">
        <v>1839.2824000000001</v>
      </c>
      <c r="S103" s="100">
        <v>2487.2788</v>
      </c>
      <c r="T103" s="100">
        <v>3311.5011</v>
      </c>
      <c r="U103" s="100">
        <v>219.39645999999999</v>
      </c>
      <c r="V103" s="100">
        <v>275.74221</v>
      </c>
      <c r="W103" s="127"/>
      <c r="X103" s="122">
        <v>1996</v>
      </c>
      <c r="Y103" s="100">
        <v>4.6124213999999997</v>
      </c>
      <c r="Z103" s="100">
        <v>2.5233607999999998</v>
      </c>
      <c r="AA103" s="100">
        <v>3.1483123000000002</v>
      </c>
      <c r="AB103" s="100">
        <v>3.2250158</v>
      </c>
      <c r="AC103" s="100">
        <v>3.6551524</v>
      </c>
      <c r="AD103" s="100">
        <v>9.0979781000000006</v>
      </c>
      <c r="AE103" s="100">
        <v>16.090706999999998</v>
      </c>
      <c r="AF103" s="100">
        <v>32.900986000000003</v>
      </c>
      <c r="AG103" s="100">
        <v>56.192984000000003</v>
      </c>
      <c r="AH103" s="100">
        <v>94.796250999999998</v>
      </c>
      <c r="AI103" s="100">
        <v>165.46423999999999</v>
      </c>
      <c r="AJ103" s="100">
        <v>248.06431000000001</v>
      </c>
      <c r="AK103" s="100">
        <v>367.14049999999997</v>
      </c>
      <c r="AL103" s="100">
        <v>508.50002000000001</v>
      </c>
      <c r="AM103" s="100">
        <v>685.28722000000005</v>
      </c>
      <c r="AN103" s="100">
        <v>959.59241999999995</v>
      </c>
      <c r="AO103" s="100">
        <v>1209.2002</v>
      </c>
      <c r="AP103" s="100">
        <v>1592.5962999999999</v>
      </c>
      <c r="AQ103" s="100">
        <v>167.72854000000001</v>
      </c>
      <c r="AR103" s="100">
        <v>164.41385</v>
      </c>
      <c r="AS103" s="127"/>
      <c r="AT103" s="122">
        <v>1996</v>
      </c>
      <c r="AU103" s="100">
        <v>4.8006120000000001</v>
      </c>
      <c r="AV103" s="100">
        <v>3.8447844999999998</v>
      </c>
      <c r="AW103" s="100">
        <v>3.2242685999999998</v>
      </c>
      <c r="AX103" s="100">
        <v>4.9540297000000004</v>
      </c>
      <c r="AY103" s="100">
        <v>4.4644272000000003</v>
      </c>
      <c r="AZ103" s="100">
        <v>9.1503508999999994</v>
      </c>
      <c r="BA103" s="100">
        <v>15.29086</v>
      </c>
      <c r="BB103" s="100">
        <v>26.548264</v>
      </c>
      <c r="BC103" s="100">
        <v>49.86345</v>
      </c>
      <c r="BD103" s="100">
        <v>87.912327000000005</v>
      </c>
      <c r="BE103" s="100">
        <v>165.84947</v>
      </c>
      <c r="BF103" s="100">
        <v>273.76396</v>
      </c>
      <c r="BG103" s="100">
        <v>459.54998000000001</v>
      </c>
      <c r="BH103" s="100">
        <v>700.36165000000005</v>
      </c>
      <c r="BI103" s="100">
        <v>972.90560000000005</v>
      </c>
      <c r="BJ103" s="100">
        <v>1332.7352000000001</v>
      </c>
      <c r="BK103" s="100">
        <v>1688.1795</v>
      </c>
      <c r="BL103" s="100">
        <v>2105.9704999999999</v>
      </c>
      <c r="BM103" s="100">
        <v>193.42908</v>
      </c>
      <c r="BN103" s="100">
        <v>209.80670000000001</v>
      </c>
      <c r="BO103" s="127"/>
      <c r="BP103" s="122">
        <v>1996</v>
      </c>
    </row>
    <row r="104" spans="1:68">
      <c r="A104" s="127"/>
      <c r="B104" s="123">
        <v>1997</v>
      </c>
      <c r="C104" s="100">
        <v>5.5816030000000003</v>
      </c>
      <c r="D104" s="100">
        <v>3.5687042</v>
      </c>
      <c r="E104" s="100">
        <v>3.2937337000000002</v>
      </c>
      <c r="F104" s="100">
        <v>5.8409778000000001</v>
      </c>
      <c r="G104" s="100">
        <v>6.2862739999999997</v>
      </c>
      <c r="H104" s="100">
        <v>9.5610110000000006</v>
      </c>
      <c r="I104" s="100">
        <v>12.865264</v>
      </c>
      <c r="J104" s="100">
        <v>19.338172</v>
      </c>
      <c r="K104" s="100">
        <v>40.824627999999997</v>
      </c>
      <c r="L104" s="100">
        <v>76.925216000000006</v>
      </c>
      <c r="M104" s="100">
        <v>162.85177999999999</v>
      </c>
      <c r="N104" s="100">
        <v>297.22872000000001</v>
      </c>
      <c r="O104" s="100">
        <v>557.69937000000004</v>
      </c>
      <c r="P104" s="100">
        <v>859.64750000000004</v>
      </c>
      <c r="Q104" s="100">
        <v>1301.2895000000001</v>
      </c>
      <c r="R104" s="100">
        <v>1739.9263000000001</v>
      </c>
      <c r="S104" s="100">
        <v>2419.4517999999998</v>
      </c>
      <c r="T104" s="100">
        <v>3121.2655</v>
      </c>
      <c r="U104" s="100">
        <v>216.95735999999999</v>
      </c>
      <c r="V104" s="100">
        <v>266.63314000000003</v>
      </c>
      <c r="W104" s="127"/>
      <c r="X104" s="123">
        <v>1997</v>
      </c>
      <c r="Y104" s="100">
        <v>2.3868019</v>
      </c>
      <c r="Z104" s="100">
        <v>4.6909521999999999</v>
      </c>
      <c r="AA104" s="100">
        <v>2.5115137000000001</v>
      </c>
      <c r="AB104" s="100">
        <v>4.5203942000000001</v>
      </c>
      <c r="AC104" s="100">
        <v>3.9077118999999998</v>
      </c>
      <c r="AD104" s="100">
        <v>8.4555226000000001</v>
      </c>
      <c r="AE104" s="100">
        <v>16.840191000000001</v>
      </c>
      <c r="AF104" s="100">
        <v>29.481051999999998</v>
      </c>
      <c r="AG104" s="100">
        <v>52.276420000000002</v>
      </c>
      <c r="AH104" s="100">
        <v>95.508743999999993</v>
      </c>
      <c r="AI104" s="100">
        <v>161.08843999999999</v>
      </c>
      <c r="AJ104" s="100">
        <v>244.88627</v>
      </c>
      <c r="AK104" s="100">
        <v>348.32706000000002</v>
      </c>
      <c r="AL104" s="100">
        <v>510.53604999999999</v>
      </c>
      <c r="AM104" s="100">
        <v>708.44970000000001</v>
      </c>
      <c r="AN104" s="100">
        <v>901.13043000000005</v>
      </c>
      <c r="AO104" s="100">
        <v>1181.4874</v>
      </c>
      <c r="AP104" s="100">
        <v>1579.6874</v>
      </c>
      <c r="AQ104" s="100">
        <v>167.24112</v>
      </c>
      <c r="AR104" s="100">
        <v>161.34593000000001</v>
      </c>
      <c r="AS104" s="127"/>
      <c r="AT104" s="123">
        <v>1997</v>
      </c>
      <c r="AU104" s="100">
        <v>4.0267999000000003</v>
      </c>
      <c r="AV104" s="100">
        <v>4.1157218999999996</v>
      </c>
      <c r="AW104" s="100">
        <v>2.9118751999999999</v>
      </c>
      <c r="AX104" s="100">
        <v>5.1968871999999999</v>
      </c>
      <c r="AY104" s="100">
        <v>5.1134557000000003</v>
      </c>
      <c r="AZ104" s="100">
        <v>9.0083660000000005</v>
      </c>
      <c r="BA104" s="100">
        <v>14.860075999999999</v>
      </c>
      <c r="BB104" s="100">
        <v>24.427365000000002</v>
      </c>
      <c r="BC104" s="100">
        <v>46.572375000000001</v>
      </c>
      <c r="BD104" s="100">
        <v>86.161754000000002</v>
      </c>
      <c r="BE104" s="100">
        <v>161.98679000000001</v>
      </c>
      <c r="BF104" s="100">
        <v>271.46812</v>
      </c>
      <c r="BG104" s="100">
        <v>452.71762000000001</v>
      </c>
      <c r="BH104" s="100">
        <v>681.3528</v>
      </c>
      <c r="BI104" s="100">
        <v>982.21605999999997</v>
      </c>
      <c r="BJ104" s="100">
        <v>1258.1194</v>
      </c>
      <c r="BK104" s="100">
        <v>1647.9038</v>
      </c>
      <c r="BL104" s="100">
        <v>2041.6241</v>
      </c>
      <c r="BM104" s="100">
        <v>191.94989000000001</v>
      </c>
      <c r="BN104" s="100">
        <v>204.64438999999999</v>
      </c>
      <c r="BO104" s="127"/>
      <c r="BP104" s="123">
        <v>1997</v>
      </c>
    </row>
    <row r="105" spans="1:68">
      <c r="A105" s="127"/>
      <c r="B105" s="123">
        <v>1998</v>
      </c>
      <c r="C105" s="100">
        <v>6.213571</v>
      </c>
      <c r="D105" s="100">
        <v>4.1258502000000004</v>
      </c>
      <c r="E105" s="100">
        <v>4.3346660999999997</v>
      </c>
      <c r="F105" s="100">
        <v>4.5848215000000003</v>
      </c>
      <c r="G105" s="100">
        <v>5.8489969000000004</v>
      </c>
      <c r="H105" s="100">
        <v>7.7054641000000004</v>
      </c>
      <c r="I105" s="100">
        <v>15.452589</v>
      </c>
      <c r="J105" s="100">
        <v>19.256872999999999</v>
      </c>
      <c r="K105" s="100">
        <v>41.085287999999998</v>
      </c>
      <c r="L105" s="100">
        <v>80.091813999999999</v>
      </c>
      <c r="M105" s="100">
        <v>153.84719999999999</v>
      </c>
      <c r="N105" s="100">
        <v>294.03926999999999</v>
      </c>
      <c r="O105" s="100">
        <v>526.88634000000002</v>
      </c>
      <c r="P105" s="100">
        <v>837.88499000000002</v>
      </c>
      <c r="Q105" s="100">
        <v>1311.0762999999999</v>
      </c>
      <c r="R105" s="100">
        <v>1726.876</v>
      </c>
      <c r="S105" s="100">
        <v>2379.2449000000001</v>
      </c>
      <c r="T105" s="100">
        <v>3090.6867000000002</v>
      </c>
      <c r="U105" s="100">
        <v>218.19417999999999</v>
      </c>
      <c r="V105" s="100">
        <v>262.99799000000002</v>
      </c>
      <c r="W105" s="127"/>
      <c r="X105" s="123">
        <v>1998</v>
      </c>
      <c r="Y105" s="100">
        <v>4.3183417999999998</v>
      </c>
      <c r="Z105" s="100">
        <v>3.2547997</v>
      </c>
      <c r="AA105" s="100">
        <v>2.6622359000000002</v>
      </c>
      <c r="AB105" s="100">
        <v>5.1334207999999997</v>
      </c>
      <c r="AC105" s="100">
        <v>4.3219146999999998</v>
      </c>
      <c r="AD105" s="100">
        <v>7.1346249000000004</v>
      </c>
      <c r="AE105" s="100">
        <v>15.868112999999999</v>
      </c>
      <c r="AF105" s="100">
        <v>27.378489999999999</v>
      </c>
      <c r="AG105" s="100">
        <v>50.508664000000003</v>
      </c>
      <c r="AH105" s="100">
        <v>91.485821999999999</v>
      </c>
      <c r="AI105" s="100">
        <v>152.93097</v>
      </c>
      <c r="AJ105" s="100">
        <v>227.82637</v>
      </c>
      <c r="AK105" s="100">
        <v>341.82679999999999</v>
      </c>
      <c r="AL105" s="100">
        <v>481.14875999999998</v>
      </c>
      <c r="AM105" s="100">
        <v>666.72134000000005</v>
      </c>
      <c r="AN105" s="100">
        <v>907.18302000000006</v>
      </c>
      <c r="AO105" s="100">
        <v>1178.1080999999999</v>
      </c>
      <c r="AP105" s="100">
        <v>1575.7778000000001</v>
      </c>
      <c r="AQ105" s="100">
        <v>164.88971000000001</v>
      </c>
      <c r="AR105" s="100">
        <v>156.64487</v>
      </c>
      <c r="AS105" s="127"/>
      <c r="AT105" s="123">
        <v>1998</v>
      </c>
      <c r="AU105" s="100">
        <v>5.2914747000000002</v>
      </c>
      <c r="AV105" s="100">
        <v>3.7013284999999998</v>
      </c>
      <c r="AW105" s="100">
        <v>3.5179330000000002</v>
      </c>
      <c r="AX105" s="100">
        <v>4.8524731000000001</v>
      </c>
      <c r="AY105" s="100">
        <v>5.0964444999999996</v>
      </c>
      <c r="AZ105" s="100">
        <v>7.4196361</v>
      </c>
      <c r="BA105" s="100">
        <v>15.661372999999999</v>
      </c>
      <c r="BB105" s="100">
        <v>23.334484</v>
      </c>
      <c r="BC105" s="100">
        <v>45.822887999999999</v>
      </c>
      <c r="BD105" s="100">
        <v>85.782788999999994</v>
      </c>
      <c r="BE105" s="100">
        <v>153.39673999999999</v>
      </c>
      <c r="BF105" s="100">
        <v>261.5179</v>
      </c>
      <c r="BG105" s="100">
        <v>434.29982000000001</v>
      </c>
      <c r="BH105" s="100">
        <v>655.97709999999995</v>
      </c>
      <c r="BI105" s="100">
        <v>966.66201000000001</v>
      </c>
      <c r="BJ105" s="100">
        <v>1257.6030000000001</v>
      </c>
      <c r="BK105" s="100">
        <v>1632.4765</v>
      </c>
      <c r="BL105" s="100">
        <v>2035.1071999999999</v>
      </c>
      <c r="BM105" s="100">
        <v>191.36821</v>
      </c>
      <c r="BN105" s="100">
        <v>200.85266999999999</v>
      </c>
      <c r="BO105" s="127"/>
      <c r="BP105" s="123">
        <v>1998</v>
      </c>
    </row>
    <row r="106" spans="1:68">
      <c r="A106" s="127"/>
      <c r="B106" s="123">
        <v>1999</v>
      </c>
      <c r="C106" s="100">
        <v>3.5030377000000001</v>
      </c>
      <c r="D106" s="100">
        <v>4.8204456999999996</v>
      </c>
      <c r="E106" s="100">
        <v>3.4165028999999998</v>
      </c>
      <c r="F106" s="100">
        <v>7.4078553999999999</v>
      </c>
      <c r="G106" s="100">
        <v>7.3323302000000004</v>
      </c>
      <c r="H106" s="100">
        <v>9.5194998000000002</v>
      </c>
      <c r="I106" s="100">
        <v>11.181032</v>
      </c>
      <c r="J106" s="100">
        <v>21.420615000000002</v>
      </c>
      <c r="K106" s="100">
        <v>38.167884999999998</v>
      </c>
      <c r="L106" s="100">
        <v>73.335600999999997</v>
      </c>
      <c r="M106" s="100">
        <v>151.79277999999999</v>
      </c>
      <c r="N106" s="100">
        <v>293.37777</v>
      </c>
      <c r="O106" s="100">
        <v>480.35962000000001</v>
      </c>
      <c r="P106" s="100">
        <v>814.62774000000002</v>
      </c>
      <c r="Q106" s="100">
        <v>1256.4290000000001</v>
      </c>
      <c r="R106" s="100">
        <v>1738.9655</v>
      </c>
      <c r="S106" s="100">
        <v>2271.6309999999999</v>
      </c>
      <c r="T106" s="100">
        <v>3209.7604999999999</v>
      </c>
      <c r="U106" s="100">
        <v>217.16021000000001</v>
      </c>
      <c r="V106" s="100">
        <v>257.74340999999998</v>
      </c>
      <c r="W106" s="127"/>
      <c r="X106" s="123">
        <v>1999</v>
      </c>
      <c r="Y106" s="100">
        <v>3.6911621000000001</v>
      </c>
      <c r="Z106" s="100">
        <v>2.6161694999999998</v>
      </c>
      <c r="AA106" s="100">
        <v>2.0224744000000001</v>
      </c>
      <c r="AB106" s="100">
        <v>3.9590915</v>
      </c>
      <c r="AC106" s="100">
        <v>3.7735078</v>
      </c>
      <c r="AD106" s="100">
        <v>7.9722236999999998</v>
      </c>
      <c r="AE106" s="100">
        <v>13.718934000000001</v>
      </c>
      <c r="AF106" s="100">
        <v>24.801850000000002</v>
      </c>
      <c r="AG106" s="100">
        <v>53.333483000000001</v>
      </c>
      <c r="AH106" s="100">
        <v>90.219564000000005</v>
      </c>
      <c r="AI106" s="100">
        <v>134.74663000000001</v>
      </c>
      <c r="AJ106" s="100">
        <v>218.90591000000001</v>
      </c>
      <c r="AK106" s="100">
        <v>327.02584999999999</v>
      </c>
      <c r="AL106" s="100">
        <v>465.34746000000001</v>
      </c>
      <c r="AM106" s="100">
        <v>697.15012999999999</v>
      </c>
      <c r="AN106" s="100">
        <v>883.24099000000001</v>
      </c>
      <c r="AO106" s="100">
        <v>1180.7822000000001</v>
      </c>
      <c r="AP106" s="100">
        <v>1569.3398</v>
      </c>
      <c r="AQ106" s="100">
        <v>164.40819999999999</v>
      </c>
      <c r="AR106" s="100">
        <v>153.67605</v>
      </c>
      <c r="AS106" s="127"/>
      <c r="AT106" s="123">
        <v>1999</v>
      </c>
      <c r="AU106" s="100">
        <v>3.5946402000000002</v>
      </c>
      <c r="AV106" s="100">
        <v>3.7470333</v>
      </c>
      <c r="AW106" s="100">
        <v>2.7356039000000001</v>
      </c>
      <c r="AX106" s="100">
        <v>5.7234875000000001</v>
      </c>
      <c r="AY106" s="100">
        <v>5.5785931</v>
      </c>
      <c r="AZ106" s="100">
        <v>8.7444246000000003</v>
      </c>
      <c r="BA106" s="100">
        <v>12.458513</v>
      </c>
      <c r="BB106" s="100">
        <v>23.119154000000002</v>
      </c>
      <c r="BC106" s="100">
        <v>45.796101999999998</v>
      </c>
      <c r="BD106" s="100">
        <v>81.797422999999995</v>
      </c>
      <c r="BE106" s="100">
        <v>143.38463999999999</v>
      </c>
      <c r="BF106" s="100">
        <v>256.80540000000002</v>
      </c>
      <c r="BG106" s="100">
        <v>403.76321999999999</v>
      </c>
      <c r="BH106" s="100">
        <v>636.82581000000005</v>
      </c>
      <c r="BI106" s="100">
        <v>959.52499999999998</v>
      </c>
      <c r="BJ106" s="100">
        <v>1251.5073</v>
      </c>
      <c r="BK106" s="100">
        <v>1596.2224000000001</v>
      </c>
      <c r="BL106" s="100">
        <v>2069.1426000000001</v>
      </c>
      <c r="BM106" s="100">
        <v>190.59907000000001</v>
      </c>
      <c r="BN106" s="100">
        <v>196.90763999999999</v>
      </c>
      <c r="BO106" s="127"/>
      <c r="BP106" s="123">
        <v>1999</v>
      </c>
    </row>
    <row r="107" spans="1:68" s="91" customFormat="1">
      <c r="A107" s="125"/>
      <c r="B107" s="124">
        <v>2000</v>
      </c>
      <c r="C107" s="100">
        <v>2.9086634</v>
      </c>
      <c r="D107" s="100">
        <v>3.6326912999999998</v>
      </c>
      <c r="E107" s="100">
        <v>2.058427</v>
      </c>
      <c r="F107" s="100">
        <v>4.3157715999999997</v>
      </c>
      <c r="G107" s="100">
        <v>5.5424265000000004</v>
      </c>
      <c r="H107" s="100">
        <v>6.2819418999999996</v>
      </c>
      <c r="I107" s="100">
        <v>12.78026</v>
      </c>
      <c r="J107" s="100">
        <v>18.950109999999999</v>
      </c>
      <c r="K107" s="100">
        <v>38.142235999999997</v>
      </c>
      <c r="L107" s="100">
        <v>70.412130000000005</v>
      </c>
      <c r="M107" s="100">
        <v>152.89501000000001</v>
      </c>
      <c r="N107" s="100">
        <v>287.22476</v>
      </c>
      <c r="O107" s="100">
        <v>461.28541999999999</v>
      </c>
      <c r="P107" s="100">
        <v>801.13486999999998</v>
      </c>
      <c r="Q107" s="100">
        <v>1226.1283000000001</v>
      </c>
      <c r="R107" s="100">
        <v>1732.4271000000001</v>
      </c>
      <c r="S107" s="100">
        <v>2287.4351999999999</v>
      </c>
      <c r="T107" s="100">
        <v>3151.6914000000002</v>
      </c>
      <c r="U107" s="100">
        <v>217.55786000000001</v>
      </c>
      <c r="V107" s="100">
        <v>253.45704000000001</v>
      </c>
      <c r="W107" s="125"/>
      <c r="X107" s="124">
        <v>2000</v>
      </c>
      <c r="Y107" s="100">
        <v>3.0620121999999999</v>
      </c>
      <c r="Z107" s="100">
        <v>2.4495206999999999</v>
      </c>
      <c r="AA107" s="100">
        <v>3.0859483000000001</v>
      </c>
      <c r="AB107" s="100">
        <v>3.4170351999999999</v>
      </c>
      <c r="AC107" s="100">
        <v>5.5527527000000001</v>
      </c>
      <c r="AD107" s="100">
        <v>5.6859156000000004</v>
      </c>
      <c r="AE107" s="100">
        <v>13.585357999999999</v>
      </c>
      <c r="AF107" s="100">
        <v>26.725134000000001</v>
      </c>
      <c r="AG107" s="100">
        <v>46.085555999999997</v>
      </c>
      <c r="AH107" s="100">
        <v>83.705482000000003</v>
      </c>
      <c r="AI107" s="100">
        <v>141.46235999999999</v>
      </c>
      <c r="AJ107" s="100">
        <v>229.98375999999999</v>
      </c>
      <c r="AK107" s="100">
        <v>310.66296999999997</v>
      </c>
      <c r="AL107" s="100">
        <v>463.70961999999997</v>
      </c>
      <c r="AM107" s="100">
        <v>660.27805000000001</v>
      </c>
      <c r="AN107" s="100">
        <v>886.24018999999998</v>
      </c>
      <c r="AO107" s="100">
        <v>1149.3461</v>
      </c>
      <c r="AP107" s="100">
        <v>1618.1842999999999</v>
      </c>
      <c r="AQ107" s="100">
        <v>165.13765000000001</v>
      </c>
      <c r="AR107" s="100">
        <v>152.01831999999999</v>
      </c>
      <c r="AS107" s="125"/>
      <c r="AT107" s="124">
        <v>2000</v>
      </c>
      <c r="AU107" s="100">
        <v>2.9833685000000001</v>
      </c>
      <c r="AV107" s="100">
        <v>3.0565446000000001</v>
      </c>
      <c r="AW107" s="100">
        <v>2.5597976</v>
      </c>
      <c r="AX107" s="100">
        <v>3.8760072999999999</v>
      </c>
      <c r="AY107" s="100">
        <v>5.5475120999999996</v>
      </c>
      <c r="AZ107" s="100">
        <v>5.9829458000000004</v>
      </c>
      <c r="BA107" s="100">
        <v>13.185589</v>
      </c>
      <c r="BB107" s="100">
        <v>22.858518</v>
      </c>
      <c r="BC107" s="100">
        <v>42.138702000000002</v>
      </c>
      <c r="BD107" s="100">
        <v>77.093542999999997</v>
      </c>
      <c r="BE107" s="100">
        <v>147.23015000000001</v>
      </c>
      <c r="BF107" s="100">
        <v>259.10064</v>
      </c>
      <c r="BG107" s="100">
        <v>386.34640000000002</v>
      </c>
      <c r="BH107" s="100">
        <v>629.16732000000002</v>
      </c>
      <c r="BI107" s="100">
        <v>927.98612000000003</v>
      </c>
      <c r="BJ107" s="100">
        <v>1252.4845</v>
      </c>
      <c r="BK107" s="100">
        <v>1587.5498</v>
      </c>
      <c r="BL107" s="100">
        <v>2088.6262000000002</v>
      </c>
      <c r="BM107" s="100">
        <v>191.15234000000001</v>
      </c>
      <c r="BN107" s="100">
        <v>194.38095000000001</v>
      </c>
      <c r="BO107" s="125"/>
      <c r="BP107" s="124">
        <v>2000</v>
      </c>
    </row>
    <row r="108" spans="1:68">
      <c r="A108" s="127"/>
      <c r="B108" s="123">
        <v>2001</v>
      </c>
      <c r="C108" s="100">
        <v>4.1344270999999999</v>
      </c>
      <c r="D108" s="100">
        <v>3.6279309999999998</v>
      </c>
      <c r="E108" s="100">
        <v>3.6316305999999998</v>
      </c>
      <c r="F108" s="100">
        <v>4.5311436</v>
      </c>
      <c r="G108" s="100">
        <v>5.8055684999999997</v>
      </c>
      <c r="H108" s="100">
        <v>7.6336098000000003</v>
      </c>
      <c r="I108" s="100">
        <v>11.765504</v>
      </c>
      <c r="J108" s="100">
        <v>21.713256999999999</v>
      </c>
      <c r="K108" s="100">
        <v>39.045268</v>
      </c>
      <c r="L108" s="100">
        <v>77.954172</v>
      </c>
      <c r="M108" s="100">
        <v>137.78100000000001</v>
      </c>
      <c r="N108" s="100">
        <v>285.81524000000002</v>
      </c>
      <c r="O108" s="100">
        <v>473.51179000000002</v>
      </c>
      <c r="P108" s="100">
        <v>772.82858999999996</v>
      </c>
      <c r="Q108" s="100">
        <v>1225.5349000000001</v>
      </c>
      <c r="R108" s="100">
        <v>1711.9754</v>
      </c>
      <c r="S108" s="100">
        <v>2257.7581</v>
      </c>
      <c r="T108" s="100">
        <v>3151.1545999999998</v>
      </c>
      <c r="U108" s="100">
        <v>220.94105999999999</v>
      </c>
      <c r="V108" s="100">
        <v>251.86837</v>
      </c>
      <c r="W108" s="127"/>
      <c r="X108" s="123">
        <v>2001</v>
      </c>
      <c r="Y108" s="100">
        <v>3.2225215999999999</v>
      </c>
      <c r="Z108" s="100">
        <v>2.6016758000000002</v>
      </c>
      <c r="AA108" s="100">
        <v>2.135354</v>
      </c>
      <c r="AB108" s="100">
        <v>3.0495614999999998</v>
      </c>
      <c r="AC108" s="100">
        <v>4.7200610000000003</v>
      </c>
      <c r="AD108" s="100">
        <v>5.4323740999999997</v>
      </c>
      <c r="AE108" s="100">
        <v>13.330613</v>
      </c>
      <c r="AF108" s="100">
        <v>27.072123000000001</v>
      </c>
      <c r="AG108" s="100">
        <v>48.767769999999999</v>
      </c>
      <c r="AH108" s="100">
        <v>84.641223999999994</v>
      </c>
      <c r="AI108" s="100">
        <v>138.3852</v>
      </c>
      <c r="AJ108" s="100">
        <v>223.72953999999999</v>
      </c>
      <c r="AK108" s="100">
        <v>302.00970000000001</v>
      </c>
      <c r="AL108" s="100">
        <v>468.98081000000002</v>
      </c>
      <c r="AM108" s="100">
        <v>687.69132000000002</v>
      </c>
      <c r="AN108" s="100">
        <v>909.57048999999995</v>
      </c>
      <c r="AO108" s="100">
        <v>1171.4462000000001</v>
      </c>
      <c r="AP108" s="100">
        <v>1586.7088000000001</v>
      </c>
      <c r="AQ108" s="100">
        <v>168.54947999999999</v>
      </c>
      <c r="AR108" s="100">
        <v>152.90971999999999</v>
      </c>
      <c r="AS108" s="127"/>
      <c r="AT108" s="123">
        <v>2001</v>
      </c>
      <c r="AU108" s="100">
        <v>3.6900803999999998</v>
      </c>
      <c r="AV108" s="100">
        <v>3.1284380000000001</v>
      </c>
      <c r="AW108" s="100">
        <v>2.9017317</v>
      </c>
      <c r="AX108" s="100">
        <v>3.8060098999999998</v>
      </c>
      <c r="AY108" s="100">
        <v>5.2707908000000003</v>
      </c>
      <c r="AZ108" s="100">
        <v>6.5288763000000003</v>
      </c>
      <c r="BA108" s="100">
        <v>12.554876</v>
      </c>
      <c r="BB108" s="100">
        <v>24.409452999999999</v>
      </c>
      <c r="BC108" s="100">
        <v>43.940646000000001</v>
      </c>
      <c r="BD108" s="100">
        <v>81.318575999999993</v>
      </c>
      <c r="BE108" s="100">
        <v>138.0821</v>
      </c>
      <c r="BF108" s="100">
        <v>255.29477</v>
      </c>
      <c r="BG108" s="100">
        <v>388.38019000000003</v>
      </c>
      <c r="BH108" s="100">
        <v>618.38211999999999</v>
      </c>
      <c r="BI108" s="100">
        <v>943.43937000000005</v>
      </c>
      <c r="BJ108" s="100">
        <v>1260.8364999999999</v>
      </c>
      <c r="BK108" s="100">
        <v>1593.5623000000001</v>
      </c>
      <c r="BL108" s="100">
        <v>2069.9052999999999</v>
      </c>
      <c r="BM108" s="100">
        <v>194.53998000000001</v>
      </c>
      <c r="BN108" s="100">
        <v>194.45141000000001</v>
      </c>
      <c r="BO108" s="127"/>
      <c r="BP108" s="123">
        <v>2001</v>
      </c>
    </row>
    <row r="109" spans="1:68">
      <c r="A109" s="127"/>
      <c r="B109" s="124">
        <v>2002</v>
      </c>
      <c r="C109" s="100">
        <v>3.9965383999999999</v>
      </c>
      <c r="D109" s="100">
        <v>2.9121068000000001</v>
      </c>
      <c r="E109" s="100">
        <v>3.5929297</v>
      </c>
      <c r="F109" s="100">
        <v>6.0870800000000003</v>
      </c>
      <c r="G109" s="100">
        <v>5.3828475999999998</v>
      </c>
      <c r="H109" s="100">
        <v>8.7965060000000008</v>
      </c>
      <c r="I109" s="100">
        <v>12.721372000000001</v>
      </c>
      <c r="J109" s="100">
        <v>18.397849000000001</v>
      </c>
      <c r="K109" s="100">
        <v>33.283855000000003</v>
      </c>
      <c r="L109" s="100">
        <v>78.992305000000002</v>
      </c>
      <c r="M109" s="100">
        <v>135.28104999999999</v>
      </c>
      <c r="N109" s="100">
        <v>263.42592999999999</v>
      </c>
      <c r="O109" s="100">
        <v>458.56596000000002</v>
      </c>
      <c r="P109" s="100">
        <v>747.79877999999997</v>
      </c>
      <c r="Q109" s="100">
        <v>1184.7177999999999</v>
      </c>
      <c r="R109" s="100">
        <v>1761.3184000000001</v>
      </c>
      <c r="S109" s="100">
        <v>2283.1756999999998</v>
      </c>
      <c r="T109" s="100">
        <v>3171.6770999999999</v>
      </c>
      <c r="U109" s="100">
        <v>221.78738000000001</v>
      </c>
      <c r="V109" s="100">
        <v>249.26865000000001</v>
      </c>
      <c r="W109" s="127"/>
      <c r="X109" s="124">
        <v>2002</v>
      </c>
      <c r="Y109" s="100">
        <v>3.8804875000000001</v>
      </c>
      <c r="Z109" s="100">
        <v>3.6886587999999998</v>
      </c>
      <c r="AA109" s="100">
        <v>2.1137755</v>
      </c>
      <c r="AB109" s="100">
        <v>2.8704158</v>
      </c>
      <c r="AC109" s="100">
        <v>3.8646327</v>
      </c>
      <c r="AD109" s="100">
        <v>5.7208658000000003</v>
      </c>
      <c r="AE109" s="100">
        <v>12.636742999999999</v>
      </c>
      <c r="AF109" s="100">
        <v>23.991931999999998</v>
      </c>
      <c r="AG109" s="100">
        <v>46.461820000000003</v>
      </c>
      <c r="AH109" s="100">
        <v>81.058546000000007</v>
      </c>
      <c r="AI109" s="100">
        <v>147.27082999999999</v>
      </c>
      <c r="AJ109" s="100">
        <v>227.05913000000001</v>
      </c>
      <c r="AK109" s="100">
        <v>327.46633000000003</v>
      </c>
      <c r="AL109" s="100">
        <v>472.36802999999998</v>
      </c>
      <c r="AM109" s="100">
        <v>680.26386000000002</v>
      </c>
      <c r="AN109" s="100">
        <v>929.63215000000002</v>
      </c>
      <c r="AO109" s="100">
        <v>1193.7447999999999</v>
      </c>
      <c r="AP109" s="100">
        <v>1592.6312</v>
      </c>
      <c r="AQ109" s="100">
        <v>172.78484</v>
      </c>
      <c r="AR109" s="100">
        <v>154.98067</v>
      </c>
      <c r="AS109" s="127"/>
      <c r="AT109" s="124">
        <v>2002</v>
      </c>
      <c r="AU109" s="100">
        <v>3.9399799</v>
      </c>
      <c r="AV109" s="100">
        <v>3.2898893</v>
      </c>
      <c r="AW109" s="100">
        <v>2.8715891999999998</v>
      </c>
      <c r="AX109" s="100">
        <v>4.5121313000000001</v>
      </c>
      <c r="AY109" s="100">
        <v>4.6363751999999998</v>
      </c>
      <c r="AZ109" s="100">
        <v>7.2591076000000001</v>
      </c>
      <c r="BA109" s="100">
        <v>12.678692</v>
      </c>
      <c r="BB109" s="100">
        <v>21.212827999999998</v>
      </c>
      <c r="BC109" s="100">
        <v>39.918297000000003</v>
      </c>
      <c r="BD109" s="100">
        <v>80.031867000000005</v>
      </c>
      <c r="BE109" s="100">
        <v>141.27188000000001</v>
      </c>
      <c r="BF109" s="100">
        <v>245.47640999999999</v>
      </c>
      <c r="BG109" s="100">
        <v>393.54973999999999</v>
      </c>
      <c r="BH109" s="100">
        <v>607.96761000000004</v>
      </c>
      <c r="BI109" s="100">
        <v>921.18001000000004</v>
      </c>
      <c r="BJ109" s="100">
        <v>1297.2074</v>
      </c>
      <c r="BK109" s="100">
        <v>1622.1604</v>
      </c>
      <c r="BL109" s="100">
        <v>2082.9052999999999</v>
      </c>
      <c r="BM109" s="100">
        <v>197.10482999999999</v>
      </c>
      <c r="BN109" s="100">
        <v>194.36485999999999</v>
      </c>
      <c r="BO109" s="127"/>
      <c r="BP109" s="124">
        <v>2002</v>
      </c>
    </row>
    <row r="110" spans="1:68">
      <c r="A110" s="127"/>
      <c r="B110" s="123">
        <v>2003</v>
      </c>
      <c r="C110" s="100">
        <v>3.8425123000000001</v>
      </c>
      <c r="D110" s="100">
        <v>3.8089601000000002</v>
      </c>
      <c r="E110" s="100">
        <v>2.4173068</v>
      </c>
      <c r="F110" s="100">
        <v>4.1807949000000004</v>
      </c>
      <c r="G110" s="100">
        <v>6.1157627000000003</v>
      </c>
      <c r="H110" s="100">
        <v>7.0975678999999996</v>
      </c>
      <c r="I110" s="100">
        <v>11.100353</v>
      </c>
      <c r="J110" s="100">
        <v>19.975669</v>
      </c>
      <c r="K110" s="100">
        <v>40.780982000000002</v>
      </c>
      <c r="L110" s="100">
        <v>78.093536</v>
      </c>
      <c r="M110" s="100">
        <v>132.86963</v>
      </c>
      <c r="N110" s="100">
        <v>268.46472999999997</v>
      </c>
      <c r="O110" s="100">
        <v>445.99126000000001</v>
      </c>
      <c r="P110" s="100">
        <v>743.38099999999997</v>
      </c>
      <c r="Q110" s="100">
        <v>1153.3937000000001</v>
      </c>
      <c r="R110" s="100">
        <v>1641.0209</v>
      </c>
      <c r="S110" s="100">
        <v>2246.4886000000001</v>
      </c>
      <c r="T110" s="100">
        <v>3101.6558</v>
      </c>
      <c r="U110" s="100">
        <v>219.71684999999999</v>
      </c>
      <c r="V110" s="100">
        <v>243.12312</v>
      </c>
      <c r="W110" s="127"/>
      <c r="X110" s="123">
        <v>2003</v>
      </c>
      <c r="Y110" s="100">
        <v>2.4251439000000001</v>
      </c>
      <c r="Z110" s="100">
        <v>2.6271827000000001</v>
      </c>
      <c r="AA110" s="100">
        <v>1.7975131</v>
      </c>
      <c r="AB110" s="100">
        <v>3.2997359999999998</v>
      </c>
      <c r="AC110" s="100">
        <v>4.5230994999999998</v>
      </c>
      <c r="AD110" s="100">
        <v>8.3206790000000002</v>
      </c>
      <c r="AE110" s="100">
        <v>14.056272</v>
      </c>
      <c r="AF110" s="100">
        <v>25.720480999999999</v>
      </c>
      <c r="AG110" s="100">
        <v>47.275643000000002</v>
      </c>
      <c r="AH110" s="100">
        <v>82.513298000000006</v>
      </c>
      <c r="AI110" s="100">
        <v>130.12842000000001</v>
      </c>
      <c r="AJ110" s="100">
        <v>205.8013</v>
      </c>
      <c r="AK110" s="100">
        <v>334.72843</v>
      </c>
      <c r="AL110" s="100">
        <v>455.46348</v>
      </c>
      <c r="AM110" s="100">
        <v>619.98620000000005</v>
      </c>
      <c r="AN110" s="100">
        <v>903.40702999999996</v>
      </c>
      <c r="AO110" s="100">
        <v>1173.2324000000001</v>
      </c>
      <c r="AP110" s="100">
        <v>1644.6889000000001</v>
      </c>
      <c r="AQ110" s="100">
        <v>170.00666000000001</v>
      </c>
      <c r="AR110" s="100">
        <v>150.59370999999999</v>
      </c>
      <c r="AS110" s="127"/>
      <c r="AT110" s="123">
        <v>2003</v>
      </c>
      <c r="AU110" s="100">
        <v>3.1517504999999999</v>
      </c>
      <c r="AV110" s="100">
        <v>3.2338559</v>
      </c>
      <c r="AW110" s="100">
        <v>2.1154742999999998</v>
      </c>
      <c r="AX110" s="100">
        <v>3.7489856000000001</v>
      </c>
      <c r="AY110" s="100">
        <v>5.3332858999999999</v>
      </c>
      <c r="AZ110" s="100">
        <v>7.7076431999999997</v>
      </c>
      <c r="BA110" s="100">
        <v>12.591537000000001</v>
      </c>
      <c r="BB110" s="100">
        <v>22.867975000000001</v>
      </c>
      <c r="BC110" s="100">
        <v>44.050662000000003</v>
      </c>
      <c r="BD110" s="100">
        <v>80.319501000000002</v>
      </c>
      <c r="BE110" s="100">
        <v>131.49599000000001</v>
      </c>
      <c r="BF110" s="100">
        <v>237.46222</v>
      </c>
      <c r="BG110" s="100">
        <v>390.78967</v>
      </c>
      <c r="BH110" s="100">
        <v>597.34756000000004</v>
      </c>
      <c r="BI110" s="100">
        <v>875.26931999999999</v>
      </c>
      <c r="BJ110" s="100">
        <v>1232.6036999999999</v>
      </c>
      <c r="BK110" s="100">
        <v>1599.25</v>
      </c>
      <c r="BL110" s="100">
        <v>2099.0255999999999</v>
      </c>
      <c r="BM110" s="100">
        <v>194.67832000000001</v>
      </c>
      <c r="BN110" s="100">
        <v>189.76891000000001</v>
      </c>
      <c r="BO110" s="127"/>
      <c r="BP110" s="123">
        <v>2003</v>
      </c>
    </row>
    <row r="111" spans="1:68">
      <c r="A111" s="127"/>
      <c r="B111" s="124">
        <v>2004</v>
      </c>
      <c r="C111" s="100">
        <v>4.1442696999999997</v>
      </c>
      <c r="D111" s="100">
        <v>3.2377558</v>
      </c>
      <c r="E111" s="100">
        <v>2.2586523999999999</v>
      </c>
      <c r="F111" s="100">
        <v>3.8689764000000002</v>
      </c>
      <c r="G111" s="100">
        <v>6.8231149999999996</v>
      </c>
      <c r="H111" s="100">
        <v>6.0732733000000003</v>
      </c>
      <c r="I111" s="100">
        <v>13.488572</v>
      </c>
      <c r="J111" s="100">
        <v>18.042249000000002</v>
      </c>
      <c r="K111" s="100">
        <v>37.394351</v>
      </c>
      <c r="L111" s="100">
        <v>71.712978000000007</v>
      </c>
      <c r="M111" s="100">
        <v>150.55992000000001</v>
      </c>
      <c r="N111" s="100">
        <v>249.07704000000001</v>
      </c>
      <c r="O111" s="100">
        <v>437.96755000000002</v>
      </c>
      <c r="P111" s="100">
        <v>700.03655000000003</v>
      </c>
      <c r="Q111" s="100">
        <v>1140.5925</v>
      </c>
      <c r="R111" s="100">
        <v>1657.9087</v>
      </c>
      <c r="S111" s="100">
        <v>2236.3733999999999</v>
      </c>
      <c r="T111" s="100">
        <v>3149.4659999999999</v>
      </c>
      <c r="U111" s="100">
        <v>220.60538</v>
      </c>
      <c r="V111" s="100">
        <v>241.19726</v>
      </c>
      <c r="W111" s="127"/>
      <c r="X111" s="124">
        <v>2004</v>
      </c>
      <c r="Y111" s="100">
        <v>4.2025363999999996</v>
      </c>
      <c r="Z111" s="100">
        <v>2.3254731999999998</v>
      </c>
      <c r="AA111" s="100">
        <v>2.8309701999999999</v>
      </c>
      <c r="AB111" s="100">
        <v>4.1789173999999996</v>
      </c>
      <c r="AC111" s="100">
        <v>2.8055254000000001</v>
      </c>
      <c r="AD111" s="100">
        <v>7.7771081000000004</v>
      </c>
      <c r="AE111" s="100">
        <v>11.837152</v>
      </c>
      <c r="AF111" s="100">
        <v>22.849855999999999</v>
      </c>
      <c r="AG111" s="100">
        <v>42.685197000000002</v>
      </c>
      <c r="AH111" s="100">
        <v>82.528034000000005</v>
      </c>
      <c r="AI111" s="100">
        <v>124.66098</v>
      </c>
      <c r="AJ111" s="100">
        <v>200.29637</v>
      </c>
      <c r="AK111" s="100">
        <v>308.88204000000002</v>
      </c>
      <c r="AL111" s="100">
        <v>456.46616</v>
      </c>
      <c r="AM111" s="100">
        <v>618.28539999999998</v>
      </c>
      <c r="AN111" s="100">
        <v>913.99354000000005</v>
      </c>
      <c r="AO111" s="100">
        <v>1205.3224</v>
      </c>
      <c r="AP111" s="100">
        <v>1611.3189</v>
      </c>
      <c r="AQ111" s="100">
        <v>169.59638000000001</v>
      </c>
      <c r="AR111" s="100">
        <v>148.53709000000001</v>
      </c>
      <c r="AS111" s="127"/>
      <c r="AT111" s="124">
        <v>2004</v>
      </c>
      <c r="AU111" s="100">
        <v>4.1726501000000003</v>
      </c>
      <c r="AV111" s="100">
        <v>2.7934796</v>
      </c>
      <c r="AW111" s="100">
        <v>2.5370868</v>
      </c>
      <c r="AX111" s="100">
        <v>4.0207940999999998</v>
      </c>
      <c r="AY111" s="100">
        <v>4.8525195999999999</v>
      </c>
      <c r="AZ111" s="100">
        <v>6.9210950999999996</v>
      </c>
      <c r="BA111" s="100">
        <v>12.656549999999999</v>
      </c>
      <c r="BB111" s="100">
        <v>20.463156000000001</v>
      </c>
      <c r="BC111" s="100">
        <v>40.059285000000003</v>
      </c>
      <c r="BD111" s="100">
        <v>77.159790000000001</v>
      </c>
      <c r="BE111" s="100">
        <v>137.55556999999999</v>
      </c>
      <c r="BF111" s="100">
        <v>224.86507</v>
      </c>
      <c r="BG111" s="100">
        <v>373.83282000000003</v>
      </c>
      <c r="BH111" s="100">
        <v>576.51833999999997</v>
      </c>
      <c r="BI111" s="100">
        <v>868.81574999999998</v>
      </c>
      <c r="BJ111" s="100">
        <v>1249.0779</v>
      </c>
      <c r="BK111" s="100">
        <v>1618.5662</v>
      </c>
      <c r="BL111" s="100">
        <v>2093.7689999999998</v>
      </c>
      <c r="BM111" s="100">
        <v>194.92069000000001</v>
      </c>
      <c r="BN111" s="100">
        <v>187.84575000000001</v>
      </c>
      <c r="BO111" s="127"/>
      <c r="BP111" s="124">
        <v>2004</v>
      </c>
    </row>
    <row r="112" spans="1:68">
      <c r="A112" s="127"/>
      <c r="B112" s="123">
        <v>2005</v>
      </c>
      <c r="C112" s="100">
        <v>3.0485807</v>
      </c>
      <c r="D112" s="100">
        <v>3.3951296000000002</v>
      </c>
      <c r="E112" s="100">
        <v>1.9691186000000001</v>
      </c>
      <c r="F112" s="100">
        <v>3.6830742999999999</v>
      </c>
      <c r="G112" s="100">
        <v>4.7231800000000002</v>
      </c>
      <c r="H112" s="100">
        <v>7.3455199999999996</v>
      </c>
      <c r="I112" s="100">
        <v>11.140446000000001</v>
      </c>
      <c r="J112" s="100">
        <v>16.988861</v>
      </c>
      <c r="K112" s="100">
        <v>34.157690000000002</v>
      </c>
      <c r="L112" s="100">
        <v>67.270246</v>
      </c>
      <c r="M112" s="100">
        <v>139.01366999999999</v>
      </c>
      <c r="N112" s="100">
        <v>248.05068</v>
      </c>
      <c r="O112" s="100">
        <v>432.79347999999999</v>
      </c>
      <c r="P112" s="100">
        <v>714.85838000000001</v>
      </c>
      <c r="Q112" s="100">
        <v>1094.1324</v>
      </c>
      <c r="R112" s="100">
        <v>1633.4159</v>
      </c>
      <c r="S112" s="100">
        <v>2192.0127000000002</v>
      </c>
      <c r="T112" s="100">
        <v>3131.2492999999999</v>
      </c>
      <c r="U112" s="100">
        <v>219.95815999999999</v>
      </c>
      <c r="V112" s="100">
        <v>236.52704</v>
      </c>
      <c r="W112" s="127"/>
      <c r="X112" s="123">
        <v>2005</v>
      </c>
      <c r="Y112" s="100">
        <v>3.5398458000000002</v>
      </c>
      <c r="Z112" s="100">
        <v>1.8645121</v>
      </c>
      <c r="AA112" s="100">
        <v>2.3744755999999998</v>
      </c>
      <c r="AB112" s="100">
        <v>3.4144893000000001</v>
      </c>
      <c r="AC112" s="100">
        <v>4.7496092000000001</v>
      </c>
      <c r="AD112" s="100">
        <v>4.3163368999999996</v>
      </c>
      <c r="AE112" s="100">
        <v>12.442337999999999</v>
      </c>
      <c r="AF112" s="100">
        <v>20.311222000000001</v>
      </c>
      <c r="AG112" s="100">
        <v>45.750053999999999</v>
      </c>
      <c r="AH112" s="100">
        <v>78.594216000000003</v>
      </c>
      <c r="AI112" s="100">
        <v>126.77637</v>
      </c>
      <c r="AJ112" s="100">
        <v>190.71941000000001</v>
      </c>
      <c r="AK112" s="100">
        <v>302.50463000000002</v>
      </c>
      <c r="AL112" s="100">
        <v>441.44907999999998</v>
      </c>
      <c r="AM112" s="100">
        <v>644.89687000000004</v>
      </c>
      <c r="AN112" s="100">
        <v>869.47140999999999</v>
      </c>
      <c r="AO112" s="100">
        <v>1185.0025000000001</v>
      </c>
      <c r="AP112" s="100">
        <v>1625.3403000000001</v>
      </c>
      <c r="AQ112" s="100">
        <v>169.17044999999999</v>
      </c>
      <c r="AR112" s="100">
        <v>146.44073</v>
      </c>
      <c r="AS112" s="127"/>
      <c r="AT112" s="123">
        <v>2005</v>
      </c>
      <c r="AU112" s="100">
        <v>3.2875709</v>
      </c>
      <c r="AV112" s="100">
        <v>2.6494257000000001</v>
      </c>
      <c r="AW112" s="100">
        <v>2.1663606</v>
      </c>
      <c r="AX112" s="100">
        <v>3.5519292</v>
      </c>
      <c r="AY112" s="100">
        <v>4.7361605000000004</v>
      </c>
      <c r="AZ112" s="100">
        <v>5.8408062000000003</v>
      </c>
      <c r="BA112" s="100">
        <v>11.795926</v>
      </c>
      <c r="BB112" s="100">
        <v>18.659790999999998</v>
      </c>
      <c r="BC112" s="100">
        <v>39.996177000000003</v>
      </c>
      <c r="BD112" s="100">
        <v>72.979522000000003</v>
      </c>
      <c r="BE112" s="100">
        <v>132.85993999999999</v>
      </c>
      <c r="BF112" s="100">
        <v>219.49619000000001</v>
      </c>
      <c r="BG112" s="100">
        <v>367.90884999999997</v>
      </c>
      <c r="BH112" s="100">
        <v>576.52692999999999</v>
      </c>
      <c r="BI112" s="100">
        <v>860.43424000000005</v>
      </c>
      <c r="BJ112" s="100">
        <v>1216.7428</v>
      </c>
      <c r="BK112" s="100">
        <v>1591.7813000000001</v>
      </c>
      <c r="BL112" s="100">
        <v>2106.2838000000002</v>
      </c>
      <c r="BM112" s="100">
        <v>194.39115000000001</v>
      </c>
      <c r="BN112" s="100">
        <v>184.86242999999999</v>
      </c>
      <c r="BO112" s="127"/>
      <c r="BP112" s="123">
        <v>2005</v>
      </c>
    </row>
    <row r="113" spans="2:68">
      <c r="B113" s="123">
        <v>2006</v>
      </c>
      <c r="C113" s="100">
        <v>3.3109791999999998</v>
      </c>
      <c r="D113" s="100">
        <v>2.0621562999999998</v>
      </c>
      <c r="E113" s="100">
        <v>1.6892248999999999</v>
      </c>
      <c r="F113" s="100">
        <v>3.4983822999999998</v>
      </c>
      <c r="G113" s="100">
        <v>4.0737733</v>
      </c>
      <c r="H113" s="100">
        <v>6.0326538999999997</v>
      </c>
      <c r="I113" s="100">
        <v>11.717930000000001</v>
      </c>
      <c r="J113" s="100">
        <v>16.134366</v>
      </c>
      <c r="K113" s="100">
        <v>37.45194</v>
      </c>
      <c r="L113" s="100">
        <v>66.703845999999999</v>
      </c>
      <c r="M113" s="100">
        <v>129.96857</v>
      </c>
      <c r="N113" s="100">
        <v>241.69415000000001</v>
      </c>
      <c r="O113" s="100">
        <v>418.81659999999999</v>
      </c>
      <c r="P113" s="100">
        <v>690.25089000000003</v>
      </c>
      <c r="Q113" s="100">
        <v>1067.1133</v>
      </c>
      <c r="R113" s="100">
        <v>1558.4312</v>
      </c>
      <c r="S113" s="100">
        <v>2291.8593000000001</v>
      </c>
      <c r="T113" s="100">
        <v>3208.2195000000002</v>
      </c>
      <c r="U113" s="100">
        <v>220.36681999999999</v>
      </c>
      <c r="V113" s="100">
        <v>233.93105</v>
      </c>
      <c r="X113" s="123">
        <v>2006</v>
      </c>
      <c r="Y113" s="100">
        <v>3.6503185</v>
      </c>
      <c r="Z113" s="100">
        <v>2.7889377999999998</v>
      </c>
      <c r="AA113" s="100">
        <v>1.6340937</v>
      </c>
      <c r="AB113" s="100">
        <v>3.2445219000000001</v>
      </c>
      <c r="AC113" s="100">
        <v>3.6515982</v>
      </c>
      <c r="AD113" s="100">
        <v>6.1280142</v>
      </c>
      <c r="AE113" s="100">
        <v>10.807510000000001</v>
      </c>
      <c r="AF113" s="100">
        <v>22.665099000000001</v>
      </c>
      <c r="AG113" s="100">
        <v>40.603605000000002</v>
      </c>
      <c r="AH113" s="100">
        <v>77.331332000000003</v>
      </c>
      <c r="AI113" s="100">
        <v>126.90486</v>
      </c>
      <c r="AJ113" s="100">
        <v>195.9949</v>
      </c>
      <c r="AK113" s="100">
        <v>291.43644</v>
      </c>
      <c r="AL113" s="100">
        <v>428.03885000000002</v>
      </c>
      <c r="AM113" s="100">
        <v>609.96513000000004</v>
      </c>
      <c r="AN113" s="100">
        <v>871.29152999999997</v>
      </c>
      <c r="AO113" s="100">
        <v>1214.1922999999999</v>
      </c>
      <c r="AP113" s="100">
        <v>1612.6187</v>
      </c>
      <c r="AQ113" s="100">
        <v>168.89597000000001</v>
      </c>
      <c r="AR113" s="100">
        <v>144.64856</v>
      </c>
      <c r="AT113" s="123">
        <v>2006</v>
      </c>
      <c r="AU113" s="100">
        <v>3.4761435999999999</v>
      </c>
      <c r="AV113" s="100">
        <v>2.4163562999999999</v>
      </c>
      <c r="AW113" s="100">
        <v>1.662401</v>
      </c>
      <c r="AX113" s="100">
        <v>3.3747832999999998</v>
      </c>
      <c r="AY113" s="100">
        <v>3.8662418000000001</v>
      </c>
      <c r="AZ113" s="100">
        <v>6.0799602000000004</v>
      </c>
      <c r="BA113" s="100">
        <v>11.260771999999999</v>
      </c>
      <c r="BB113" s="100">
        <v>19.419046000000002</v>
      </c>
      <c r="BC113" s="100">
        <v>39.038697999999997</v>
      </c>
      <c r="BD113" s="100">
        <v>72.069901999999999</v>
      </c>
      <c r="BE113" s="100">
        <v>128.42818</v>
      </c>
      <c r="BF113" s="100">
        <v>218.84082000000001</v>
      </c>
      <c r="BG113" s="100">
        <v>355.32035999999999</v>
      </c>
      <c r="BH113" s="100">
        <v>557.61</v>
      </c>
      <c r="BI113" s="100">
        <v>829.95263999999997</v>
      </c>
      <c r="BJ113" s="100">
        <v>1185.5177000000001</v>
      </c>
      <c r="BK113" s="100">
        <v>1655.5482999999999</v>
      </c>
      <c r="BL113" s="100">
        <v>2129.6424000000002</v>
      </c>
      <c r="BM113" s="100">
        <v>194.46513999999999</v>
      </c>
      <c r="BN113" s="100">
        <v>182.68791999999999</v>
      </c>
      <c r="BP113" s="123">
        <v>2006</v>
      </c>
    </row>
    <row r="114" spans="2:68">
      <c r="B114" s="123">
        <v>2007</v>
      </c>
      <c r="C114" s="100">
        <v>2.9143856000000001</v>
      </c>
      <c r="D114" s="100">
        <v>2.4990003999999999</v>
      </c>
      <c r="E114" s="100">
        <v>1.9720754</v>
      </c>
      <c r="F114" s="100">
        <v>4.1118927999999997</v>
      </c>
      <c r="G114" s="100">
        <v>6.0715972999999996</v>
      </c>
      <c r="H114" s="100">
        <v>7.4737795</v>
      </c>
      <c r="I114" s="100">
        <v>8.9499382000000001</v>
      </c>
      <c r="J114" s="100">
        <v>18.641694000000001</v>
      </c>
      <c r="K114" s="100">
        <v>32.537351000000001</v>
      </c>
      <c r="L114" s="100">
        <v>77.705169999999995</v>
      </c>
      <c r="M114" s="100">
        <v>134.33094</v>
      </c>
      <c r="N114" s="100">
        <v>245.01812000000001</v>
      </c>
      <c r="O114" s="100">
        <v>415.33328999999998</v>
      </c>
      <c r="P114" s="100">
        <v>683.92769999999996</v>
      </c>
      <c r="Q114" s="100">
        <v>991.20693000000006</v>
      </c>
      <c r="R114" s="100">
        <v>1589.0888</v>
      </c>
      <c r="S114" s="100">
        <v>2187.8470000000002</v>
      </c>
      <c r="T114" s="100">
        <v>3108.4625999999998</v>
      </c>
      <c r="U114" s="100">
        <v>220.19318000000001</v>
      </c>
      <c r="V114" s="100">
        <v>229.90329</v>
      </c>
      <c r="X114" s="123">
        <v>2007</v>
      </c>
      <c r="Y114" s="100">
        <v>2.1530909</v>
      </c>
      <c r="Z114" s="100">
        <v>3.2442853999999999</v>
      </c>
      <c r="AA114" s="100">
        <v>1.1888733</v>
      </c>
      <c r="AB114" s="100">
        <v>3.7619551000000002</v>
      </c>
      <c r="AC114" s="100">
        <v>3.7214944000000001</v>
      </c>
      <c r="AD114" s="100">
        <v>7.3395324000000004</v>
      </c>
      <c r="AE114" s="100">
        <v>11.493907</v>
      </c>
      <c r="AF114" s="100">
        <v>23.620348</v>
      </c>
      <c r="AG114" s="100">
        <v>41.457728000000003</v>
      </c>
      <c r="AH114" s="100">
        <v>73.344949999999997</v>
      </c>
      <c r="AI114" s="100">
        <v>120.52202</v>
      </c>
      <c r="AJ114" s="100">
        <v>187.74114</v>
      </c>
      <c r="AK114" s="100">
        <v>302.79027000000002</v>
      </c>
      <c r="AL114" s="100">
        <v>425.50555000000003</v>
      </c>
      <c r="AM114" s="100">
        <v>607.04472999999996</v>
      </c>
      <c r="AN114" s="100">
        <v>838.13868000000002</v>
      </c>
      <c r="AO114" s="100">
        <v>1172.9948999999999</v>
      </c>
      <c r="AP114" s="100">
        <v>1590.0943</v>
      </c>
      <c r="AQ114" s="100">
        <v>167.39568</v>
      </c>
      <c r="AR114" s="100">
        <v>142.13427999999999</v>
      </c>
      <c r="AT114" s="123">
        <v>2007</v>
      </c>
      <c r="AU114" s="100">
        <v>2.5439981</v>
      </c>
      <c r="AV114" s="100">
        <v>2.8623854999999998</v>
      </c>
      <c r="AW114" s="100">
        <v>1.5909541</v>
      </c>
      <c r="AX114" s="100">
        <v>3.9416606000000001</v>
      </c>
      <c r="AY114" s="100">
        <v>4.9219865</v>
      </c>
      <c r="AZ114" s="100">
        <v>7.4073142000000001</v>
      </c>
      <c r="BA114" s="100">
        <v>10.225903000000001</v>
      </c>
      <c r="BB114" s="100">
        <v>21.148240000000001</v>
      </c>
      <c r="BC114" s="100">
        <v>37.028863000000001</v>
      </c>
      <c r="BD114" s="100">
        <v>75.504188999999997</v>
      </c>
      <c r="BE114" s="100">
        <v>127.37991</v>
      </c>
      <c r="BF114" s="100">
        <v>216.31439</v>
      </c>
      <c r="BG114" s="100">
        <v>359.18416999999999</v>
      </c>
      <c r="BH114" s="100">
        <v>553.68344000000002</v>
      </c>
      <c r="BI114" s="100">
        <v>792.03806999999995</v>
      </c>
      <c r="BJ114" s="100">
        <v>1182.7427</v>
      </c>
      <c r="BK114" s="100">
        <v>1593.4131</v>
      </c>
      <c r="BL114" s="100">
        <v>2089.6610999999998</v>
      </c>
      <c r="BM114" s="100">
        <v>193.64188999999999</v>
      </c>
      <c r="BN114" s="100">
        <v>179.90128999999999</v>
      </c>
      <c r="BP114" s="123">
        <v>2007</v>
      </c>
    </row>
    <row r="115" spans="2:68">
      <c r="B115" s="123">
        <v>2008</v>
      </c>
      <c r="C115" s="100">
        <v>2.8159019999999999</v>
      </c>
      <c r="D115" s="100">
        <v>2.1940377999999998</v>
      </c>
      <c r="E115" s="100">
        <v>2.1117659</v>
      </c>
      <c r="F115" s="100">
        <v>2.4201453000000002</v>
      </c>
      <c r="G115" s="100">
        <v>5.7475889000000002</v>
      </c>
      <c r="H115" s="100">
        <v>6.7136446000000003</v>
      </c>
      <c r="I115" s="100">
        <v>9.3405824000000006</v>
      </c>
      <c r="J115" s="100">
        <v>17.369364999999998</v>
      </c>
      <c r="K115" s="100">
        <v>36.259228999999998</v>
      </c>
      <c r="L115" s="100">
        <v>67.060015000000007</v>
      </c>
      <c r="M115" s="100">
        <v>129.94785999999999</v>
      </c>
      <c r="N115" s="100">
        <v>239.03283999999999</v>
      </c>
      <c r="O115" s="100">
        <v>403.26684999999998</v>
      </c>
      <c r="P115" s="100">
        <v>670.71137999999996</v>
      </c>
      <c r="Q115" s="100">
        <v>1041.3551</v>
      </c>
      <c r="R115" s="100">
        <v>1620.0271</v>
      </c>
      <c r="S115" s="100">
        <v>2303.8254999999999</v>
      </c>
      <c r="T115" s="100">
        <v>3323.6181000000001</v>
      </c>
      <c r="U115" s="100">
        <v>226.19085999999999</v>
      </c>
      <c r="V115" s="100">
        <v>234.96871999999999</v>
      </c>
      <c r="X115" s="123">
        <v>2008</v>
      </c>
      <c r="Y115" s="100">
        <v>2.0807292999999998</v>
      </c>
      <c r="Z115" s="100">
        <v>3.0721400000000001</v>
      </c>
      <c r="AA115" s="100">
        <v>1.1890358999999999</v>
      </c>
      <c r="AB115" s="100">
        <v>3.2677185</v>
      </c>
      <c r="AC115" s="100">
        <v>4.8424522000000003</v>
      </c>
      <c r="AD115" s="100">
        <v>5.9430467</v>
      </c>
      <c r="AE115" s="100">
        <v>10.679987000000001</v>
      </c>
      <c r="AF115" s="100">
        <v>20.978811</v>
      </c>
      <c r="AG115" s="100">
        <v>43.059418000000001</v>
      </c>
      <c r="AH115" s="100">
        <v>74.244121000000007</v>
      </c>
      <c r="AI115" s="100">
        <v>122.07932</v>
      </c>
      <c r="AJ115" s="100">
        <v>181.54687000000001</v>
      </c>
      <c r="AK115" s="100">
        <v>301.24371000000002</v>
      </c>
      <c r="AL115" s="100">
        <v>418.25524000000001</v>
      </c>
      <c r="AM115" s="100">
        <v>619.61000999999999</v>
      </c>
      <c r="AN115" s="100">
        <v>880.18335000000002</v>
      </c>
      <c r="AO115" s="100">
        <v>1231.0547999999999</v>
      </c>
      <c r="AP115" s="100">
        <v>1726.5128999999999</v>
      </c>
      <c r="AQ115" s="100">
        <v>173.36080000000001</v>
      </c>
      <c r="AR115" s="100">
        <v>145.82850999999999</v>
      </c>
      <c r="AT115" s="123">
        <v>2008</v>
      </c>
      <c r="AU115" s="100">
        <v>2.4582584000000001</v>
      </c>
      <c r="AV115" s="100">
        <v>2.6223455000000002</v>
      </c>
      <c r="AW115" s="100">
        <v>1.6629071</v>
      </c>
      <c r="AX115" s="100">
        <v>2.8322506000000001</v>
      </c>
      <c r="AY115" s="100">
        <v>5.3067358999999996</v>
      </c>
      <c r="AZ115" s="100">
        <v>6.3332996000000001</v>
      </c>
      <c r="BA115" s="100">
        <v>10.011355</v>
      </c>
      <c r="BB115" s="100">
        <v>19.187784000000001</v>
      </c>
      <c r="BC115" s="100">
        <v>39.682301000000002</v>
      </c>
      <c r="BD115" s="100">
        <v>70.684337999999997</v>
      </c>
      <c r="BE115" s="100">
        <v>125.98233999999999</v>
      </c>
      <c r="BF115" s="100">
        <v>210.15375</v>
      </c>
      <c r="BG115" s="100">
        <v>352.35748000000001</v>
      </c>
      <c r="BH115" s="100">
        <v>543.66749000000004</v>
      </c>
      <c r="BI115" s="100">
        <v>823.25418999999999</v>
      </c>
      <c r="BJ115" s="100">
        <v>1220.4441999999999</v>
      </c>
      <c r="BK115" s="100">
        <v>1680.0509999999999</v>
      </c>
      <c r="BL115" s="100">
        <v>2258.0810000000001</v>
      </c>
      <c r="BM115" s="100">
        <v>199.64517000000001</v>
      </c>
      <c r="BN115" s="100">
        <v>184.20671999999999</v>
      </c>
      <c r="BP115" s="123">
        <v>2008</v>
      </c>
    </row>
    <row r="116" spans="2:68">
      <c r="B116" s="123">
        <v>2009</v>
      </c>
      <c r="C116" s="100">
        <v>2.4591205</v>
      </c>
      <c r="D116" s="100">
        <v>2.6087486000000002</v>
      </c>
      <c r="E116" s="100">
        <v>1.8268561999999999</v>
      </c>
      <c r="F116" s="100">
        <v>4.5246339999999998</v>
      </c>
      <c r="G116" s="100">
        <v>3.3184942999999998</v>
      </c>
      <c r="H116" s="100">
        <v>4.6174159000000001</v>
      </c>
      <c r="I116" s="100">
        <v>10.158348</v>
      </c>
      <c r="J116" s="100">
        <v>17.707539000000001</v>
      </c>
      <c r="K116" s="100">
        <v>33.180092000000002</v>
      </c>
      <c r="L116" s="100">
        <v>64.898402000000004</v>
      </c>
      <c r="M116" s="100">
        <v>124.52106000000001</v>
      </c>
      <c r="N116" s="100">
        <v>226.36043000000001</v>
      </c>
      <c r="O116" s="100">
        <v>392.23604</v>
      </c>
      <c r="P116" s="100">
        <v>641.29522999999995</v>
      </c>
      <c r="Q116" s="100">
        <v>1033.2420999999999</v>
      </c>
      <c r="R116" s="100">
        <v>1496.7985000000001</v>
      </c>
      <c r="S116" s="100">
        <v>2257.8827000000001</v>
      </c>
      <c r="T116" s="100">
        <v>3182.0783999999999</v>
      </c>
      <c r="U116" s="100">
        <v>219.36344</v>
      </c>
      <c r="V116" s="100">
        <v>225.68602000000001</v>
      </c>
      <c r="X116" s="123">
        <v>2009</v>
      </c>
      <c r="Y116" s="100">
        <v>1.4415142000000001</v>
      </c>
      <c r="Z116" s="100">
        <v>1.6765379</v>
      </c>
      <c r="AA116" s="100">
        <v>2.2233717999999998</v>
      </c>
      <c r="AB116" s="100">
        <v>2.5316597999999999</v>
      </c>
      <c r="AC116" s="100">
        <v>2.9957511999999999</v>
      </c>
      <c r="AD116" s="100">
        <v>8.5052094</v>
      </c>
      <c r="AE116" s="100">
        <v>9.4842209999999998</v>
      </c>
      <c r="AF116" s="100">
        <v>20.544326000000002</v>
      </c>
      <c r="AG116" s="100">
        <v>40.965687000000003</v>
      </c>
      <c r="AH116" s="100">
        <v>77.168858999999998</v>
      </c>
      <c r="AI116" s="100">
        <v>126.21972</v>
      </c>
      <c r="AJ116" s="100">
        <v>186.90405999999999</v>
      </c>
      <c r="AK116" s="100">
        <v>281.30417</v>
      </c>
      <c r="AL116" s="100">
        <v>418.15543000000002</v>
      </c>
      <c r="AM116" s="100">
        <v>602.87004999999999</v>
      </c>
      <c r="AN116" s="100">
        <v>812.13180999999997</v>
      </c>
      <c r="AO116" s="100">
        <v>1152.8598999999999</v>
      </c>
      <c r="AP116" s="100">
        <v>1655.461</v>
      </c>
      <c r="AQ116" s="100">
        <v>167.77377000000001</v>
      </c>
      <c r="AR116" s="100">
        <v>140.72994</v>
      </c>
      <c r="AT116" s="123">
        <v>2009</v>
      </c>
      <c r="AU116" s="100">
        <v>1.9639696</v>
      </c>
      <c r="AV116" s="100">
        <v>2.1543719000000001</v>
      </c>
      <c r="AW116" s="100">
        <v>2.0198288999999998</v>
      </c>
      <c r="AX116" s="100">
        <v>3.5557063000000002</v>
      </c>
      <c r="AY116" s="100">
        <v>3.1618034000000002</v>
      </c>
      <c r="AZ116" s="100">
        <v>6.5301092000000001</v>
      </c>
      <c r="BA116" s="100">
        <v>9.8213396999999993</v>
      </c>
      <c r="BB116" s="100">
        <v>19.136310000000002</v>
      </c>
      <c r="BC116" s="100">
        <v>37.101629000000003</v>
      </c>
      <c r="BD116" s="100">
        <v>71.087151000000006</v>
      </c>
      <c r="BE116" s="100">
        <v>125.37743</v>
      </c>
      <c r="BF116" s="100">
        <v>206.49921000000001</v>
      </c>
      <c r="BG116" s="100">
        <v>336.84082999999998</v>
      </c>
      <c r="BH116" s="100">
        <v>529.06753000000003</v>
      </c>
      <c r="BI116" s="100">
        <v>811.40912000000003</v>
      </c>
      <c r="BJ116" s="100">
        <v>1127.9025999999999</v>
      </c>
      <c r="BK116" s="100">
        <v>1619.4170999999999</v>
      </c>
      <c r="BL116" s="100">
        <v>2169.5738000000001</v>
      </c>
      <c r="BM116" s="100">
        <v>193.46151</v>
      </c>
      <c r="BN116" s="100">
        <v>177.39428000000001</v>
      </c>
      <c r="BP116" s="123">
        <v>2009</v>
      </c>
    </row>
    <row r="117" spans="2:68">
      <c r="B117" s="123">
        <v>2010</v>
      </c>
      <c r="C117" s="100">
        <v>2.9477893000000002</v>
      </c>
      <c r="D117" s="100">
        <v>4.0119786</v>
      </c>
      <c r="E117" s="100">
        <v>2.8168259999999998</v>
      </c>
      <c r="F117" s="100">
        <v>3.469808</v>
      </c>
      <c r="G117" s="100">
        <v>2.9123809999999999</v>
      </c>
      <c r="H117" s="100">
        <v>6.0505658000000002</v>
      </c>
      <c r="I117" s="100">
        <v>10.539292</v>
      </c>
      <c r="J117" s="100">
        <v>17.499531000000001</v>
      </c>
      <c r="K117" s="100">
        <v>32.247323999999999</v>
      </c>
      <c r="L117" s="100">
        <v>69.429394000000002</v>
      </c>
      <c r="M117" s="100">
        <v>126.83868</v>
      </c>
      <c r="N117" s="100">
        <v>232.28319999999999</v>
      </c>
      <c r="O117" s="100">
        <v>379.70782000000003</v>
      </c>
      <c r="P117" s="100">
        <v>648.43398999999999</v>
      </c>
      <c r="Q117" s="100">
        <v>1009.505</v>
      </c>
      <c r="R117" s="100">
        <v>1501.0068000000001</v>
      </c>
      <c r="S117" s="100">
        <v>2232.5861</v>
      </c>
      <c r="T117" s="100">
        <v>3286.8737999999998</v>
      </c>
      <c r="U117" s="100">
        <v>223.90024</v>
      </c>
      <c r="V117" s="100">
        <v>226.66421</v>
      </c>
      <c r="X117" s="123">
        <v>2010</v>
      </c>
      <c r="Y117" s="100">
        <v>3.1087058000000001</v>
      </c>
      <c r="Z117" s="100">
        <v>2.7179164999999998</v>
      </c>
      <c r="AA117" s="100">
        <v>1.6308739000000001</v>
      </c>
      <c r="AB117" s="100">
        <v>3.376824</v>
      </c>
      <c r="AC117" s="100">
        <v>3.5852115000000002</v>
      </c>
      <c r="AD117" s="100">
        <v>5.8684932999999999</v>
      </c>
      <c r="AE117" s="100">
        <v>7.8811574999999996</v>
      </c>
      <c r="AF117" s="100">
        <v>22.822016999999999</v>
      </c>
      <c r="AG117" s="100">
        <v>38.876432000000001</v>
      </c>
      <c r="AH117" s="100">
        <v>67.581610999999995</v>
      </c>
      <c r="AI117" s="100">
        <v>113.59488</v>
      </c>
      <c r="AJ117" s="100">
        <v>180.10205999999999</v>
      </c>
      <c r="AK117" s="100">
        <v>279.73737</v>
      </c>
      <c r="AL117" s="100">
        <v>402.92768000000001</v>
      </c>
      <c r="AM117" s="100">
        <v>620.73245999999995</v>
      </c>
      <c r="AN117" s="100">
        <v>838.38606000000004</v>
      </c>
      <c r="AO117" s="100">
        <v>1198.8686</v>
      </c>
      <c r="AP117" s="100">
        <v>1672.0913</v>
      </c>
      <c r="AQ117" s="100">
        <v>169.49690000000001</v>
      </c>
      <c r="AR117" s="100">
        <v>140.50050999999999</v>
      </c>
      <c r="AT117" s="123">
        <v>2010</v>
      </c>
      <c r="AU117" s="100">
        <v>3.0261098</v>
      </c>
      <c r="AV117" s="100">
        <v>3.3819004000000001</v>
      </c>
      <c r="AW117" s="100">
        <v>2.2390690000000002</v>
      </c>
      <c r="AX117" s="100">
        <v>3.4245448999999999</v>
      </c>
      <c r="AY117" s="100">
        <v>3.2397664000000002</v>
      </c>
      <c r="AZ117" s="100">
        <v>5.9609550999999996</v>
      </c>
      <c r="BA117" s="100">
        <v>9.2110716999999998</v>
      </c>
      <c r="BB117" s="100">
        <v>20.180613000000001</v>
      </c>
      <c r="BC117" s="100">
        <v>35.586447999999997</v>
      </c>
      <c r="BD117" s="100">
        <v>68.497380000000007</v>
      </c>
      <c r="BE117" s="100">
        <v>120.1575</v>
      </c>
      <c r="BF117" s="100">
        <v>205.97629000000001</v>
      </c>
      <c r="BG117" s="100">
        <v>329.70970999999997</v>
      </c>
      <c r="BH117" s="100">
        <v>524.8818</v>
      </c>
      <c r="BI117" s="100">
        <v>810.47646999999995</v>
      </c>
      <c r="BJ117" s="100">
        <v>1144.2175999999999</v>
      </c>
      <c r="BK117" s="100">
        <v>1639.6481000000001</v>
      </c>
      <c r="BL117" s="100">
        <v>2221.7105999999999</v>
      </c>
      <c r="BM117" s="100">
        <v>196.57993999999999</v>
      </c>
      <c r="BN117" s="100">
        <v>177.89353</v>
      </c>
      <c r="BP117" s="123">
        <v>2010</v>
      </c>
    </row>
    <row r="118" spans="2:68">
      <c r="B118" s="123">
        <v>2011</v>
      </c>
      <c r="C118" s="100">
        <v>2.6719143000000001</v>
      </c>
      <c r="D118" s="100">
        <v>3.0889983000000001</v>
      </c>
      <c r="E118" s="100">
        <v>1.6864756999999999</v>
      </c>
      <c r="F118" s="100">
        <v>3.3485176999999999</v>
      </c>
      <c r="G118" s="100">
        <v>3.6431200000000001</v>
      </c>
      <c r="H118" s="100">
        <v>7.4903339000000004</v>
      </c>
      <c r="I118" s="100">
        <v>10.400266999999999</v>
      </c>
      <c r="J118" s="100">
        <v>17.898143999999998</v>
      </c>
      <c r="K118" s="100">
        <v>31.903480999999999</v>
      </c>
      <c r="L118" s="100">
        <v>63.600327999999998</v>
      </c>
      <c r="M118" s="100">
        <v>122.62938</v>
      </c>
      <c r="N118" s="100">
        <v>228.52602999999999</v>
      </c>
      <c r="O118" s="100">
        <v>392.67144000000002</v>
      </c>
      <c r="P118" s="100">
        <v>616.75941</v>
      </c>
      <c r="Q118" s="100">
        <v>954.95051999999998</v>
      </c>
      <c r="R118" s="100">
        <v>1484.4568999999999</v>
      </c>
      <c r="S118" s="100">
        <v>2139.8735999999999</v>
      </c>
      <c r="T118" s="100">
        <v>3270.2955000000002</v>
      </c>
      <c r="U118" s="100">
        <v>222.59829999999999</v>
      </c>
      <c r="V118" s="100">
        <v>221.15248</v>
      </c>
      <c r="X118" s="123">
        <v>2011</v>
      </c>
      <c r="Y118" s="100">
        <v>3.1003949999999998</v>
      </c>
      <c r="Z118" s="100">
        <v>2.6649729</v>
      </c>
      <c r="AA118" s="100">
        <v>1.6264441999999999</v>
      </c>
      <c r="AB118" s="100">
        <v>2.1220609000000001</v>
      </c>
      <c r="AC118" s="100">
        <v>3.5524293999999998</v>
      </c>
      <c r="AD118" s="100">
        <v>5.6297623999999997</v>
      </c>
      <c r="AE118" s="100">
        <v>9.2574483000000001</v>
      </c>
      <c r="AF118" s="100">
        <v>24.125116999999999</v>
      </c>
      <c r="AG118" s="100">
        <v>41.349362999999997</v>
      </c>
      <c r="AH118" s="100">
        <v>70.336509000000007</v>
      </c>
      <c r="AI118" s="100">
        <v>112.13675000000001</v>
      </c>
      <c r="AJ118" s="100">
        <v>181.17769999999999</v>
      </c>
      <c r="AK118" s="100">
        <v>270.65624000000003</v>
      </c>
      <c r="AL118" s="100">
        <v>402.49412999999998</v>
      </c>
      <c r="AM118" s="100">
        <v>597.50252999999998</v>
      </c>
      <c r="AN118" s="100">
        <v>809.52221999999995</v>
      </c>
      <c r="AO118" s="100">
        <v>1184.0133000000001</v>
      </c>
      <c r="AP118" s="100">
        <v>1662.5273999999999</v>
      </c>
      <c r="AQ118" s="100">
        <v>169.16195999999999</v>
      </c>
      <c r="AR118" s="100">
        <v>138.61351999999999</v>
      </c>
      <c r="AT118" s="123">
        <v>2011</v>
      </c>
      <c r="AU118" s="100">
        <v>2.8804332000000001</v>
      </c>
      <c r="AV118" s="100">
        <v>2.8826044999999998</v>
      </c>
      <c r="AW118" s="100">
        <v>1.6572217</v>
      </c>
      <c r="AX118" s="100">
        <v>2.7520555999999998</v>
      </c>
      <c r="AY118" s="100">
        <v>3.5987672000000002</v>
      </c>
      <c r="AZ118" s="100">
        <v>6.5735118000000003</v>
      </c>
      <c r="BA118" s="100">
        <v>9.8296987999999992</v>
      </c>
      <c r="BB118" s="100">
        <v>21.030427</v>
      </c>
      <c r="BC118" s="100">
        <v>36.66733</v>
      </c>
      <c r="BD118" s="100">
        <v>66.998002999999997</v>
      </c>
      <c r="BE118" s="100">
        <v>117.33105999999999</v>
      </c>
      <c r="BF118" s="100">
        <v>204.64178999999999</v>
      </c>
      <c r="BG118" s="100">
        <v>331.48450000000003</v>
      </c>
      <c r="BH118" s="100">
        <v>508.98077999999998</v>
      </c>
      <c r="BI118" s="100">
        <v>773.01418000000001</v>
      </c>
      <c r="BJ118" s="100">
        <v>1121.895</v>
      </c>
      <c r="BK118" s="100">
        <v>1594.2545</v>
      </c>
      <c r="BL118" s="100">
        <v>2216.5126</v>
      </c>
      <c r="BM118" s="100">
        <v>195.75628</v>
      </c>
      <c r="BN118" s="100">
        <v>174.50523000000001</v>
      </c>
      <c r="BP118" s="123">
        <v>2011</v>
      </c>
    </row>
    <row r="119" spans="2:68">
      <c r="B119" s="123">
        <v>2012</v>
      </c>
      <c r="C119" s="100">
        <v>2.7367447</v>
      </c>
      <c r="D119" s="100">
        <v>2.4684314999999999</v>
      </c>
      <c r="E119" s="100">
        <v>1.4031975999999999</v>
      </c>
      <c r="F119" s="100">
        <v>4.2640229999999999</v>
      </c>
      <c r="G119" s="100">
        <v>4.8075652</v>
      </c>
      <c r="H119" s="100">
        <v>8.1356184000000002</v>
      </c>
      <c r="I119" s="100">
        <v>7.2671413999999999</v>
      </c>
      <c r="J119" s="100">
        <v>15.203991</v>
      </c>
      <c r="K119" s="100">
        <v>28.93404</v>
      </c>
      <c r="L119" s="100">
        <v>61.078026999999999</v>
      </c>
      <c r="M119" s="100">
        <v>112.87295</v>
      </c>
      <c r="N119" s="100">
        <v>218.65024</v>
      </c>
      <c r="O119" s="100">
        <v>371.32571000000002</v>
      </c>
      <c r="P119" s="100">
        <v>593.66351999999995</v>
      </c>
      <c r="Q119" s="100">
        <v>917.63694999999996</v>
      </c>
      <c r="R119" s="100">
        <v>1430.5047</v>
      </c>
      <c r="S119" s="100">
        <v>2087.1062999999999</v>
      </c>
      <c r="T119" s="100">
        <v>3174.3006</v>
      </c>
      <c r="U119" s="100">
        <v>217.05714</v>
      </c>
      <c r="V119" s="100">
        <v>212.67413999999999</v>
      </c>
      <c r="X119" s="123">
        <v>2012</v>
      </c>
      <c r="Y119" s="100">
        <v>1.9240759999999999</v>
      </c>
      <c r="Z119" s="100">
        <v>2.6079435000000002</v>
      </c>
      <c r="AA119" s="100">
        <v>1.3284133</v>
      </c>
      <c r="AB119" s="100">
        <v>2.2499718999999998</v>
      </c>
      <c r="AC119" s="100">
        <v>2.7537691999999998</v>
      </c>
      <c r="AD119" s="100">
        <v>4.8839642000000003</v>
      </c>
      <c r="AE119" s="100">
        <v>9.9699135999999999</v>
      </c>
      <c r="AF119" s="100">
        <v>18.554561</v>
      </c>
      <c r="AG119" s="100">
        <v>34.134732999999997</v>
      </c>
      <c r="AH119" s="100">
        <v>65.069033000000005</v>
      </c>
      <c r="AI119" s="100">
        <v>110.26676</v>
      </c>
      <c r="AJ119" s="100">
        <v>177.67858000000001</v>
      </c>
      <c r="AK119" s="100">
        <v>274.42158000000001</v>
      </c>
      <c r="AL119" s="100">
        <v>394.05763000000002</v>
      </c>
      <c r="AM119" s="100">
        <v>573.46608000000003</v>
      </c>
      <c r="AN119" s="100">
        <v>809.65554999999995</v>
      </c>
      <c r="AO119" s="100">
        <v>1120.8427999999999</v>
      </c>
      <c r="AP119" s="100">
        <v>1650.1059</v>
      </c>
      <c r="AQ119" s="100">
        <v>165.78710000000001</v>
      </c>
      <c r="AR119" s="100">
        <v>134.6448</v>
      </c>
      <c r="AT119" s="123">
        <v>2012</v>
      </c>
      <c r="AU119" s="100">
        <v>2.3412044999999999</v>
      </c>
      <c r="AV119" s="100">
        <v>2.5362703999999998</v>
      </c>
      <c r="AW119" s="100">
        <v>1.3667511000000001</v>
      </c>
      <c r="AX119" s="100">
        <v>3.284106</v>
      </c>
      <c r="AY119" s="100">
        <v>3.8015189999999999</v>
      </c>
      <c r="AZ119" s="100">
        <v>6.5298112000000001</v>
      </c>
      <c r="BA119" s="100">
        <v>8.6136598000000006</v>
      </c>
      <c r="BB119" s="100">
        <v>16.885048999999999</v>
      </c>
      <c r="BC119" s="100">
        <v>31.562065</v>
      </c>
      <c r="BD119" s="100">
        <v>63.092880999999998</v>
      </c>
      <c r="BE119" s="100">
        <v>111.55616999999999</v>
      </c>
      <c r="BF119" s="100">
        <v>197.92603</v>
      </c>
      <c r="BG119" s="100">
        <v>322.57749000000001</v>
      </c>
      <c r="BH119" s="100">
        <v>493.23128000000003</v>
      </c>
      <c r="BI119" s="100">
        <v>742.26229999999998</v>
      </c>
      <c r="BJ119" s="100">
        <v>1099.2835</v>
      </c>
      <c r="BK119" s="100">
        <v>1538.9313</v>
      </c>
      <c r="BL119" s="100">
        <v>2182.7058999999999</v>
      </c>
      <c r="BM119" s="100">
        <v>191.29844</v>
      </c>
      <c r="BN119" s="100">
        <v>168.71455</v>
      </c>
      <c r="BP119" s="123">
        <v>2012</v>
      </c>
    </row>
    <row r="120" spans="2:68">
      <c r="B120" s="123">
        <v>2013</v>
      </c>
      <c r="C120" s="100">
        <v>2.8078630000000002</v>
      </c>
      <c r="D120" s="100">
        <v>2.1347109</v>
      </c>
      <c r="E120" s="100">
        <v>1.9580611000000001</v>
      </c>
      <c r="F120" s="100">
        <v>3.1836783</v>
      </c>
      <c r="G120" s="100">
        <v>3.5660498</v>
      </c>
      <c r="H120" s="100">
        <v>7.651389</v>
      </c>
      <c r="I120" s="100">
        <v>8.6723479000000001</v>
      </c>
      <c r="J120" s="100">
        <v>15.730893</v>
      </c>
      <c r="K120" s="100">
        <v>28.402857000000001</v>
      </c>
      <c r="L120" s="100">
        <v>64.912019000000001</v>
      </c>
      <c r="M120" s="100">
        <v>121.14227</v>
      </c>
      <c r="N120" s="100">
        <v>213.14117999999999</v>
      </c>
      <c r="O120" s="100">
        <v>367.79158999999999</v>
      </c>
      <c r="P120" s="100">
        <v>606.14756</v>
      </c>
      <c r="Q120" s="100">
        <v>915.62564999999995</v>
      </c>
      <c r="R120" s="100">
        <v>1362.9403</v>
      </c>
      <c r="S120" s="100">
        <v>2079.7530000000002</v>
      </c>
      <c r="T120" s="100">
        <v>3182.6001000000001</v>
      </c>
      <c r="U120" s="100">
        <v>219.22746000000001</v>
      </c>
      <c r="V120" s="100">
        <v>211.54687999999999</v>
      </c>
      <c r="X120" s="123">
        <v>2013</v>
      </c>
      <c r="Y120" s="100">
        <v>3.2336646</v>
      </c>
      <c r="Z120" s="100">
        <v>1.9747013</v>
      </c>
      <c r="AA120" s="100">
        <v>2.5001066000000001</v>
      </c>
      <c r="AB120" s="100">
        <v>3.0783482000000002</v>
      </c>
      <c r="AC120" s="100">
        <v>2.9681481000000001</v>
      </c>
      <c r="AD120" s="100">
        <v>5.5877043000000004</v>
      </c>
      <c r="AE120" s="100">
        <v>11.296580000000001</v>
      </c>
      <c r="AF120" s="100">
        <v>19.533383000000001</v>
      </c>
      <c r="AG120" s="100">
        <v>35.826977999999997</v>
      </c>
      <c r="AH120" s="100">
        <v>64.787234999999995</v>
      </c>
      <c r="AI120" s="100">
        <v>110.51121000000001</v>
      </c>
      <c r="AJ120" s="100">
        <v>171.87589</v>
      </c>
      <c r="AK120" s="100">
        <v>261.54064</v>
      </c>
      <c r="AL120" s="100">
        <v>389.96229</v>
      </c>
      <c r="AM120" s="100">
        <v>561.42942000000005</v>
      </c>
      <c r="AN120" s="100">
        <v>799.93847000000005</v>
      </c>
      <c r="AO120" s="100">
        <v>1149.3249000000001</v>
      </c>
      <c r="AP120" s="100">
        <v>1692.8725999999999</v>
      </c>
      <c r="AQ120" s="100">
        <v>167.08213000000001</v>
      </c>
      <c r="AR120" s="100">
        <v>134.61489</v>
      </c>
      <c r="AT120" s="123">
        <v>2013</v>
      </c>
      <c r="AU120" s="100">
        <v>3.0149976000000001</v>
      </c>
      <c r="AV120" s="100">
        <v>2.0569302999999999</v>
      </c>
      <c r="AW120" s="100">
        <v>2.2222795999999998</v>
      </c>
      <c r="AX120" s="100">
        <v>3.1324182</v>
      </c>
      <c r="AY120" s="100">
        <v>3.2730209000000001</v>
      </c>
      <c r="AZ120" s="100">
        <v>6.6294380000000004</v>
      </c>
      <c r="BA120" s="100">
        <v>9.9789353999999992</v>
      </c>
      <c r="BB120" s="100">
        <v>17.635332999999999</v>
      </c>
      <c r="BC120" s="100">
        <v>32.159201000000003</v>
      </c>
      <c r="BD120" s="100">
        <v>64.848939000000001</v>
      </c>
      <c r="BE120" s="100">
        <v>115.76661</v>
      </c>
      <c r="BF120" s="100">
        <v>192.20920000000001</v>
      </c>
      <c r="BG120" s="100">
        <v>314.11029000000002</v>
      </c>
      <c r="BH120" s="100">
        <v>497.43362999999999</v>
      </c>
      <c r="BI120" s="100">
        <v>734.78108999999995</v>
      </c>
      <c r="BJ120" s="100">
        <v>1064.3163</v>
      </c>
      <c r="BK120" s="100">
        <v>1554.6341</v>
      </c>
      <c r="BL120" s="100">
        <v>2221.5972000000002</v>
      </c>
      <c r="BM120" s="100">
        <v>193.01906</v>
      </c>
      <c r="BN120" s="100">
        <v>168.46682999999999</v>
      </c>
      <c r="BP120" s="123">
        <v>2013</v>
      </c>
    </row>
    <row r="121" spans="2:68">
      <c r="B121" s="123">
        <v>2014</v>
      </c>
      <c r="C121" s="100">
        <v>2.6506584000000002</v>
      </c>
      <c r="D121" s="100">
        <v>2.4710626000000002</v>
      </c>
      <c r="E121" s="100">
        <v>1.3903855000000001</v>
      </c>
      <c r="F121" s="100">
        <v>3.4369985000000001</v>
      </c>
      <c r="G121" s="100">
        <v>4.4639658000000004</v>
      </c>
      <c r="H121" s="100">
        <v>5.3132980999999999</v>
      </c>
      <c r="I121" s="100">
        <v>8.6596905</v>
      </c>
      <c r="J121" s="100">
        <v>16.608280000000001</v>
      </c>
      <c r="K121" s="100">
        <v>28.932371</v>
      </c>
      <c r="L121" s="100">
        <v>57.124279999999999</v>
      </c>
      <c r="M121" s="100">
        <v>117.58315</v>
      </c>
      <c r="N121" s="100">
        <v>213.52924999999999</v>
      </c>
      <c r="O121" s="100">
        <v>362.53251999999998</v>
      </c>
      <c r="P121" s="100">
        <v>562.60765000000004</v>
      </c>
      <c r="Q121" s="100">
        <v>869.99495999999999</v>
      </c>
      <c r="R121" s="100">
        <v>1329.1492000000001</v>
      </c>
      <c r="S121" s="100">
        <v>1986.0514000000001</v>
      </c>
      <c r="T121" s="100">
        <v>3055.1170000000002</v>
      </c>
      <c r="U121" s="100">
        <v>214.00943000000001</v>
      </c>
      <c r="V121" s="100">
        <v>203.27956</v>
      </c>
      <c r="X121" s="123">
        <v>2014</v>
      </c>
      <c r="Y121" s="100">
        <v>1.5973569000000001</v>
      </c>
      <c r="Z121" s="100">
        <v>2.6108511999999999</v>
      </c>
      <c r="AA121" s="100">
        <v>0.8790462</v>
      </c>
      <c r="AB121" s="100">
        <v>2.3705208</v>
      </c>
      <c r="AC121" s="100">
        <v>3.5525850000000001</v>
      </c>
      <c r="AD121" s="100">
        <v>6.1593843000000001</v>
      </c>
      <c r="AE121" s="100">
        <v>11.270886000000001</v>
      </c>
      <c r="AF121" s="100">
        <v>19.103911</v>
      </c>
      <c r="AG121" s="100">
        <v>34.428474999999999</v>
      </c>
      <c r="AH121" s="100">
        <v>65.574776</v>
      </c>
      <c r="AI121" s="100">
        <v>108.70265999999999</v>
      </c>
      <c r="AJ121" s="100">
        <v>168.44477000000001</v>
      </c>
      <c r="AK121" s="100">
        <v>259.37065999999999</v>
      </c>
      <c r="AL121" s="100">
        <v>385.05189000000001</v>
      </c>
      <c r="AM121" s="100">
        <v>579.39517000000001</v>
      </c>
      <c r="AN121" s="100">
        <v>807.49604999999997</v>
      </c>
      <c r="AO121" s="100">
        <v>1121.2172</v>
      </c>
      <c r="AP121" s="100">
        <v>1660.7746999999999</v>
      </c>
      <c r="AQ121" s="100">
        <v>166.95496</v>
      </c>
      <c r="AR121" s="100">
        <v>133.69559000000001</v>
      </c>
      <c r="AT121" s="123">
        <v>2014</v>
      </c>
      <c r="AU121" s="100">
        <v>2.1380021999999999</v>
      </c>
      <c r="AV121" s="100">
        <v>2.5390343</v>
      </c>
      <c r="AW121" s="100">
        <v>1.1414035</v>
      </c>
      <c r="AX121" s="100">
        <v>2.9179922</v>
      </c>
      <c r="AY121" s="100">
        <v>4.0178272000000002</v>
      </c>
      <c r="AZ121" s="100">
        <v>5.7344527999999997</v>
      </c>
      <c r="BA121" s="100">
        <v>9.9631597999999997</v>
      </c>
      <c r="BB121" s="100">
        <v>17.85868</v>
      </c>
      <c r="BC121" s="100">
        <v>31.712969000000001</v>
      </c>
      <c r="BD121" s="100">
        <v>61.411358999999997</v>
      </c>
      <c r="BE121" s="100">
        <v>113.08669999999999</v>
      </c>
      <c r="BF121" s="100">
        <v>190.63042999999999</v>
      </c>
      <c r="BG121" s="100">
        <v>310.13440000000003</v>
      </c>
      <c r="BH121" s="100">
        <v>473.24139000000002</v>
      </c>
      <c r="BI121" s="100">
        <v>721.60418000000004</v>
      </c>
      <c r="BJ121" s="100">
        <v>1053.2489</v>
      </c>
      <c r="BK121" s="100">
        <v>1500.9285</v>
      </c>
      <c r="BL121" s="100">
        <v>2163.0248999999999</v>
      </c>
      <c r="BM121" s="100">
        <v>190.33670000000001</v>
      </c>
      <c r="BN121" s="100">
        <v>164.35549</v>
      </c>
      <c r="BP121" s="123">
        <v>2014</v>
      </c>
    </row>
    <row r="122" spans="2:68">
      <c r="B122" s="123">
        <v>2015</v>
      </c>
      <c r="C122" s="100">
        <v>2.5051136000000001</v>
      </c>
      <c r="D122" s="100">
        <v>3.1705610000000002</v>
      </c>
      <c r="E122" s="100">
        <v>2.2069057000000001</v>
      </c>
      <c r="F122" s="100">
        <v>3.8430141999999998</v>
      </c>
      <c r="G122" s="100">
        <v>4.0708419999999998</v>
      </c>
      <c r="H122" s="100">
        <v>5.0107508000000003</v>
      </c>
      <c r="I122" s="100">
        <v>10.054925000000001</v>
      </c>
      <c r="J122" s="100">
        <v>16.548808999999999</v>
      </c>
      <c r="K122" s="100">
        <v>34.062939999999998</v>
      </c>
      <c r="L122" s="100">
        <v>56.717143999999998</v>
      </c>
      <c r="M122" s="100">
        <v>119.49542</v>
      </c>
      <c r="N122" s="100">
        <v>224.27297999999999</v>
      </c>
      <c r="O122" s="100">
        <v>362.30502000000001</v>
      </c>
      <c r="P122" s="100">
        <v>562.27868000000001</v>
      </c>
      <c r="Q122" s="100">
        <v>862.64243999999997</v>
      </c>
      <c r="R122" s="100">
        <v>1347.7487000000001</v>
      </c>
      <c r="S122" s="100">
        <v>1981.9439</v>
      </c>
      <c r="T122" s="100">
        <v>3183.3937999999998</v>
      </c>
      <c r="U122" s="100">
        <v>220.61804000000001</v>
      </c>
      <c r="V122" s="100">
        <v>206.42261999999999</v>
      </c>
      <c r="X122" s="123">
        <v>2015</v>
      </c>
      <c r="Y122" s="100">
        <v>1.9822025000000001</v>
      </c>
      <c r="Z122" s="100">
        <v>2.2740619</v>
      </c>
      <c r="AA122" s="100">
        <v>2.0400996</v>
      </c>
      <c r="AB122" s="100">
        <v>2.5064855000000001</v>
      </c>
      <c r="AC122" s="100">
        <v>3.0401826999999999</v>
      </c>
      <c r="AD122" s="100">
        <v>4.8029666999999998</v>
      </c>
      <c r="AE122" s="100">
        <v>10.806937</v>
      </c>
      <c r="AF122" s="100">
        <v>22.671859999999999</v>
      </c>
      <c r="AG122" s="100">
        <v>38.209366000000003</v>
      </c>
      <c r="AH122" s="100">
        <v>67.825391999999994</v>
      </c>
      <c r="AI122" s="100">
        <v>114.00318</v>
      </c>
      <c r="AJ122" s="100">
        <v>167.91278</v>
      </c>
      <c r="AK122" s="100">
        <v>252.28113999999999</v>
      </c>
      <c r="AL122" s="100">
        <v>381.66566</v>
      </c>
      <c r="AM122" s="100">
        <v>559.57261000000005</v>
      </c>
      <c r="AN122" s="100">
        <v>832.57885999999996</v>
      </c>
      <c r="AO122" s="100">
        <v>1148.0521000000001</v>
      </c>
      <c r="AP122" s="100">
        <v>1703.6886999999999</v>
      </c>
      <c r="AQ122" s="100">
        <v>170.09219999999999</v>
      </c>
      <c r="AR122" s="100">
        <v>135.31008</v>
      </c>
      <c r="AT122" s="123">
        <v>2015</v>
      </c>
      <c r="AU122" s="100">
        <v>2.2506577000000001</v>
      </c>
      <c r="AV122" s="100">
        <v>2.7342593000000002</v>
      </c>
      <c r="AW122" s="100">
        <v>2.1257931000000001</v>
      </c>
      <c r="AX122" s="100">
        <v>3.1913022999999998</v>
      </c>
      <c r="AY122" s="100">
        <v>3.5669868</v>
      </c>
      <c r="AZ122" s="100">
        <v>4.9070203000000001</v>
      </c>
      <c r="BA122" s="100">
        <v>10.431761</v>
      </c>
      <c r="BB122" s="100">
        <v>19.618051000000001</v>
      </c>
      <c r="BC122" s="100">
        <v>36.159204000000003</v>
      </c>
      <c r="BD122" s="100">
        <v>62.368640999999997</v>
      </c>
      <c r="BE122" s="100">
        <v>116.71183000000001</v>
      </c>
      <c r="BF122" s="100">
        <v>195.58763999999999</v>
      </c>
      <c r="BG122" s="100">
        <v>306.19977</v>
      </c>
      <c r="BH122" s="100">
        <v>471.17640999999998</v>
      </c>
      <c r="BI122" s="100">
        <v>707.92507000000001</v>
      </c>
      <c r="BJ122" s="100">
        <v>1076.1708000000001</v>
      </c>
      <c r="BK122" s="100">
        <v>1516.1928</v>
      </c>
      <c r="BL122" s="100">
        <v>2244.9292999999998</v>
      </c>
      <c r="BM122" s="100">
        <v>195.17597000000001</v>
      </c>
      <c r="BN122" s="100">
        <v>166.75362999999999</v>
      </c>
      <c r="BP122" s="123">
        <v>2015</v>
      </c>
    </row>
    <row r="123" spans="2:68">
      <c r="B123" s="123">
        <v>2016</v>
      </c>
      <c r="C123" s="100">
        <v>2.9698964000000001</v>
      </c>
      <c r="D123" s="100">
        <v>2.9844843999999999</v>
      </c>
      <c r="E123" s="100">
        <v>2.1756867</v>
      </c>
      <c r="F123" s="100">
        <v>1.9843447999999999</v>
      </c>
      <c r="G123" s="100">
        <v>3.5791477</v>
      </c>
      <c r="H123" s="100">
        <v>5.3866516999999998</v>
      </c>
      <c r="I123" s="100">
        <v>9.2950020999999996</v>
      </c>
      <c r="J123" s="100">
        <v>15.085400999999999</v>
      </c>
      <c r="K123" s="100">
        <v>32.296025</v>
      </c>
      <c r="L123" s="100">
        <v>61.057904999999998</v>
      </c>
      <c r="M123" s="100">
        <v>118.23751</v>
      </c>
      <c r="N123" s="100">
        <v>212.86493999999999</v>
      </c>
      <c r="O123" s="100">
        <v>352.04261000000002</v>
      </c>
      <c r="P123" s="100">
        <v>538.00816999999995</v>
      </c>
      <c r="Q123" s="100">
        <v>837.62061000000006</v>
      </c>
      <c r="R123" s="100">
        <v>1323.9940999999999</v>
      </c>
      <c r="S123" s="100">
        <v>1972.3720000000001</v>
      </c>
      <c r="T123" s="100">
        <v>3036.7275</v>
      </c>
      <c r="U123" s="100">
        <v>217.69343000000001</v>
      </c>
      <c r="V123" s="100">
        <v>200.71238</v>
      </c>
      <c r="X123" s="123">
        <v>2016</v>
      </c>
      <c r="Y123" s="100">
        <v>1.6971411999999999</v>
      </c>
      <c r="Z123" s="100">
        <v>1.0485917</v>
      </c>
      <c r="AA123" s="100">
        <v>2.7286109000000001</v>
      </c>
      <c r="AB123" s="100">
        <v>2.4997048999999998</v>
      </c>
      <c r="AC123" s="100">
        <v>3.6128995000000002</v>
      </c>
      <c r="AD123" s="100">
        <v>4.1809745999999999</v>
      </c>
      <c r="AE123" s="100">
        <v>13.728066999999999</v>
      </c>
      <c r="AF123" s="100">
        <v>20.718626</v>
      </c>
      <c r="AG123" s="100">
        <v>35.363222999999998</v>
      </c>
      <c r="AH123" s="100">
        <v>63.764702</v>
      </c>
      <c r="AI123" s="100">
        <v>104.56384</v>
      </c>
      <c r="AJ123" s="100">
        <v>168.75564</v>
      </c>
      <c r="AK123" s="100">
        <v>243.62706</v>
      </c>
      <c r="AL123" s="100">
        <v>361.30228</v>
      </c>
      <c r="AM123" s="100">
        <v>542.28283999999996</v>
      </c>
      <c r="AN123" s="100">
        <v>801.98308999999995</v>
      </c>
      <c r="AO123" s="100">
        <v>1119.0323000000001</v>
      </c>
      <c r="AP123" s="100">
        <v>1643.2064</v>
      </c>
      <c r="AQ123" s="100">
        <v>165.24355</v>
      </c>
      <c r="AR123" s="100">
        <v>130.43844999999999</v>
      </c>
      <c r="AT123" s="123">
        <v>2016</v>
      </c>
      <c r="AU123" s="100">
        <v>2.3505449999999999</v>
      </c>
      <c r="AV123" s="100">
        <v>2.0420053</v>
      </c>
      <c r="AW123" s="100">
        <v>2.4446034999999999</v>
      </c>
      <c r="AX123" s="100">
        <v>2.2357692999999998</v>
      </c>
      <c r="AY123" s="100">
        <v>3.5956678000000002</v>
      </c>
      <c r="AZ123" s="100">
        <v>4.7840707</v>
      </c>
      <c r="BA123" s="100">
        <v>11.524252000000001</v>
      </c>
      <c r="BB123" s="100">
        <v>17.908911</v>
      </c>
      <c r="BC123" s="100">
        <v>33.840843999999997</v>
      </c>
      <c r="BD123" s="100">
        <v>62.440002999999997</v>
      </c>
      <c r="BE123" s="100">
        <v>111.29768</v>
      </c>
      <c r="BF123" s="100">
        <v>190.38104999999999</v>
      </c>
      <c r="BG123" s="100">
        <v>296.60845</v>
      </c>
      <c r="BH123" s="100">
        <v>448.5668</v>
      </c>
      <c r="BI123" s="100">
        <v>687.24508000000003</v>
      </c>
      <c r="BJ123" s="100">
        <v>1049.0927999999999</v>
      </c>
      <c r="BK123" s="100">
        <v>1498.7575999999999</v>
      </c>
      <c r="BL123" s="100">
        <v>2160.6235999999999</v>
      </c>
      <c r="BM123" s="100">
        <v>191.26580999999999</v>
      </c>
      <c r="BN123" s="100">
        <v>161.75313</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neoplasms (ICD-10 C00–D48),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[GRIM_output_1.xls]GRIM0200</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neoplasms.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210</v>
      </c>
      <c r="D11" s="148"/>
      <c r="F11" s="150" t="s">
        <v>6</v>
      </c>
      <c r="G11" s="149">
        <v>1</v>
      </c>
    </row>
    <row r="12" spans="1:11">
      <c r="B12" s="142" t="s">
        <v>103</v>
      </c>
      <c r="C12" s="277" t="s">
        <v>210</v>
      </c>
      <c r="D12" s="112"/>
      <c r="F12" s="150" t="s">
        <v>7</v>
      </c>
      <c r="G12" s="149">
        <v>2</v>
      </c>
      <c r="I12" s="141"/>
    </row>
    <row r="13" spans="1:11">
      <c r="B13" s="142" t="s">
        <v>104</v>
      </c>
      <c r="C13" s="277" t="s">
        <v>211</v>
      </c>
      <c r="D13" s="112"/>
      <c r="F13" s="150" t="s">
        <v>8</v>
      </c>
      <c r="G13" s="149">
        <v>3</v>
      </c>
      <c r="I13" s="141"/>
    </row>
    <row r="14" spans="1:11">
      <c r="B14" s="142" t="s">
        <v>105</v>
      </c>
      <c r="C14" s="277" t="s">
        <v>212</v>
      </c>
      <c r="F14" s="150" t="s">
        <v>9</v>
      </c>
      <c r="G14" s="149">
        <v>4</v>
      </c>
    </row>
    <row r="15" spans="1:11">
      <c r="B15" s="142" t="s">
        <v>106</v>
      </c>
      <c r="C15" s="277" t="s">
        <v>213</v>
      </c>
      <c r="F15" s="150" t="s">
        <v>10</v>
      </c>
      <c r="G15" s="149">
        <v>5</v>
      </c>
    </row>
    <row r="16" spans="1:11">
      <c r="B16" s="142" t="s">
        <v>107</v>
      </c>
      <c r="C16" s="277" t="s">
        <v>214</v>
      </c>
      <c r="F16" s="150" t="s">
        <v>11</v>
      </c>
      <c r="G16" s="149">
        <v>6</v>
      </c>
    </row>
    <row r="17" spans="1:20">
      <c r="B17" s="142" t="s">
        <v>108</v>
      </c>
      <c r="C17" s="277" t="s">
        <v>214</v>
      </c>
      <c r="F17" s="150" t="s">
        <v>12</v>
      </c>
      <c r="G17" s="149">
        <v>7</v>
      </c>
    </row>
    <row r="18" spans="1:20">
      <c r="B18" s="142" t="s">
        <v>109</v>
      </c>
      <c r="C18" s="277" t="s">
        <v>215</v>
      </c>
      <c r="F18" s="150" t="s">
        <v>13</v>
      </c>
      <c r="G18" s="149">
        <v>8</v>
      </c>
    </row>
    <row r="19" spans="1:20">
      <c r="B19" s="142" t="s">
        <v>110</v>
      </c>
      <c r="C19" s="277" t="s">
        <v>216</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217</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217</v>
      </c>
      <c r="C25" s="277">
        <v>1</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neoplasms (ICD-10 C00–D48),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2.9698964000000001</v>
      </c>
      <c r="D32" s="155">
        <f ca="1">INDIRECT("Rates!D"&amp;$E$8)</f>
        <v>2.9844843999999999</v>
      </c>
      <c r="E32" s="155">
        <f ca="1">INDIRECT("Rates!E"&amp;$E$8)</f>
        <v>2.1756867</v>
      </c>
      <c r="F32" s="155">
        <f ca="1">INDIRECT("Rates!F"&amp;$E$8)</f>
        <v>1.9843447999999999</v>
      </c>
      <c r="G32" s="155">
        <f ca="1">INDIRECT("Rates!G"&amp;$E$8)</f>
        <v>3.5791477</v>
      </c>
      <c r="H32" s="155">
        <f ca="1">INDIRECT("Rates!H"&amp;$E$8)</f>
        <v>5.3866516999999998</v>
      </c>
      <c r="I32" s="155">
        <f ca="1">INDIRECT("Rates!I"&amp;$E$8)</f>
        <v>9.2950020999999996</v>
      </c>
      <c r="J32" s="155">
        <f ca="1">INDIRECT("Rates!J"&amp;$E$8)</f>
        <v>15.085400999999999</v>
      </c>
      <c r="K32" s="155">
        <f ca="1">INDIRECT("Rates!K"&amp;$E$8)</f>
        <v>32.296025</v>
      </c>
      <c r="L32" s="155">
        <f ca="1">INDIRECT("Rates!L"&amp;$E$8)</f>
        <v>61.057904999999998</v>
      </c>
      <c r="M32" s="155">
        <f ca="1">INDIRECT("Rates!M"&amp;$E$8)</f>
        <v>118.23751</v>
      </c>
      <c r="N32" s="155">
        <f ca="1">INDIRECT("Rates!N"&amp;$E$8)</f>
        <v>212.86493999999999</v>
      </c>
      <c r="O32" s="155">
        <f ca="1">INDIRECT("Rates!O"&amp;$E$8)</f>
        <v>352.04261000000002</v>
      </c>
      <c r="P32" s="155">
        <f ca="1">INDIRECT("Rates!P"&amp;$E$8)</f>
        <v>538.00816999999995</v>
      </c>
      <c r="Q32" s="155">
        <f ca="1">INDIRECT("Rates!Q"&amp;$E$8)</f>
        <v>837.62061000000006</v>
      </c>
      <c r="R32" s="155">
        <f ca="1">INDIRECT("Rates!R"&amp;$E$8)</f>
        <v>1323.9940999999999</v>
      </c>
      <c r="S32" s="155">
        <f ca="1">INDIRECT("Rates!S"&amp;$E$8)</f>
        <v>1972.3720000000001</v>
      </c>
      <c r="T32" s="155">
        <f ca="1">INDIRECT("Rates!T"&amp;$E$8)</f>
        <v>3036.7275</v>
      </c>
    </row>
    <row r="33" spans="1:21">
      <c r="B33" s="143" t="s">
        <v>190</v>
      </c>
      <c r="C33" s="155">
        <f ca="1">INDIRECT("Rates!Y"&amp;$E$8)</f>
        <v>1.6971411999999999</v>
      </c>
      <c r="D33" s="155">
        <f ca="1">INDIRECT("Rates!Z"&amp;$E$8)</f>
        <v>1.0485917</v>
      </c>
      <c r="E33" s="155">
        <f ca="1">INDIRECT("Rates!AA"&amp;$E$8)</f>
        <v>2.7286109000000001</v>
      </c>
      <c r="F33" s="155">
        <f ca="1">INDIRECT("Rates!AB"&amp;$E$8)</f>
        <v>2.4997048999999998</v>
      </c>
      <c r="G33" s="155">
        <f ca="1">INDIRECT("Rates!AC"&amp;$E$8)</f>
        <v>3.6128995000000002</v>
      </c>
      <c r="H33" s="155">
        <f ca="1">INDIRECT("Rates!AD"&amp;$E$8)</f>
        <v>4.1809745999999999</v>
      </c>
      <c r="I33" s="155">
        <f ca="1">INDIRECT("Rates!AE"&amp;$E$8)</f>
        <v>13.728066999999999</v>
      </c>
      <c r="J33" s="155">
        <f ca="1">INDIRECT("Rates!AF"&amp;$E$8)</f>
        <v>20.718626</v>
      </c>
      <c r="K33" s="155">
        <f ca="1">INDIRECT("Rates!AG"&amp;$E$8)</f>
        <v>35.363222999999998</v>
      </c>
      <c r="L33" s="155">
        <f ca="1">INDIRECT("Rates!AH"&amp;$E$8)</f>
        <v>63.764702</v>
      </c>
      <c r="M33" s="155">
        <f ca="1">INDIRECT("Rates!AI"&amp;$E$8)</f>
        <v>104.56384</v>
      </c>
      <c r="N33" s="155">
        <f ca="1">INDIRECT("Rates!AJ"&amp;$E$8)</f>
        <v>168.75564</v>
      </c>
      <c r="O33" s="155">
        <f ca="1">INDIRECT("Rates!AK"&amp;$E$8)</f>
        <v>243.62706</v>
      </c>
      <c r="P33" s="155">
        <f ca="1">INDIRECT("Rates!AL"&amp;$E$8)</f>
        <v>361.30228</v>
      </c>
      <c r="Q33" s="155">
        <f ca="1">INDIRECT("Rates!AM"&amp;$E$8)</f>
        <v>542.28283999999996</v>
      </c>
      <c r="R33" s="155">
        <f ca="1">INDIRECT("Rates!AN"&amp;$E$8)</f>
        <v>801.98308999999995</v>
      </c>
      <c r="S33" s="155">
        <f ca="1">INDIRECT("Rates!AO"&amp;$E$8)</f>
        <v>1119.0323000000001</v>
      </c>
      <c r="T33" s="155">
        <f ca="1">INDIRECT("Rates!AP"&amp;$E$8)</f>
        <v>1643.2064</v>
      </c>
    </row>
    <row r="35" spans="1:21">
      <c r="A35" s="86">
        <v>2</v>
      </c>
      <c r="B35" s="135" t="str">
        <f>"Number of deaths due to " &amp;Admin!B6&amp;" (ICD-10 "&amp;UPPER(Admin!C6)&amp;"), by sex and age group, " &amp;Admin!D8</f>
        <v>Number of deaths due to All neoplasms (ICD-10 C00–D48),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24</v>
      </c>
      <c r="D38" s="155">
        <f ca="1">INDIRECT("Deaths!D"&amp;$E$8)</f>
        <v>24</v>
      </c>
      <c r="E38" s="155">
        <f ca="1">INDIRECT("Deaths!E"&amp;$E$8)</f>
        <v>16</v>
      </c>
      <c r="F38" s="155">
        <f ca="1">INDIRECT("Deaths!F"&amp;$E$8)</f>
        <v>15</v>
      </c>
      <c r="G38" s="155">
        <f ca="1">INDIRECT("Deaths!G"&amp;$E$8)</f>
        <v>31</v>
      </c>
      <c r="H38" s="155">
        <f ca="1">INDIRECT("Deaths!H"&amp;$E$8)</f>
        <v>49</v>
      </c>
      <c r="I38" s="155">
        <f ca="1">INDIRECT("Deaths!I"&amp;$E$8)</f>
        <v>83</v>
      </c>
      <c r="J38" s="155">
        <f ca="1">INDIRECT("Deaths!J"&amp;$E$8)</f>
        <v>121</v>
      </c>
      <c r="K38" s="155">
        <f ca="1">INDIRECT("Deaths!K"&amp;$E$8)</f>
        <v>261</v>
      </c>
      <c r="L38" s="155">
        <f ca="1">INDIRECT("Deaths!L"&amp;$E$8)</f>
        <v>480</v>
      </c>
      <c r="M38" s="155">
        <f ca="1">INDIRECT("Deaths!M"&amp;$E$8)</f>
        <v>903</v>
      </c>
      <c r="N38" s="155">
        <f ca="1">INDIRECT("Deaths!N"&amp;$E$8)</f>
        <v>1542</v>
      </c>
      <c r="O38" s="155">
        <f ca="1">INDIRECT("Deaths!O"&amp;$E$8)</f>
        <v>2247</v>
      </c>
      <c r="P38" s="155">
        <f ca="1">INDIRECT("Deaths!P"&amp;$E$8)</f>
        <v>3173</v>
      </c>
      <c r="Q38" s="155">
        <f ca="1">INDIRECT("Deaths!Q"&amp;$E$8)</f>
        <v>3660</v>
      </c>
      <c r="R38" s="155">
        <f ca="1">INDIRECT("Deaths!R"&amp;$E$8)</f>
        <v>4081</v>
      </c>
      <c r="S38" s="155">
        <f ca="1">INDIRECT("Deaths!S"&amp;$E$8)</f>
        <v>3995</v>
      </c>
      <c r="T38" s="155">
        <f ca="1">INDIRECT("Deaths!T"&amp;$E$8)</f>
        <v>5443</v>
      </c>
      <c r="U38" s="157">
        <f ca="1">SUM(C38:T38)</f>
        <v>26148</v>
      </c>
    </row>
    <row r="39" spans="1:21">
      <c r="B39" s="86" t="s">
        <v>63</v>
      </c>
      <c r="C39" s="155">
        <f ca="1">INDIRECT("Deaths!Y"&amp;$E$8)</f>
        <v>13</v>
      </c>
      <c r="D39" s="155">
        <f ca="1">INDIRECT("Deaths!Z"&amp;$E$8)</f>
        <v>8</v>
      </c>
      <c r="E39" s="155">
        <f ca="1">INDIRECT("Deaths!AA"&amp;$E$8)</f>
        <v>19</v>
      </c>
      <c r="F39" s="155">
        <f ca="1">INDIRECT("Deaths!AB"&amp;$E$8)</f>
        <v>18</v>
      </c>
      <c r="G39" s="155">
        <f ca="1">INDIRECT("Deaths!AC"&amp;$E$8)</f>
        <v>30</v>
      </c>
      <c r="H39" s="155">
        <f ca="1">INDIRECT("Deaths!AD"&amp;$E$8)</f>
        <v>38</v>
      </c>
      <c r="I39" s="155">
        <f ca="1">INDIRECT("Deaths!AE"&amp;$E$8)</f>
        <v>124</v>
      </c>
      <c r="J39" s="155">
        <f ca="1">INDIRECT("Deaths!AF"&amp;$E$8)</f>
        <v>167</v>
      </c>
      <c r="K39" s="155">
        <f ca="1">INDIRECT("Deaths!AG"&amp;$E$8)</f>
        <v>290</v>
      </c>
      <c r="L39" s="155">
        <f ca="1">INDIRECT("Deaths!AH"&amp;$E$8)</f>
        <v>523</v>
      </c>
      <c r="M39" s="155">
        <f ca="1">INDIRECT("Deaths!AI"&amp;$E$8)</f>
        <v>823</v>
      </c>
      <c r="N39" s="155">
        <f ca="1">INDIRECT("Deaths!AJ"&amp;$E$8)</f>
        <v>1271</v>
      </c>
      <c r="O39" s="155">
        <f ca="1">INDIRECT("Deaths!AK"&amp;$E$8)</f>
        <v>1627</v>
      </c>
      <c r="P39" s="155">
        <f ca="1">INDIRECT("Deaths!AL"&amp;$E$8)</f>
        <v>2184</v>
      </c>
      <c r="Q39" s="155">
        <f ca="1">INDIRECT("Deaths!AM"&amp;$E$8)</f>
        <v>2458</v>
      </c>
      <c r="R39" s="155">
        <f ca="1">INDIRECT("Deaths!AN"&amp;$E$8)</f>
        <v>2750</v>
      </c>
      <c r="S39" s="155">
        <f ca="1">INDIRECT("Deaths!AO"&amp;$E$8)</f>
        <v>2827</v>
      </c>
      <c r="T39" s="155">
        <f ca="1">INDIRECT("Deaths!AP"&amp;$E$8)</f>
        <v>4987</v>
      </c>
      <c r="U39" s="157">
        <f ca="1">SUM(C39:T39)</f>
        <v>20157</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-24</v>
      </c>
      <c r="D42" s="160">
        <f t="shared" ref="D42:T42" ca="1" si="0">-1*D38</f>
        <v>-24</v>
      </c>
      <c r="E42" s="160">
        <f t="shared" ca="1" si="0"/>
        <v>-16</v>
      </c>
      <c r="F42" s="160">
        <f t="shared" ca="1" si="0"/>
        <v>-15</v>
      </c>
      <c r="G42" s="160">
        <f t="shared" ca="1" si="0"/>
        <v>-31</v>
      </c>
      <c r="H42" s="160">
        <f t="shared" ca="1" si="0"/>
        <v>-49</v>
      </c>
      <c r="I42" s="160">
        <f t="shared" ca="1" si="0"/>
        <v>-83</v>
      </c>
      <c r="J42" s="160">
        <f t="shared" ca="1" si="0"/>
        <v>-121</v>
      </c>
      <c r="K42" s="160">
        <f t="shared" ca="1" si="0"/>
        <v>-261</v>
      </c>
      <c r="L42" s="160">
        <f t="shared" ca="1" si="0"/>
        <v>-480</v>
      </c>
      <c r="M42" s="160">
        <f t="shared" ca="1" si="0"/>
        <v>-903</v>
      </c>
      <c r="N42" s="160">
        <f t="shared" ca="1" si="0"/>
        <v>-1542</v>
      </c>
      <c r="O42" s="160">
        <f t="shared" ca="1" si="0"/>
        <v>-2247</v>
      </c>
      <c r="P42" s="160">
        <f t="shared" ca="1" si="0"/>
        <v>-3173</v>
      </c>
      <c r="Q42" s="160">
        <f t="shared" ca="1" si="0"/>
        <v>-3660</v>
      </c>
      <c r="R42" s="160">
        <f t="shared" ca="1" si="0"/>
        <v>-4081</v>
      </c>
      <c r="S42" s="160">
        <f t="shared" ca="1" si="0"/>
        <v>-3995</v>
      </c>
      <c r="T42" s="160">
        <f t="shared" ca="1" si="0"/>
        <v>-5443</v>
      </c>
      <c r="U42" s="159"/>
    </row>
    <row r="43" spans="1:21">
      <c r="B43" s="86" t="s">
        <v>63</v>
      </c>
      <c r="C43" s="160">
        <f ca="1">C39</f>
        <v>13</v>
      </c>
      <c r="D43" s="160">
        <f t="shared" ref="D43:T43" ca="1" si="1">D39</f>
        <v>8</v>
      </c>
      <c r="E43" s="160">
        <f t="shared" ca="1" si="1"/>
        <v>19</v>
      </c>
      <c r="F43" s="160">
        <f t="shared" ca="1" si="1"/>
        <v>18</v>
      </c>
      <c r="G43" s="160">
        <f t="shared" ca="1" si="1"/>
        <v>30</v>
      </c>
      <c r="H43" s="160">
        <f t="shared" ca="1" si="1"/>
        <v>38</v>
      </c>
      <c r="I43" s="160">
        <f t="shared" ca="1" si="1"/>
        <v>124</v>
      </c>
      <c r="J43" s="160">
        <f t="shared" ca="1" si="1"/>
        <v>167</v>
      </c>
      <c r="K43" s="160">
        <f t="shared" ca="1" si="1"/>
        <v>290</v>
      </c>
      <c r="L43" s="160">
        <f t="shared" ca="1" si="1"/>
        <v>523</v>
      </c>
      <c r="M43" s="160">
        <f t="shared" ca="1" si="1"/>
        <v>823</v>
      </c>
      <c r="N43" s="160">
        <f t="shared" ca="1" si="1"/>
        <v>1271</v>
      </c>
      <c r="O43" s="160">
        <f t="shared" ca="1" si="1"/>
        <v>1627</v>
      </c>
      <c r="P43" s="160">
        <f t="shared" ca="1" si="1"/>
        <v>2184</v>
      </c>
      <c r="Q43" s="160">
        <f t="shared" ca="1" si="1"/>
        <v>2458</v>
      </c>
      <c r="R43" s="160">
        <f t="shared" ca="1" si="1"/>
        <v>2750</v>
      </c>
      <c r="S43" s="160">
        <f t="shared" ca="1" si="1"/>
        <v>2827</v>
      </c>
      <c r="T43" s="160">
        <f t="shared" ca="1" si="1"/>
        <v>4987</v>
      </c>
      <c r="U43" s="159"/>
    </row>
    <row r="45" spans="1:21">
      <c r="A45" s="86">
        <v>3</v>
      </c>
      <c r="B45" s="135" t="str">
        <f>"Number of deaths due to " &amp;Admin!B6&amp;" (ICD-10 "&amp;UPPER(Admin!C6)&amp;"), by sex and year, " &amp;Admin!D6&amp;"–" &amp;Admin!D8</f>
        <v>Number of deaths due to All neoplasms (ICD-10 C00–D48), by sex and year, 1907–2016</v>
      </c>
      <c r="C45" s="139"/>
      <c r="D45" s="139"/>
      <c r="E45" s="139"/>
    </row>
    <row r="46" spans="1:21">
      <c r="A46" s="86">
        <v>4</v>
      </c>
      <c r="B46" s="135" t="str">
        <f>"Age-standardised death rates for " &amp;Admin!B6&amp;" (ICD-10 "&amp;UPPER(Admin!C6)&amp;"), by sex and year, " &amp;Admin!D6&amp;"–" &amp;Admin!D8</f>
        <v>Age-standardised death rates for All neoplasms (ICD-10 C00–D48),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1655</v>
      </c>
      <c r="D57" s="163">
        <f>Deaths!AR14</f>
        <v>1441</v>
      </c>
      <c r="E57" s="163">
        <f>Deaths!BN14</f>
        <v>3096</v>
      </c>
      <c r="F57" s="164">
        <f>Rates!V14</f>
        <v>167.97386</v>
      </c>
      <c r="G57" s="164">
        <f>Rates!AR14</f>
        <v>159.67729</v>
      </c>
      <c r="H57" s="164">
        <f>Rates!BN14</f>
        <v>163.80931000000001</v>
      </c>
    </row>
    <row r="58" spans="2:8">
      <c r="B58" s="143">
        <v>1908</v>
      </c>
      <c r="C58" s="163">
        <f>Deaths!V15</f>
        <v>1561</v>
      </c>
      <c r="D58" s="163">
        <f>Deaths!AR15</f>
        <v>1505</v>
      </c>
      <c r="E58" s="163">
        <f>Deaths!BN15</f>
        <v>3066</v>
      </c>
      <c r="F58" s="164">
        <f>Rates!V15</f>
        <v>151.53133</v>
      </c>
      <c r="G58" s="164">
        <f>Rates!AR15</f>
        <v>164.03062</v>
      </c>
      <c r="H58" s="164">
        <f>Rates!BN15</f>
        <v>157.08046999999999</v>
      </c>
    </row>
    <row r="59" spans="2:8">
      <c r="B59" s="143">
        <v>1909</v>
      </c>
      <c r="C59" s="163">
        <f>Deaths!V16</f>
        <v>1693</v>
      </c>
      <c r="D59" s="163">
        <f>Deaths!AR16</f>
        <v>1578</v>
      </c>
      <c r="E59" s="163">
        <f>Deaths!BN16</f>
        <v>3271</v>
      </c>
      <c r="F59" s="164">
        <f>Rates!V16</f>
        <v>159.81021000000001</v>
      </c>
      <c r="G59" s="164">
        <f>Rates!AR16</f>
        <v>165.39527000000001</v>
      </c>
      <c r="H59" s="164">
        <f>Rates!BN16</f>
        <v>162.11542</v>
      </c>
    </row>
    <row r="60" spans="2:8">
      <c r="B60" s="143">
        <v>1910</v>
      </c>
      <c r="C60" s="163">
        <f>Deaths!V17</f>
        <v>1772</v>
      </c>
      <c r="D60" s="163">
        <f>Deaths!AR17</f>
        <v>1603</v>
      </c>
      <c r="E60" s="163">
        <f>Deaths!BN17</f>
        <v>3375</v>
      </c>
      <c r="F60" s="164">
        <f>Rates!V17</f>
        <v>168.51917</v>
      </c>
      <c r="G60" s="164">
        <f>Rates!AR17</f>
        <v>167.75708</v>
      </c>
      <c r="H60" s="164">
        <f>Rates!BN17</f>
        <v>167.99037999999999</v>
      </c>
    </row>
    <row r="61" spans="2:8">
      <c r="B61" s="143">
        <v>1911</v>
      </c>
      <c r="C61" s="163">
        <f>Deaths!V18</f>
        <v>1834</v>
      </c>
      <c r="D61" s="163">
        <f>Deaths!AR18</f>
        <v>1642</v>
      </c>
      <c r="E61" s="163">
        <f>Deaths!BN18</f>
        <v>3476</v>
      </c>
      <c r="F61" s="164">
        <f>Rates!V18</f>
        <v>171.00264999999999</v>
      </c>
      <c r="G61" s="164">
        <f>Rates!AR18</f>
        <v>168.86061000000001</v>
      </c>
      <c r="H61" s="164">
        <f>Rates!BN18</f>
        <v>169.65633</v>
      </c>
    </row>
    <row r="62" spans="2:8">
      <c r="B62" s="143">
        <v>1912</v>
      </c>
      <c r="C62" s="163">
        <f>Deaths!V19</f>
        <v>1904</v>
      </c>
      <c r="D62" s="163">
        <f>Deaths!AR19</f>
        <v>1772</v>
      </c>
      <c r="E62" s="163">
        <f>Deaths!BN19</f>
        <v>3676</v>
      </c>
      <c r="F62" s="164">
        <f>Rates!V19</f>
        <v>167.934</v>
      </c>
      <c r="G62" s="164">
        <f>Rates!AR19</f>
        <v>172.05571</v>
      </c>
      <c r="H62" s="164">
        <f>Rates!BN19</f>
        <v>169.81969000000001</v>
      </c>
    </row>
    <row r="63" spans="2:8">
      <c r="B63" s="143">
        <v>1913</v>
      </c>
      <c r="C63" s="163">
        <f>Deaths!V20</f>
        <v>1975</v>
      </c>
      <c r="D63" s="163">
        <f>Deaths!AR20</f>
        <v>1794</v>
      </c>
      <c r="E63" s="163">
        <f>Deaths!BN20</f>
        <v>3769</v>
      </c>
      <c r="F63" s="164">
        <f>Rates!V20</f>
        <v>170.28666000000001</v>
      </c>
      <c r="G63" s="164">
        <f>Rates!AR20</f>
        <v>169.66213999999999</v>
      </c>
      <c r="H63" s="164">
        <f>Rates!BN20</f>
        <v>169.85772</v>
      </c>
    </row>
    <row r="64" spans="2:8">
      <c r="B64" s="143">
        <v>1914</v>
      </c>
      <c r="C64" s="163">
        <f>Deaths!V21</f>
        <v>1976</v>
      </c>
      <c r="D64" s="163">
        <f>Deaths!AR21</f>
        <v>1862</v>
      </c>
      <c r="E64" s="163">
        <f>Deaths!BN21</f>
        <v>3838</v>
      </c>
      <c r="F64" s="164">
        <f>Rates!V21</f>
        <v>170.74376000000001</v>
      </c>
      <c r="G64" s="164">
        <f>Rates!AR21</f>
        <v>166.82265000000001</v>
      </c>
      <c r="H64" s="164">
        <f>Rates!BN21</f>
        <v>168.66096999999999</v>
      </c>
    </row>
    <row r="65" spans="2:8">
      <c r="B65" s="143">
        <v>1915</v>
      </c>
      <c r="C65" s="163">
        <f>Deaths!V22</f>
        <v>1975</v>
      </c>
      <c r="D65" s="163">
        <f>Deaths!AR22</f>
        <v>1881</v>
      </c>
      <c r="E65" s="163">
        <f>Deaths!BN22</f>
        <v>3856</v>
      </c>
      <c r="F65" s="164">
        <f>Rates!V22</f>
        <v>163.79979</v>
      </c>
      <c r="G65" s="164">
        <f>Rates!AR22</f>
        <v>164.73124999999999</v>
      </c>
      <c r="H65" s="164">
        <f>Rates!BN22</f>
        <v>163.98607999999999</v>
      </c>
    </row>
    <row r="66" spans="2:8">
      <c r="B66" s="143">
        <v>1916</v>
      </c>
      <c r="C66" s="163">
        <f>Deaths!V23</f>
        <v>2126</v>
      </c>
      <c r="D66" s="163">
        <f>Deaths!AR23</f>
        <v>2031</v>
      </c>
      <c r="E66" s="163">
        <f>Deaths!BN23</f>
        <v>4157</v>
      </c>
      <c r="F66" s="164">
        <f>Rates!V23</f>
        <v>168.74307999999999</v>
      </c>
      <c r="G66" s="164">
        <f>Rates!AR23</f>
        <v>171.73435000000001</v>
      </c>
      <c r="H66" s="164">
        <f>Rates!BN23</f>
        <v>169.94011</v>
      </c>
    </row>
    <row r="67" spans="2:8">
      <c r="B67" s="143">
        <v>1917</v>
      </c>
      <c r="C67" s="163">
        <f>Deaths!V24</f>
        <v>2138</v>
      </c>
      <c r="D67" s="163">
        <f>Deaths!AR24</f>
        <v>2078</v>
      </c>
      <c r="E67" s="163">
        <f>Deaths!BN24</f>
        <v>4216</v>
      </c>
      <c r="F67" s="164">
        <f>Rates!V24</f>
        <v>172.78565</v>
      </c>
      <c r="G67" s="164">
        <f>Rates!AR24</f>
        <v>173.87063000000001</v>
      </c>
      <c r="H67" s="164">
        <f>Rates!BN24</f>
        <v>173.16573</v>
      </c>
    </row>
    <row r="68" spans="2:8">
      <c r="B68" s="143">
        <v>1918</v>
      </c>
      <c r="C68" s="163">
        <f>Deaths!V25</f>
        <v>2346</v>
      </c>
      <c r="D68" s="163">
        <f>Deaths!AR25</f>
        <v>2074</v>
      </c>
      <c r="E68" s="163">
        <f>Deaths!BN25</f>
        <v>4420</v>
      </c>
      <c r="F68" s="164">
        <f>Rates!V25</f>
        <v>181.81686999999999</v>
      </c>
      <c r="G68" s="164">
        <f>Rates!AR25</f>
        <v>165.01614000000001</v>
      </c>
      <c r="H68" s="164">
        <f>Rates!BN25</f>
        <v>173.55643000000001</v>
      </c>
    </row>
    <row r="69" spans="2:8">
      <c r="B69" s="143">
        <v>1919</v>
      </c>
      <c r="C69" s="163">
        <f>Deaths!V26</f>
        <v>2356</v>
      </c>
      <c r="D69" s="163">
        <f>Deaths!AR26</f>
        <v>2241</v>
      </c>
      <c r="E69" s="163">
        <f>Deaths!BN26</f>
        <v>4597</v>
      </c>
      <c r="F69" s="164">
        <f>Rates!V26</f>
        <v>178.89555999999999</v>
      </c>
      <c r="G69" s="164">
        <f>Rates!AR26</f>
        <v>173.27035000000001</v>
      </c>
      <c r="H69" s="164">
        <f>Rates!BN26</f>
        <v>175.94075000000001</v>
      </c>
    </row>
    <row r="70" spans="2:8">
      <c r="B70" s="143">
        <v>1920</v>
      </c>
      <c r="C70" s="163">
        <f>Deaths!V27</f>
        <v>2444</v>
      </c>
      <c r="D70" s="163">
        <f>Deaths!AR27</f>
        <v>2263</v>
      </c>
      <c r="E70" s="163">
        <f>Deaths!BN27</f>
        <v>4707</v>
      </c>
      <c r="F70" s="164">
        <f>Rates!V27</f>
        <v>181.07310000000001</v>
      </c>
      <c r="G70" s="164">
        <f>Rates!AR27</f>
        <v>173.97653</v>
      </c>
      <c r="H70" s="164">
        <f>Rates!BN27</f>
        <v>177.60042999999999</v>
      </c>
    </row>
    <row r="71" spans="2:8">
      <c r="B71" s="143">
        <v>1921</v>
      </c>
      <c r="C71" s="163">
        <f>Deaths!V28</f>
        <v>2529</v>
      </c>
      <c r="D71" s="163">
        <f>Deaths!AR28</f>
        <v>2460</v>
      </c>
      <c r="E71" s="163">
        <f>Deaths!BN28</f>
        <v>4989</v>
      </c>
      <c r="F71" s="164">
        <f>Rates!V28</f>
        <v>177.94383999999999</v>
      </c>
      <c r="G71" s="164">
        <f>Rates!AR28</f>
        <v>179.86018000000001</v>
      </c>
      <c r="H71" s="164">
        <f>Rates!BN28</f>
        <v>178.91766999999999</v>
      </c>
    </row>
    <row r="72" spans="2:8">
      <c r="B72" s="143">
        <v>1922</v>
      </c>
      <c r="C72" s="163">
        <f>Deaths!V29</f>
        <v>2732</v>
      </c>
      <c r="D72" s="163">
        <f>Deaths!AR29</f>
        <v>2529</v>
      </c>
      <c r="E72" s="163">
        <f>Deaths!BN29</f>
        <v>5261</v>
      </c>
      <c r="F72" s="164">
        <f>Rates!V29</f>
        <v>189.00581</v>
      </c>
      <c r="G72" s="164">
        <f>Rates!AR29</f>
        <v>180.02817999999999</v>
      </c>
      <c r="H72" s="164">
        <f>Rates!BN29</f>
        <v>184.65934999999999</v>
      </c>
    </row>
    <row r="73" spans="2:8">
      <c r="B73" s="143">
        <v>1923</v>
      </c>
      <c r="C73" s="163">
        <f>Deaths!V30</f>
        <v>2724</v>
      </c>
      <c r="D73" s="163">
        <f>Deaths!AR30</f>
        <v>2572</v>
      </c>
      <c r="E73" s="163">
        <f>Deaths!BN30</f>
        <v>5296</v>
      </c>
      <c r="F73" s="164">
        <f>Rates!V30</f>
        <v>187.65681000000001</v>
      </c>
      <c r="G73" s="164">
        <f>Rates!AR30</f>
        <v>177.24014</v>
      </c>
      <c r="H73" s="164">
        <f>Rates!BN30</f>
        <v>182.17482000000001</v>
      </c>
    </row>
    <row r="74" spans="2:8">
      <c r="B74" s="143">
        <v>1924</v>
      </c>
      <c r="C74" s="163">
        <f>Deaths!V31</f>
        <v>2940</v>
      </c>
      <c r="D74" s="163">
        <f>Deaths!AR31</f>
        <v>2708</v>
      </c>
      <c r="E74" s="163">
        <f>Deaths!BN31</f>
        <v>5648</v>
      </c>
      <c r="F74" s="164">
        <f>Rates!V31</f>
        <v>194.02658</v>
      </c>
      <c r="G74" s="164">
        <f>Rates!AR31</f>
        <v>185.01748000000001</v>
      </c>
      <c r="H74" s="164">
        <f>Rates!BN31</f>
        <v>189.77871999999999</v>
      </c>
    </row>
    <row r="75" spans="2:8">
      <c r="B75" s="143">
        <v>1925</v>
      </c>
      <c r="C75" s="163">
        <f>Deaths!V32</f>
        <v>3068</v>
      </c>
      <c r="D75" s="163">
        <f>Deaths!AR32</f>
        <v>2696</v>
      </c>
      <c r="E75" s="163">
        <f>Deaths!BN32</f>
        <v>5764</v>
      </c>
      <c r="F75" s="164">
        <f>Rates!V32</f>
        <v>200.54390000000001</v>
      </c>
      <c r="G75" s="164">
        <f>Rates!AR32</f>
        <v>176.81244000000001</v>
      </c>
      <c r="H75" s="164">
        <f>Rates!BN32</f>
        <v>188.4727</v>
      </c>
    </row>
    <row r="76" spans="2:8">
      <c r="B76" s="143">
        <v>1926</v>
      </c>
      <c r="C76" s="163">
        <f>Deaths!V33</f>
        <v>3140</v>
      </c>
      <c r="D76" s="163">
        <f>Deaths!AR33</f>
        <v>2854</v>
      </c>
      <c r="E76" s="163">
        <f>Deaths!BN33</f>
        <v>5994</v>
      </c>
      <c r="F76" s="164">
        <f>Rates!V33</f>
        <v>205.76517999999999</v>
      </c>
      <c r="G76" s="164">
        <f>Rates!AR33</f>
        <v>175.75199000000001</v>
      </c>
      <c r="H76" s="164">
        <f>Rates!BN33</f>
        <v>189.93995000000001</v>
      </c>
    </row>
    <row r="77" spans="2:8">
      <c r="B77" s="143">
        <v>1927</v>
      </c>
      <c r="C77" s="163">
        <f>Deaths!V34</f>
        <v>3099</v>
      </c>
      <c r="D77" s="163">
        <f>Deaths!AR34</f>
        <v>2983</v>
      </c>
      <c r="E77" s="163">
        <f>Deaths!BN34</f>
        <v>6082</v>
      </c>
      <c r="F77" s="164">
        <f>Rates!V34</f>
        <v>191.00743</v>
      </c>
      <c r="G77" s="164">
        <f>Rates!AR34</f>
        <v>182.35928999999999</v>
      </c>
      <c r="H77" s="164">
        <f>Rates!BN34</f>
        <v>186.66829999999999</v>
      </c>
    </row>
    <row r="78" spans="2:8">
      <c r="B78" s="143">
        <v>1928</v>
      </c>
      <c r="C78" s="163">
        <f>Deaths!V35</f>
        <v>3359</v>
      </c>
      <c r="D78" s="163">
        <f>Deaths!AR35</f>
        <v>3151</v>
      </c>
      <c r="E78" s="163">
        <f>Deaths!BN35</f>
        <v>6510</v>
      </c>
      <c r="F78" s="164">
        <f>Rates!V35</f>
        <v>199.43081000000001</v>
      </c>
      <c r="G78" s="164">
        <f>Rates!AR35</f>
        <v>184.68355</v>
      </c>
      <c r="H78" s="164">
        <f>Rates!BN35</f>
        <v>191.74055000000001</v>
      </c>
    </row>
    <row r="79" spans="2:8">
      <c r="B79" s="143">
        <v>1929</v>
      </c>
      <c r="C79" s="163">
        <f>Deaths!V36</f>
        <v>3570</v>
      </c>
      <c r="D79" s="163">
        <f>Deaths!AR36</f>
        <v>3213</v>
      </c>
      <c r="E79" s="163">
        <f>Deaths!BN36</f>
        <v>6783</v>
      </c>
      <c r="F79" s="164">
        <f>Rates!V36</f>
        <v>207.49879999999999</v>
      </c>
      <c r="G79" s="164">
        <f>Rates!AR36</f>
        <v>184.57462000000001</v>
      </c>
      <c r="H79" s="164">
        <f>Rates!BN36</f>
        <v>195.93582000000001</v>
      </c>
    </row>
    <row r="80" spans="2:8">
      <c r="B80" s="143">
        <v>1930</v>
      </c>
      <c r="C80" s="163">
        <f>Deaths!V37</f>
        <v>3445</v>
      </c>
      <c r="D80" s="163">
        <f>Deaths!AR37</f>
        <v>3220</v>
      </c>
      <c r="E80" s="163">
        <f>Deaths!BN37</f>
        <v>6665</v>
      </c>
      <c r="F80" s="164">
        <f>Rates!V37</f>
        <v>196.03262000000001</v>
      </c>
      <c r="G80" s="164">
        <f>Rates!AR37</f>
        <v>177.78068999999999</v>
      </c>
      <c r="H80" s="164">
        <f>Rates!BN37</f>
        <v>186.54671999999999</v>
      </c>
    </row>
    <row r="81" spans="2:8">
      <c r="B81" s="143">
        <v>1931</v>
      </c>
      <c r="C81" s="163">
        <f>Deaths!V38</f>
        <v>3772</v>
      </c>
      <c r="D81" s="163">
        <f>Deaths!AR38</f>
        <v>3367</v>
      </c>
      <c r="E81" s="163">
        <f>Deaths!BN38</f>
        <v>7139</v>
      </c>
      <c r="F81" s="164">
        <f>Rates!V38</f>
        <v>207.72913</v>
      </c>
      <c r="G81" s="164">
        <f>Rates!AR38</f>
        <v>178.62540999999999</v>
      </c>
      <c r="H81" s="164">
        <f>Rates!BN38</f>
        <v>192.82245</v>
      </c>
    </row>
    <row r="82" spans="2:8">
      <c r="B82" s="143">
        <v>1932</v>
      </c>
      <c r="C82" s="163">
        <f>Deaths!V39</f>
        <v>3953</v>
      </c>
      <c r="D82" s="163">
        <f>Deaths!AR39</f>
        <v>3472</v>
      </c>
      <c r="E82" s="163">
        <f>Deaths!BN39</f>
        <v>7425</v>
      </c>
      <c r="F82" s="164">
        <f>Rates!V39</f>
        <v>211.04784000000001</v>
      </c>
      <c r="G82" s="164">
        <f>Rates!AR39</f>
        <v>176.7406</v>
      </c>
      <c r="H82" s="164">
        <f>Rates!BN39</f>
        <v>193.34875</v>
      </c>
    </row>
    <row r="83" spans="2:8">
      <c r="B83" s="143">
        <v>1933</v>
      </c>
      <c r="C83" s="163">
        <f>Deaths!V40</f>
        <v>3930</v>
      </c>
      <c r="D83" s="163">
        <f>Deaths!AR40</f>
        <v>3587</v>
      </c>
      <c r="E83" s="163">
        <f>Deaths!BN40</f>
        <v>7517</v>
      </c>
      <c r="F83" s="164">
        <f>Rates!V40</f>
        <v>202.25672</v>
      </c>
      <c r="G83" s="164">
        <f>Rates!AR40</f>
        <v>177.49578</v>
      </c>
      <c r="H83" s="164">
        <f>Rates!BN40</f>
        <v>189.71235999999999</v>
      </c>
    </row>
    <row r="84" spans="2:8">
      <c r="B84" s="143">
        <v>1934</v>
      </c>
      <c r="C84" s="163">
        <f>Deaths!V41</f>
        <v>3968</v>
      </c>
      <c r="D84" s="163">
        <f>Deaths!AR41</f>
        <v>3710</v>
      </c>
      <c r="E84" s="163">
        <f>Deaths!BN41</f>
        <v>7678</v>
      </c>
      <c r="F84" s="164">
        <f>Rates!V41</f>
        <v>203.90664000000001</v>
      </c>
      <c r="G84" s="164">
        <f>Rates!AR41</f>
        <v>179.37033</v>
      </c>
      <c r="H84" s="164">
        <f>Rates!BN41</f>
        <v>191.14785000000001</v>
      </c>
    </row>
    <row r="85" spans="2:8">
      <c r="B85" s="143">
        <v>1935</v>
      </c>
      <c r="C85" s="163">
        <f>Deaths!V42</f>
        <v>4036</v>
      </c>
      <c r="D85" s="163">
        <f>Deaths!AR42</f>
        <v>3929</v>
      </c>
      <c r="E85" s="163">
        <f>Deaths!BN42</f>
        <v>7965</v>
      </c>
      <c r="F85" s="164">
        <f>Rates!V42</f>
        <v>202.62711999999999</v>
      </c>
      <c r="G85" s="164">
        <f>Rates!AR42</f>
        <v>185.50801999999999</v>
      </c>
      <c r="H85" s="164">
        <f>Rates!BN42</f>
        <v>193.64938000000001</v>
      </c>
    </row>
    <row r="86" spans="2:8">
      <c r="B86" s="143">
        <v>1936</v>
      </c>
      <c r="C86" s="163">
        <f>Deaths!V43</f>
        <v>4224</v>
      </c>
      <c r="D86" s="163">
        <f>Deaths!AR43</f>
        <v>4050</v>
      </c>
      <c r="E86" s="163">
        <f>Deaths!BN43</f>
        <v>8274</v>
      </c>
      <c r="F86" s="164">
        <f>Rates!V43</f>
        <v>205.51129</v>
      </c>
      <c r="G86" s="164">
        <f>Rates!AR43</f>
        <v>185.60160999999999</v>
      </c>
      <c r="H86" s="164">
        <f>Rates!BN43</f>
        <v>195.04798</v>
      </c>
    </row>
    <row r="87" spans="2:8">
      <c r="B87" s="143">
        <v>1937</v>
      </c>
      <c r="C87" s="163">
        <f>Deaths!V44</f>
        <v>4348</v>
      </c>
      <c r="D87" s="163">
        <f>Deaths!AR44</f>
        <v>4066</v>
      </c>
      <c r="E87" s="163">
        <f>Deaths!BN44</f>
        <v>8414</v>
      </c>
      <c r="F87" s="164">
        <f>Rates!V44</f>
        <v>211.70170999999999</v>
      </c>
      <c r="G87" s="164">
        <f>Rates!AR44</f>
        <v>179.92886999999999</v>
      </c>
      <c r="H87" s="164">
        <f>Rates!BN44</f>
        <v>194.67074</v>
      </c>
    </row>
    <row r="88" spans="2:8">
      <c r="B88" s="143">
        <v>1938</v>
      </c>
      <c r="C88" s="163">
        <f>Deaths!V45</f>
        <v>4437</v>
      </c>
      <c r="D88" s="163">
        <f>Deaths!AR45</f>
        <v>4184</v>
      </c>
      <c r="E88" s="163">
        <f>Deaths!BN45</f>
        <v>8621</v>
      </c>
      <c r="F88" s="164">
        <f>Rates!V45</f>
        <v>207.33873</v>
      </c>
      <c r="G88" s="164">
        <f>Rates!AR45</f>
        <v>183.79624000000001</v>
      </c>
      <c r="H88" s="164">
        <f>Rates!BN45</f>
        <v>195.01123999999999</v>
      </c>
    </row>
    <row r="89" spans="2:8">
      <c r="B89" s="143">
        <v>1939</v>
      </c>
      <c r="C89" s="163">
        <f>Deaths!V46</f>
        <v>4477</v>
      </c>
      <c r="D89" s="163">
        <f>Deaths!AR46</f>
        <v>4325</v>
      </c>
      <c r="E89" s="163">
        <f>Deaths!BN46</f>
        <v>8802</v>
      </c>
      <c r="F89" s="164">
        <f>Rates!V46</f>
        <v>210.34734</v>
      </c>
      <c r="G89" s="164">
        <f>Rates!AR46</f>
        <v>184.88939999999999</v>
      </c>
      <c r="H89" s="164">
        <f>Rates!BN46</f>
        <v>196.54763</v>
      </c>
    </row>
    <row r="90" spans="2:8">
      <c r="B90" s="143">
        <v>1940</v>
      </c>
      <c r="C90" s="163">
        <f>Deaths!V47</f>
        <v>4563</v>
      </c>
      <c r="D90" s="163">
        <f>Deaths!AR47</f>
        <v>4416</v>
      </c>
      <c r="E90" s="163">
        <f>Deaths!BN47</f>
        <v>8979</v>
      </c>
      <c r="F90" s="164">
        <f>Rates!V47</f>
        <v>207.95087000000001</v>
      </c>
      <c r="G90" s="164">
        <f>Rates!AR47</f>
        <v>181.22564</v>
      </c>
      <c r="H90" s="164">
        <f>Rates!BN47</f>
        <v>193.36491000000001</v>
      </c>
    </row>
    <row r="91" spans="2:8">
      <c r="B91" s="143">
        <v>1941</v>
      </c>
      <c r="C91" s="163">
        <f>Deaths!V48</f>
        <v>4598</v>
      </c>
      <c r="D91" s="163">
        <f>Deaths!AR48</f>
        <v>4599</v>
      </c>
      <c r="E91" s="163">
        <f>Deaths!BN48</f>
        <v>9197</v>
      </c>
      <c r="F91" s="164">
        <f>Rates!V48</f>
        <v>206.33633</v>
      </c>
      <c r="G91" s="164">
        <f>Rates!AR48</f>
        <v>188.21719999999999</v>
      </c>
      <c r="H91" s="164">
        <f>Rates!BN48</f>
        <v>196.46991</v>
      </c>
    </row>
    <row r="92" spans="2:8">
      <c r="B92" s="143">
        <v>1942</v>
      </c>
      <c r="C92" s="163">
        <f>Deaths!V49</f>
        <v>4647</v>
      </c>
      <c r="D92" s="163">
        <f>Deaths!AR49</f>
        <v>4536</v>
      </c>
      <c r="E92" s="163">
        <f>Deaths!BN49</f>
        <v>9183</v>
      </c>
      <c r="F92" s="164">
        <f>Rates!V49</f>
        <v>209.73981000000001</v>
      </c>
      <c r="G92" s="164">
        <f>Rates!AR49</f>
        <v>178.24227999999999</v>
      </c>
      <c r="H92" s="164">
        <f>Rates!BN49</f>
        <v>192.22949</v>
      </c>
    </row>
    <row r="93" spans="2:8">
      <c r="B93" s="143">
        <v>1943</v>
      </c>
      <c r="C93" s="163">
        <f>Deaths!V50</f>
        <v>4711</v>
      </c>
      <c r="D93" s="163">
        <f>Deaths!AR50</f>
        <v>4934</v>
      </c>
      <c r="E93" s="163">
        <f>Deaths!BN50</f>
        <v>9645</v>
      </c>
      <c r="F93" s="164">
        <f>Rates!V50</f>
        <v>206.40494000000001</v>
      </c>
      <c r="G93" s="164">
        <f>Rates!AR50</f>
        <v>189.75828000000001</v>
      </c>
      <c r="H93" s="164">
        <f>Rates!BN50</f>
        <v>196.65414999999999</v>
      </c>
    </row>
    <row r="94" spans="2:8">
      <c r="B94" s="143">
        <v>1944</v>
      </c>
      <c r="C94" s="163">
        <f>Deaths!V51</f>
        <v>4558</v>
      </c>
      <c r="D94" s="163">
        <f>Deaths!AR51</f>
        <v>4794</v>
      </c>
      <c r="E94" s="163">
        <f>Deaths!BN51</f>
        <v>9352</v>
      </c>
      <c r="F94" s="164">
        <f>Rates!V51</f>
        <v>196.86971</v>
      </c>
      <c r="G94" s="164">
        <f>Rates!AR51</f>
        <v>177.65011000000001</v>
      </c>
      <c r="H94" s="164">
        <f>Rates!BN51</f>
        <v>185.36973</v>
      </c>
    </row>
    <row r="95" spans="2:8">
      <c r="B95" s="143">
        <v>1945</v>
      </c>
      <c r="C95" s="163">
        <f>Deaths!V52</f>
        <v>4778</v>
      </c>
      <c r="D95" s="163">
        <f>Deaths!AR52</f>
        <v>4904</v>
      </c>
      <c r="E95" s="163">
        <f>Deaths!BN52</f>
        <v>9682</v>
      </c>
      <c r="F95" s="164">
        <f>Rates!V52</f>
        <v>200.54250999999999</v>
      </c>
      <c r="G95" s="164">
        <f>Rates!AR52</f>
        <v>178.64569</v>
      </c>
      <c r="H95" s="164">
        <f>Rates!BN52</f>
        <v>187.87503000000001</v>
      </c>
    </row>
    <row r="96" spans="2:8">
      <c r="B96" s="143">
        <v>1946</v>
      </c>
      <c r="C96" s="163">
        <f>Deaths!V53</f>
        <v>4980</v>
      </c>
      <c r="D96" s="163">
        <f>Deaths!AR53</f>
        <v>4944</v>
      </c>
      <c r="E96" s="163">
        <f>Deaths!BN53</f>
        <v>9924</v>
      </c>
      <c r="F96" s="164">
        <f>Rates!V53</f>
        <v>204.48589000000001</v>
      </c>
      <c r="G96" s="164">
        <f>Rates!AR53</f>
        <v>176.43307999999999</v>
      </c>
      <c r="H96" s="164">
        <f>Rates!BN53</f>
        <v>188.55196000000001</v>
      </c>
    </row>
    <row r="97" spans="2:8">
      <c r="B97" s="143">
        <v>1947</v>
      </c>
      <c r="C97" s="163">
        <f>Deaths!V54</f>
        <v>5222</v>
      </c>
      <c r="D97" s="163">
        <f>Deaths!AR54</f>
        <v>5080</v>
      </c>
      <c r="E97" s="163">
        <f>Deaths!BN54</f>
        <v>10302</v>
      </c>
      <c r="F97" s="164">
        <f>Rates!V54</f>
        <v>208.62703999999999</v>
      </c>
      <c r="G97" s="164">
        <f>Rates!AR54</f>
        <v>178.08623</v>
      </c>
      <c r="H97" s="164">
        <f>Rates!BN54</f>
        <v>191.46494999999999</v>
      </c>
    </row>
    <row r="98" spans="2:8">
      <c r="B98" s="143">
        <v>1948</v>
      </c>
      <c r="C98" s="163">
        <f>Deaths!V55</f>
        <v>5350</v>
      </c>
      <c r="D98" s="163">
        <f>Deaths!AR55</f>
        <v>5174</v>
      </c>
      <c r="E98" s="163">
        <f>Deaths!BN55</f>
        <v>10524</v>
      </c>
      <c r="F98" s="164">
        <f>Rates!V55</f>
        <v>212.10759999999999</v>
      </c>
      <c r="G98" s="164">
        <f>Rates!AR55</f>
        <v>177.30071000000001</v>
      </c>
      <c r="H98" s="164">
        <f>Rates!BN55</f>
        <v>192.41737000000001</v>
      </c>
    </row>
    <row r="99" spans="2:8">
      <c r="B99" s="143">
        <v>1949</v>
      </c>
      <c r="C99" s="163">
        <f>Deaths!V56</f>
        <v>5460</v>
      </c>
      <c r="D99" s="163">
        <f>Deaths!AR56</f>
        <v>5295</v>
      </c>
      <c r="E99" s="163">
        <f>Deaths!BN56</f>
        <v>10755</v>
      </c>
      <c r="F99" s="164">
        <f>Rates!V56</f>
        <v>212.7705</v>
      </c>
      <c r="G99" s="164">
        <f>Rates!AR56</f>
        <v>176.56737000000001</v>
      </c>
      <c r="H99" s="164">
        <f>Rates!BN56</f>
        <v>192.06970000000001</v>
      </c>
    </row>
    <row r="100" spans="2:8">
      <c r="B100" s="143">
        <v>1950</v>
      </c>
      <c r="C100" s="163">
        <f>Deaths!V57</f>
        <v>5518</v>
      </c>
      <c r="D100" s="163">
        <f>Deaths!AR57</f>
        <v>5309</v>
      </c>
      <c r="E100" s="163">
        <f>Deaths!BN57</f>
        <v>10827</v>
      </c>
      <c r="F100" s="164">
        <f>Rates!V57</f>
        <v>209.34618</v>
      </c>
      <c r="G100" s="164">
        <f>Rates!AR57</f>
        <v>173.48705000000001</v>
      </c>
      <c r="H100" s="164">
        <f>Rates!BN57</f>
        <v>188.90280000000001</v>
      </c>
    </row>
    <row r="101" spans="2:8">
      <c r="B101" s="143">
        <v>1951</v>
      </c>
      <c r="C101" s="163">
        <f>Deaths!V58</f>
        <v>5704</v>
      </c>
      <c r="D101" s="163">
        <f>Deaths!AR58</f>
        <v>5289</v>
      </c>
      <c r="E101" s="163">
        <f>Deaths!BN58</f>
        <v>10993</v>
      </c>
      <c r="F101" s="164">
        <f>Rates!V58</f>
        <v>209.73355000000001</v>
      </c>
      <c r="G101" s="164">
        <f>Rates!AR58</f>
        <v>168.04626999999999</v>
      </c>
      <c r="H101" s="164">
        <f>Rates!BN58</f>
        <v>186.14512999999999</v>
      </c>
    </row>
    <row r="102" spans="2:8">
      <c r="B102" s="143">
        <v>1952</v>
      </c>
      <c r="C102" s="163">
        <f>Deaths!V59</f>
        <v>5994</v>
      </c>
      <c r="D102" s="163">
        <f>Deaths!AR59</f>
        <v>5511</v>
      </c>
      <c r="E102" s="163">
        <f>Deaths!BN59</f>
        <v>11505</v>
      </c>
      <c r="F102" s="164">
        <f>Rates!V59</f>
        <v>215.90774999999999</v>
      </c>
      <c r="G102" s="164">
        <f>Rates!AR59</f>
        <v>172.67553000000001</v>
      </c>
      <c r="H102" s="164">
        <f>Rates!BN59</f>
        <v>191.51765</v>
      </c>
    </row>
    <row r="103" spans="2:8">
      <c r="B103" s="143">
        <v>1953</v>
      </c>
      <c r="C103" s="163">
        <f>Deaths!V60</f>
        <v>6144</v>
      </c>
      <c r="D103" s="163">
        <f>Deaths!AR60</f>
        <v>5738</v>
      </c>
      <c r="E103" s="163">
        <f>Deaths!BN60</f>
        <v>11882</v>
      </c>
      <c r="F103" s="164">
        <f>Rates!V60</f>
        <v>221.07732999999999</v>
      </c>
      <c r="G103" s="164">
        <f>Rates!AR60</f>
        <v>174.70192</v>
      </c>
      <c r="H103" s="164">
        <f>Rates!BN60</f>
        <v>194.46045000000001</v>
      </c>
    </row>
    <row r="104" spans="2:8">
      <c r="B104" s="143">
        <v>1954</v>
      </c>
      <c r="C104" s="163">
        <f>Deaths!V61</f>
        <v>6214</v>
      </c>
      <c r="D104" s="163">
        <f>Deaths!AR61</f>
        <v>5762</v>
      </c>
      <c r="E104" s="163">
        <f>Deaths!BN61</f>
        <v>11976</v>
      </c>
      <c r="F104" s="164">
        <f>Rates!V61</f>
        <v>219.59318999999999</v>
      </c>
      <c r="G104" s="164">
        <f>Rates!AR61</f>
        <v>170.52937</v>
      </c>
      <c r="H104" s="164">
        <f>Rates!BN61</f>
        <v>191.23947999999999</v>
      </c>
    </row>
    <row r="105" spans="2:8">
      <c r="B105" s="143">
        <v>1955</v>
      </c>
      <c r="C105" s="163">
        <f>Deaths!V62</f>
        <v>6405</v>
      </c>
      <c r="D105" s="163">
        <f>Deaths!AR62</f>
        <v>5777</v>
      </c>
      <c r="E105" s="163">
        <f>Deaths!BN62</f>
        <v>12182</v>
      </c>
      <c r="F105" s="164">
        <f>Rates!V62</f>
        <v>222.36578</v>
      </c>
      <c r="G105" s="164">
        <f>Rates!AR62</f>
        <v>166.79214999999999</v>
      </c>
      <c r="H105" s="164">
        <f>Rates!BN62</f>
        <v>190.30014</v>
      </c>
    </row>
    <row r="106" spans="2:8">
      <c r="B106" s="143">
        <v>1956</v>
      </c>
      <c r="C106" s="163">
        <f>Deaths!V63</f>
        <v>6563</v>
      </c>
      <c r="D106" s="163">
        <f>Deaths!AR63</f>
        <v>6004</v>
      </c>
      <c r="E106" s="163">
        <f>Deaths!BN63</f>
        <v>12567</v>
      </c>
      <c r="F106" s="164">
        <f>Rates!V63</f>
        <v>223.59906000000001</v>
      </c>
      <c r="G106" s="164">
        <f>Rates!AR63</f>
        <v>170.24441999999999</v>
      </c>
      <c r="H106" s="164">
        <f>Rates!BN63</f>
        <v>192.8151</v>
      </c>
    </row>
    <row r="107" spans="2:8">
      <c r="B107" s="143">
        <v>1957</v>
      </c>
      <c r="C107" s="163">
        <f>Deaths!V64</f>
        <v>6929</v>
      </c>
      <c r="D107" s="163">
        <f>Deaths!AR64</f>
        <v>6020</v>
      </c>
      <c r="E107" s="163">
        <f>Deaths!BN64</f>
        <v>12949</v>
      </c>
      <c r="F107" s="164">
        <f>Rates!V64</f>
        <v>226.4923</v>
      </c>
      <c r="G107" s="164">
        <f>Rates!AR64</f>
        <v>166.57122000000001</v>
      </c>
      <c r="H107" s="164">
        <f>Rates!BN64</f>
        <v>192.4239</v>
      </c>
    </row>
    <row r="108" spans="2:8">
      <c r="B108" s="143">
        <v>1958</v>
      </c>
      <c r="C108" s="163">
        <f>Deaths!V65</f>
        <v>6956</v>
      </c>
      <c r="D108" s="163">
        <f>Deaths!AR65</f>
        <v>5951</v>
      </c>
      <c r="E108" s="163">
        <f>Deaths!BN65</f>
        <v>12907</v>
      </c>
      <c r="F108" s="164">
        <f>Rates!V65</f>
        <v>222.7079</v>
      </c>
      <c r="G108" s="164">
        <f>Rates!AR65</f>
        <v>158.60303999999999</v>
      </c>
      <c r="H108" s="164">
        <f>Rates!BN65</f>
        <v>185.71737999999999</v>
      </c>
    </row>
    <row r="109" spans="2:8">
      <c r="B109" s="143">
        <v>1959</v>
      </c>
      <c r="C109" s="163">
        <f>Deaths!V66</f>
        <v>7228</v>
      </c>
      <c r="D109" s="163">
        <f>Deaths!AR66</f>
        <v>6240</v>
      </c>
      <c r="E109" s="163">
        <f>Deaths!BN66</f>
        <v>13468</v>
      </c>
      <c r="F109" s="164">
        <f>Rates!V66</f>
        <v>230.77046000000001</v>
      </c>
      <c r="G109" s="164">
        <f>Rates!AR66</f>
        <v>163.73553000000001</v>
      </c>
      <c r="H109" s="164">
        <f>Rates!BN66</f>
        <v>191.87866</v>
      </c>
    </row>
    <row r="110" spans="2:8">
      <c r="B110" s="143">
        <v>1960</v>
      </c>
      <c r="C110" s="163">
        <f>Deaths!V67</f>
        <v>7299</v>
      </c>
      <c r="D110" s="163">
        <f>Deaths!AR67</f>
        <v>6235</v>
      </c>
      <c r="E110" s="163">
        <f>Deaths!BN67</f>
        <v>13534</v>
      </c>
      <c r="F110" s="164">
        <f>Rates!V67</f>
        <v>226.505</v>
      </c>
      <c r="G110" s="164">
        <f>Rates!AR67</f>
        <v>159.50855999999999</v>
      </c>
      <c r="H110" s="164">
        <f>Rates!BN67</f>
        <v>187.77438000000001</v>
      </c>
    </row>
    <row r="111" spans="2:8">
      <c r="B111" s="143">
        <v>1961</v>
      </c>
      <c r="C111" s="163">
        <f>Deaths!V68</f>
        <v>7480</v>
      </c>
      <c r="D111" s="163">
        <f>Deaths!AR68</f>
        <v>6434</v>
      </c>
      <c r="E111" s="163">
        <f>Deaths!BN68</f>
        <v>13914</v>
      </c>
      <c r="F111" s="164">
        <f>Rates!V68</f>
        <v>227.43386000000001</v>
      </c>
      <c r="G111" s="164">
        <f>Rates!AR68</f>
        <v>160.79358999999999</v>
      </c>
      <c r="H111" s="164">
        <f>Rates!BN68</f>
        <v>188.92350999999999</v>
      </c>
    </row>
    <row r="112" spans="2:8">
      <c r="B112" s="143">
        <v>1962</v>
      </c>
      <c r="C112" s="163">
        <f>Deaths!V69</f>
        <v>7763</v>
      </c>
      <c r="D112" s="163">
        <f>Deaths!AR69</f>
        <v>6523</v>
      </c>
      <c r="E112" s="163">
        <f>Deaths!BN69</f>
        <v>14286</v>
      </c>
      <c r="F112" s="164">
        <f>Rates!V69</f>
        <v>230.56979999999999</v>
      </c>
      <c r="G112" s="164">
        <f>Rates!AR69</f>
        <v>157.31012999999999</v>
      </c>
      <c r="H112" s="164">
        <f>Rates!BN69</f>
        <v>188.04616999999999</v>
      </c>
    </row>
    <row r="113" spans="2:8">
      <c r="B113" s="143">
        <v>1963</v>
      </c>
      <c r="C113" s="163">
        <f>Deaths!V70</f>
        <v>8075</v>
      </c>
      <c r="D113" s="163">
        <f>Deaths!AR70</f>
        <v>6924</v>
      </c>
      <c r="E113" s="163">
        <f>Deaths!BN70</f>
        <v>14999</v>
      </c>
      <c r="F113" s="164">
        <f>Rates!V70</f>
        <v>234.58184</v>
      </c>
      <c r="G113" s="164">
        <f>Rates!AR70</f>
        <v>163.49975000000001</v>
      </c>
      <c r="H113" s="164">
        <f>Rates!BN70</f>
        <v>192.94468000000001</v>
      </c>
    </row>
    <row r="114" spans="2:8">
      <c r="B114" s="143">
        <v>1964</v>
      </c>
      <c r="C114" s="163">
        <f>Deaths!V71</f>
        <v>8399</v>
      </c>
      <c r="D114" s="163">
        <f>Deaths!AR71</f>
        <v>6979</v>
      </c>
      <c r="E114" s="163">
        <f>Deaths!BN71</f>
        <v>15378</v>
      </c>
      <c r="F114" s="164">
        <f>Rates!V71</f>
        <v>239.39382000000001</v>
      </c>
      <c r="G114" s="164">
        <f>Rates!AR71</f>
        <v>161.29926</v>
      </c>
      <c r="H114" s="164">
        <f>Rates!BN71</f>
        <v>194.00315000000001</v>
      </c>
    </row>
    <row r="115" spans="2:8">
      <c r="B115" s="143">
        <v>1965</v>
      </c>
      <c r="C115" s="163">
        <f>Deaths!V72</f>
        <v>8449</v>
      </c>
      <c r="D115" s="163">
        <f>Deaths!AR72</f>
        <v>6900</v>
      </c>
      <c r="E115" s="163">
        <f>Deaths!BN72</f>
        <v>15349</v>
      </c>
      <c r="F115" s="164">
        <f>Rates!V72</f>
        <v>237.75434999999999</v>
      </c>
      <c r="G115" s="164">
        <f>Rates!AR72</f>
        <v>155.69501</v>
      </c>
      <c r="H115" s="164">
        <f>Rates!BN72</f>
        <v>189.82604000000001</v>
      </c>
    </row>
    <row r="116" spans="2:8">
      <c r="B116" s="143">
        <v>1966</v>
      </c>
      <c r="C116" s="163">
        <f>Deaths!V73</f>
        <v>8779</v>
      </c>
      <c r="D116" s="163">
        <f>Deaths!AR73</f>
        <v>7232</v>
      </c>
      <c r="E116" s="163">
        <f>Deaths!BN73</f>
        <v>16011</v>
      </c>
      <c r="F116" s="164">
        <f>Rates!V73</f>
        <v>241.66249999999999</v>
      </c>
      <c r="G116" s="164">
        <f>Rates!AR73</f>
        <v>158.43436</v>
      </c>
      <c r="H116" s="164">
        <f>Rates!BN73</f>
        <v>192.67618999999999</v>
      </c>
    </row>
    <row r="117" spans="2:8">
      <c r="B117" s="143">
        <v>1967</v>
      </c>
      <c r="C117" s="163">
        <f>Deaths!V74</f>
        <v>9016</v>
      </c>
      <c r="D117" s="163">
        <f>Deaths!AR74</f>
        <v>7369</v>
      </c>
      <c r="E117" s="163">
        <f>Deaths!BN74</f>
        <v>16385</v>
      </c>
      <c r="F117" s="164">
        <f>Rates!V74</f>
        <v>244.80054999999999</v>
      </c>
      <c r="G117" s="164">
        <f>Rates!AR74</f>
        <v>158.52739</v>
      </c>
      <c r="H117" s="164">
        <f>Rates!BN74</f>
        <v>193.91713999999999</v>
      </c>
    </row>
    <row r="118" spans="2:8">
      <c r="B118" s="143">
        <v>1968</v>
      </c>
      <c r="C118" s="163">
        <f>Deaths!V75</f>
        <v>9630</v>
      </c>
      <c r="D118" s="163">
        <f>Deaths!AR75</f>
        <v>7625</v>
      </c>
      <c r="E118" s="163">
        <f>Deaths!BN75</f>
        <v>17255</v>
      </c>
      <c r="F118" s="164">
        <f>Rates!V75</f>
        <v>260.52220999999997</v>
      </c>
      <c r="G118" s="164">
        <f>Rates!AR75</f>
        <v>161.26812000000001</v>
      </c>
      <c r="H118" s="164">
        <f>Rates!BN75</f>
        <v>201.55368999999999</v>
      </c>
    </row>
    <row r="119" spans="2:8">
      <c r="B119" s="143">
        <v>1969</v>
      </c>
      <c r="C119" s="163">
        <f>Deaths!V76</f>
        <v>9725</v>
      </c>
      <c r="D119" s="163">
        <f>Deaths!AR76</f>
        <v>7771</v>
      </c>
      <c r="E119" s="163">
        <f>Deaths!BN76</f>
        <v>17496</v>
      </c>
      <c r="F119" s="164">
        <f>Rates!V76</f>
        <v>256.41800999999998</v>
      </c>
      <c r="G119" s="164">
        <f>Rates!AR76</f>
        <v>161.59083000000001</v>
      </c>
      <c r="H119" s="164">
        <f>Rates!BN76</f>
        <v>200.45928000000001</v>
      </c>
    </row>
    <row r="120" spans="2:8">
      <c r="B120" s="143">
        <v>1970</v>
      </c>
      <c r="C120" s="163">
        <f>Deaths!V77</f>
        <v>10103</v>
      </c>
      <c r="D120" s="163">
        <f>Deaths!AR77</f>
        <v>8159</v>
      </c>
      <c r="E120" s="163">
        <f>Deaths!BN77</f>
        <v>18262</v>
      </c>
      <c r="F120" s="164">
        <f>Rates!V77</f>
        <v>263.20555999999999</v>
      </c>
      <c r="G120" s="164">
        <f>Rates!AR77</f>
        <v>165.59188</v>
      </c>
      <c r="H120" s="164">
        <f>Rates!BN77</f>
        <v>205.22496000000001</v>
      </c>
    </row>
    <row r="121" spans="2:8">
      <c r="B121" s="143">
        <v>1971</v>
      </c>
      <c r="C121" s="163">
        <f>Deaths!V78</f>
        <v>10242</v>
      </c>
      <c r="D121" s="163">
        <f>Deaths!AR78</f>
        <v>8219</v>
      </c>
      <c r="E121" s="163">
        <f>Deaths!BN78</f>
        <v>18461</v>
      </c>
      <c r="F121" s="164">
        <f>Rates!V78</f>
        <v>256.11523999999997</v>
      </c>
      <c r="G121" s="164">
        <f>Rates!AR78</f>
        <v>159.75074000000001</v>
      </c>
      <c r="H121" s="164">
        <f>Rates!BN78</f>
        <v>198.82040000000001</v>
      </c>
    </row>
    <row r="122" spans="2:8">
      <c r="B122" s="143">
        <v>1972</v>
      </c>
      <c r="C122" s="163">
        <f>Deaths!V79</f>
        <v>10556</v>
      </c>
      <c r="D122" s="163">
        <f>Deaths!AR79</f>
        <v>8358</v>
      </c>
      <c r="E122" s="163">
        <f>Deaths!BN79</f>
        <v>18914</v>
      </c>
      <c r="F122" s="164">
        <f>Rates!V79</f>
        <v>257.01159999999999</v>
      </c>
      <c r="G122" s="164">
        <f>Rates!AR79</f>
        <v>158.50848999999999</v>
      </c>
      <c r="H122" s="164">
        <f>Rates!BN79</f>
        <v>198.46885</v>
      </c>
    </row>
    <row r="123" spans="2:8">
      <c r="B123" s="143">
        <v>1973</v>
      </c>
      <c r="C123" s="163">
        <f>Deaths!V80</f>
        <v>10834</v>
      </c>
      <c r="D123" s="163">
        <f>Deaths!AR80</f>
        <v>8704</v>
      </c>
      <c r="E123" s="163">
        <f>Deaths!BN80</f>
        <v>19538</v>
      </c>
      <c r="F123" s="164">
        <f>Rates!V80</f>
        <v>260.89981999999998</v>
      </c>
      <c r="G123" s="164">
        <f>Rates!AR80</f>
        <v>161.47087999999999</v>
      </c>
      <c r="H123" s="164">
        <f>Rates!BN80</f>
        <v>201.38817</v>
      </c>
    </row>
    <row r="124" spans="2:8">
      <c r="B124" s="143">
        <v>1974</v>
      </c>
      <c r="C124" s="163">
        <f>Deaths!V81</f>
        <v>11372</v>
      </c>
      <c r="D124" s="163">
        <f>Deaths!AR81</f>
        <v>8709</v>
      </c>
      <c r="E124" s="163">
        <f>Deaths!BN81</f>
        <v>20081</v>
      </c>
      <c r="F124" s="164">
        <f>Rates!V81</f>
        <v>265.94963999999999</v>
      </c>
      <c r="G124" s="164">
        <f>Rates!AR81</f>
        <v>158.47157000000001</v>
      </c>
      <c r="H124" s="164">
        <f>Rates!BN81</f>
        <v>202.28305</v>
      </c>
    </row>
    <row r="125" spans="2:8">
      <c r="B125" s="143">
        <v>1975</v>
      </c>
      <c r="C125" s="163">
        <f>Deaths!V82</f>
        <v>11537</v>
      </c>
      <c r="D125" s="163">
        <f>Deaths!AR82</f>
        <v>8901</v>
      </c>
      <c r="E125" s="163">
        <f>Deaths!BN82</f>
        <v>20438</v>
      </c>
      <c r="F125" s="164">
        <f>Rates!V82</f>
        <v>268.57819000000001</v>
      </c>
      <c r="G125" s="164">
        <f>Rates!AR82</f>
        <v>158.01689999999999</v>
      </c>
      <c r="H125" s="164">
        <f>Rates!BN82</f>
        <v>202.24462</v>
      </c>
    </row>
    <row r="126" spans="2:8">
      <c r="B126" s="143">
        <v>1976</v>
      </c>
      <c r="C126" s="163">
        <f>Deaths!V83</f>
        <v>11833</v>
      </c>
      <c r="D126" s="163">
        <f>Deaths!AR83</f>
        <v>9289</v>
      </c>
      <c r="E126" s="163">
        <f>Deaths!BN83</f>
        <v>21122</v>
      </c>
      <c r="F126" s="164">
        <f>Rates!V83</f>
        <v>266.11806000000001</v>
      </c>
      <c r="G126" s="164">
        <f>Rates!AR83</f>
        <v>161.18859</v>
      </c>
      <c r="H126" s="164">
        <f>Rates!BN83</f>
        <v>203.66729000000001</v>
      </c>
    </row>
    <row r="127" spans="2:8">
      <c r="B127" s="143">
        <v>1977</v>
      </c>
      <c r="C127" s="163">
        <f>Deaths!V84</f>
        <v>12043</v>
      </c>
      <c r="D127" s="163">
        <f>Deaths!AR84</f>
        <v>9421</v>
      </c>
      <c r="E127" s="163">
        <f>Deaths!BN84</f>
        <v>21464</v>
      </c>
      <c r="F127" s="164">
        <f>Rates!V84</f>
        <v>268.10847999999999</v>
      </c>
      <c r="G127" s="164">
        <f>Rates!AR84</f>
        <v>159.49788000000001</v>
      </c>
      <c r="H127" s="164">
        <f>Rates!BN84</f>
        <v>202.44152</v>
      </c>
    </row>
    <row r="128" spans="2:8">
      <c r="B128" s="143">
        <v>1978</v>
      </c>
      <c r="C128" s="163">
        <f>Deaths!V85</f>
        <v>12544</v>
      </c>
      <c r="D128" s="163">
        <f>Deaths!AR85</f>
        <v>9444</v>
      </c>
      <c r="E128" s="163">
        <f>Deaths!BN85</f>
        <v>21988</v>
      </c>
      <c r="F128" s="164">
        <f>Rates!V85</f>
        <v>272.36365000000001</v>
      </c>
      <c r="G128" s="164">
        <f>Rates!AR85</f>
        <v>156.68983</v>
      </c>
      <c r="H128" s="164">
        <f>Rates!BN85</f>
        <v>203.10714999999999</v>
      </c>
    </row>
    <row r="129" spans="2:8">
      <c r="B129" s="143">
        <v>1979</v>
      </c>
      <c r="C129" s="163">
        <f>Deaths!V86</f>
        <v>12758</v>
      </c>
      <c r="D129" s="163">
        <f>Deaths!AR86</f>
        <v>9598</v>
      </c>
      <c r="E129" s="163">
        <f>Deaths!BN86</f>
        <v>22356</v>
      </c>
      <c r="F129" s="164">
        <f>Rates!V86</f>
        <v>272.41854000000001</v>
      </c>
      <c r="G129" s="164">
        <f>Rates!AR86</f>
        <v>156.05334999999999</v>
      </c>
      <c r="H129" s="164">
        <f>Rates!BN86</f>
        <v>202.76718</v>
      </c>
    </row>
    <row r="130" spans="2:8">
      <c r="B130" s="143">
        <v>1980</v>
      </c>
      <c r="C130" s="163">
        <f>Deaths!V87</f>
        <v>13505</v>
      </c>
      <c r="D130" s="163">
        <f>Deaths!AR87</f>
        <v>10056</v>
      </c>
      <c r="E130" s="163">
        <f>Deaths!BN87</f>
        <v>23561</v>
      </c>
      <c r="F130" s="164">
        <f>Rates!V87</f>
        <v>280.61387999999999</v>
      </c>
      <c r="G130" s="164">
        <f>Rates!AR87</f>
        <v>159.39392000000001</v>
      </c>
      <c r="H130" s="164">
        <f>Rates!BN87</f>
        <v>208.22989000000001</v>
      </c>
    </row>
    <row r="131" spans="2:8">
      <c r="B131" s="143">
        <v>1981</v>
      </c>
      <c r="C131" s="163">
        <f>Deaths!V88</f>
        <v>13866</v>
      </c>
      <c r="D131" s="163">
        <f>Deaths!AR88</f>
        <v>10173</v>
      </c>
      <c r="E131" s="163">
        <f>Deaths!BN88</f>
        <v>24039</v>
      </c>
      <c r="F131" s="164">
        <f>Rates!V88</f>
        <v>281.89868999999999</v>
      </c>
      <c r="G131" s="164">
        <f>Rates!AR88</f>
        <v>157.19246999999999</v>
      </c>
      <c r="H131" s="164">
        <f>Rates!BN88</f>
        <v>207.20633000000001</v>
      </c>
    </row>
    <row r="132" spans="2:8">
      <c r="B132" s="143">
        <v>1982</v>
      </c>
      <c r="C132" s="163">
        <f>Deaths!V89</f>
        <v>14314</v>
      </c>
      <c r="D132" s="163">
        <f>Deaths!AR89</f>
        <v>10839</v>
      </c>
      <c r="E132" s="163">
        <f>Deaths!BN89</f>
        <v>25153</v>
      </c>
      <c r="F132" s="164">
        <f>Rates!V89</f>
        <v>281.34881000000001</v>
      </c>
      <c r="G132" s="164">
        <f>Rates!AR89</f>
        <v>163.10919999999999</v>
      </c>
      <c r="H132" s="164">
        <f>Rates!BN89</f>
        <v>210.82795999999999</v>
      </c>
    </row>
    <row r="133" spans="2:8">
      <c r="B133" s="143">
        <v>1983</v>
      </c>
      <c r="C133" s="163">
        <f>Deaths!V90</f>
        <v>14573</v>
      </c>
      <c r="D133" s="163">
        <f>Deaths!AR90</f>
        <v>11272</v>
      </c>
      <c r="E133" s="163">
        <f>Deaths!BN90</f>
        <v>25845</v>
      </c>
      <c r="F133" s="164">
        <f>Rates!V90</f>
        <v>280.50038000000001</v>
      </c>
      <c r="G133" s="164">
        <f>Rates!AR90</f>
        <v>165.31277</v>
      </c>
      <c r="H133" s="164">
        <f>Rates!BN90</f>
        <v>211.17317</v>
      </c>
    </row>
    <row r="134" spans="2:8">
      <c r="B134" s="143">
        <v>1984</v>
      </c>
      <c r="C134" s="163">
        <f>Deaths!V91</f>
        <v>14702</v>
      </c>
      <c r="D134" s="163">
        <f>Deaths!AR91</f>
        <v>11403</v>
      </c>
      <c r="E134" s="163">
        <f>Deaths!BN91</f>
        <v>26105</v>
      </c>
      <c r="F134" s="164">
        <f>Rates!V91</f>
        <v>274.78552000000002</v>
      </c>
      <c r="G134" s="164">
        <f>Rates!AR91</f>
        <v>162.93754999999999</v>
      </c>
      <c r="H134" s="164">
        <f>Rates!BN91</f>
        <v>207.80761999999999</v>
      </c>
    </row>
    <row r="135" spans="2:8">
      <c r="B135" s="143">
        <v>1985</v>
      </c>
      <c r="C135" s="163">
        <f>Deaths!V92</f>
        <v>15818</v>
      </c>
      <c r="D135" s="163">
        <f>Deaths!AR92</f>
        <v>12130</v>
      </c>
      <c r="E135" s="163">
        <f>Deaths!BN92</f>
        <v>27948</v>
      </c>
      <c r="F135" s="164">
        <f>Rates!V92</f>
        <v>289.66586999999998</v>
      </c>
      <c r="G135" s="164">
        <f>Rates!AR92</f>
        <v>169.22387000000001</v>
      </c>
      <c r="H135" s="164">
        <f>Rates!BN92</f>
        <v>217.09456</v>
      </c>
    </row>
    <row r="136" spans="2:8">
      <c r="B136" s="143">
        <v>1986</v>
      </c>
      <c r="C136" s="163">
        <f>Deaths!V93</f>
        <v>15821</v>
      </c>
      <c r="D136" s="163">
        <f>Deaths!AR93</f>
        <v>12335</v>
      </c>
      <c r="E136" s="163">
        <f>Deaths!BN93</f>
        <v>28156</v>
      </c>
      <c r="F136" s="164">
        <f>Rates!V93</f>
        <v>280.10682000000003</v>
      </c>
      <c r="G136" s="164">
        <f>Rates!AR93</f>
        <v>167.10303999999999</v>
      </c>
      <c r="H136" s="164">
        <f>Rates!BN93</f>
        <v>212.20323999999999</v>
      </c>
    </row>
    <row r="137" spans="2:8">
      <c r="B137" s="143">
        <v>1987</v>
      </c>
      <c r="C137" s="163">
        <f>Deaths!V94</f>
        <v>16225</v>
      </c>
      <c r="D137" s="163">
        <f>Deaths!AR94</f>
        <v>12332</v>
      </c>
      <c r="E137" s="163">
        <f>Deaths!BN94</f>
        <v>28557</v>
      </c>
      <c r="F137" s="164">
        <f>Rates!V94</f>
        <v>280.05338</v>
      </c>
      <c r="G137" s="164">
        <f>Rates!AR94</f>
        <v>163.42328000000001</v>
      </c>
      <c r="H137" s="164">
        <f>Rates!BN94</f>
        <v>210.31976</v>
      </c>
    </row>
    <row r="138" spans="2:8">
      <c r="B138" s="143">
        <v>1988</v>
      </c>
      <c r="C138" s="163">
        <f>Deaths!V95</f>
        <v>16977</v>
      </c>
      <c r="D138" s="163">
        <f>Deaths!AR95</f>
        <v>12910</v>
      </c>
      <c r="E138" s="163">
        <f>Deaths!BN95</f>
        <v>29887</v>
      </c>
      <c r="F138" s="164">
        <f>Rates!V95</f>
        <v>286.19742000000002</v>
      </c>
      <c r="G138" s="164">
        <f>Rates!AR95</f>
        <v>166.9288</v>
      </c>
      <c r="H138" s="164">
        <f>Rates!BN95</f>
        <v>214.81603000000001</v>
      </c>
    </row>
    <row r="139" spans="2:8">
      <c r="B139" s="143">
        <v>1989</v>
      </c>
      <c r="C139" s="163">
        <f>Deaths!V96</f>
        <v>17350</v>
      </c>
      <c r="D139" s="163">
        <f>Deaths!AR96</f>
        <v>13074</v>
      </c>
      <c r="E139" s="163">
        <f>Deaths!BN96</f>
        <v>30424</v>
      </c>
      <c r="F139" s="164">
        <f>Rates!V96</f>
        <v>285.36687999999998</v>
      </c>
      <c r="G139" s="164">
        <f>Rates!AR96</f>
        <v>164.97782000000001</v>
      </c>
      <c r="H139" s="164">
        <f>Rates!BN96</f>
        <v>213.46627000000001</v>
      </c>
    </row>
    <row r="140" spans="2:8">
      <c r="B140" s="143">
        <v>1990</v>
      </c>
      <c r="C140" s="163">
        <f>Deaths!V97</f>
        <v>17444</v>
      </c>
      <c r="D140" s="163">
        <f>Deaths!AR97</f>
        <v>13300</v>
      </c>
      <c r="E140" s="163">
        <f>Deaths!BN97</f>
        <v>30744</v>
      </c>
      <c r="F140" s="164">
        <f>Rates!V97</f>
        <v>279.88162999999997</v>
      </c>
      <c r="G140" s="164">
        <f>Rates!AR97</f>
        <v>164.43960000000001</v>
      </c>
      <c r="H140" s="164">
        <f>Rates!BN97</f>
        <v>210.94152</v>
      </c>
    </row>
    <row r="141" spans="2:8">
      <c r="B141" s="143">
        <v>1991</v>
      </c>
      <c r="C141" s="163">
        <f>Deaths!V98</f>
        <v>17737</v>
      </c>
      <c r="D141" s="163">
        <f>Deaths!AR98</f>
        <v>13872</v>
      </c>
      <c r="E141" s="163">
        <f>Deaths!BN98</f>
        <v>31609</v>
      </c>
      <c r="F141" s="164">
        <f>Rates!V98</f>
        <v>276.55068999999997</v>
      </c>
      <c r="G141" s="164">
        <f>Rates!AR98</f>
        <v>167.06416999999999</v>
      </c>
      <c r="H141" s="164">
        <f>Rates!BN98</f>
        <v>211.51365999999999</v>
      </c>
    </row>
    <row r="142" spans="2:8">
      <c r="B142" s="143">
        <v>1992</v>
      </c>
      <c r="C142" s="163">
        <f>Deaths!V99</f>
        <v>18451</v>
      </c>
      <c r="D142" s="163">
        <f>Deaths!AR99</f>
        <v>13954</v>
      </c>
      <c r="E142" s="163">
        <f>Deaths!BN99</f>
        <v>32405</v>
      </c>
      <c r="F142" s="164">
        <f>Rates!V99</f>
        <v>280.91304000000002</v>
      </c>
      <c r="G142" s="164">
        <f>Rates!AR99</f>
        <v>164.21870000000001</v>
      </c>
      <c r="H142" s="164">
        <f>Rates!BN99</f>
        <v>211.96439000000001</v>
      </c>
    </row>
    <row r="143" spans="2:8">
      <c r="B143" s="143">
        <v>1993</v>
      </c>
      <c r="C143" s="163">
        <f>Deaths!V100</f>
        <v>18727</v>
      </c>
      <c r="D143" s="163">
        <f>Deaths!AR100</f>
        <v>14449</v>
      </c>
      <c r="E143" s="163">
        <f>Deaths!BN100</f>
        <v>33176</v>
      </c>
      <c r="F143" s="164">
        <f>Rates!V100</f>
        <v>280.2407</v>
      </c>
      <c r="G143" s="164">
        <f>Rates!AR100</f>
        <v>165.98330000000001</v>
      </c>
      <c r="H143" s="164">
        <f>Rates!BN100</f>
        <v>212.21686</v>
      </c>
    </row>
    <row r="144" spans="2:8">
      <c r="B144" s="143">
        <v>1994</v>
      </c>
      <c r="C144" s="163">
        <f>Deaths!V101</f>
        <v>19553</v>
      </c>
      <c r="D144" s="163">
        <f>Deaths!AR101</f>
        <v>14653</v>
      </c>
      <c r="E144" s="163">
        <f>Deaths!BN101</f>
        <v>34206</v>
      </c>
      <c r="F144" s="164">
        <f>Rates!V101</f>
        <v>284.26188999999999</v>
      </c>
      <c r="G144" s="164">
        <f>Rates!AR101</f>
        <v>164.62518</v>
      </c>
      <c r="H144" s="164">
        <f>Rates!BN101</f>
        <v>213.55923999999999</v>
      </c>
    </row>
    <row r="145" spans="2:8">
      <c r="B145" s="143">
        <v>1995</v>
      </c>
      <c r="C145" s="163">
        <f>Deaths!V102</f>
        <v>19425</v>
      </c>
      <c r="D145" s="163">
        <f>Deaths!AR102</f>
        <v>14943</v>
      </c>
      <c r="E145" s="163">
        <f>Deaths!BN102</f>
        <v>34368</v>
      </c>
      <c r="F145" s="164">
        <f>Rates!V102</f>
        <v>275.90998000000002</v>
      </c>
      <c r="G145" s="164">
        <f>Rates!AR102</f>
        <v>163.84059999999999</v>
      </c>
      <c r="H145" s="164">
        <f>Rates!BN102</f>
        <v>209.56629000000001</v>
      </c>
    </row>
    <row r="146" spans="2:8">
      <c r="B146" s="143">
        <v>1996</v>
      </c>
      <c r="C146" s="163">
        <f>Deaths!V103</f>
        <v>19889</v>
      </c>
      <c r="D146" s="163">
        <f>Deaths!AR103</f>
        <v>15363</v>
      </c>
      <c r="E146" s="163">
        <f>Deaths!BN103</f>
        <v>35252</v>
      </c>
      <c r="F146" s="164">
        <f>Rates!V103</f>
        <v>275.74221</v>
      </c>
      <c r="G146" s="164">
        <f>Rates!AR103</f>
        <v>164.41385</v>
      </c>
      <c r="H146" s="164">
        <f>Rates!BN103</f>
        <v>209.80670000000001</v>
      </c>
    </row>
    <row r="147" spans="2:8">
      <c r="B147" s="143">
        <v>1997</v>
      </c>
      <c r="C147" s="163">
        <f>Deaths!V104</f>
        <v>19865</v>
      </c>
      <c r="D147" s="163">
        <f>Deaths!AR104</f>
        <v>15498</v>
      </c>
      <c r="E147" s="163">
        <f>Deaths!BN104</f>
        <v>35363</v>
      </c>
      <c r="F147" s="164">
        <f>Rates!V104</f>
        <v>266.63314000000003</v>
      </c>
      <c r="G147" s="164">
        <f>Rates!AR104</f>
        <v>161.34593000000001</v>
      </c>
      <c r="H147" s="164">
        <f>Rates!BN104</f>
        <v>204.64438999999999</v>
      </c>
    </row>
    <row r="148" spans="2:8">
      <c r="B148" s="143">
        <v>1998</v>
      </c>
      <c r="C148" s="163">
        <f>Deaths!V105</f>
        <v>20168</v>
      </c>
      <c r="D148" s="163">
        <f>Deaths!AR105</f>
        <v>15441</v>
      </c>
      <c r="E148" s="163">
        <f>Deaths!BN105</f>
        <v>35609</v>
      </c>
      <c r="F148" s="164">
        <f>Rates!V105</f>
        <v>262.99799000000002</v>
      </c>
      <c r="G148" s="164">
        <f>Rates!AR105</f>
        <v>156.64487</v>
      </c>
      <c r="H148" s="164">
        <f>Rates!BN105</f>
        <v>200.85266999999999</v>
      </c>
    </row>
    <row r="149" spans="2:8">
      <c r="B149" s="143">
        <v>1999</v>
      </c>
      <c r="C149" s="163">
        <f>Deaths!V106</f>
        <v>20283</v>
      </c>
      <c r="D149" s="163">
        <f>Deaths!AR106</f>
        <v>15573</v>
      </c>
      <c r="E149" s="163">
        <f>Deaths!BN106</f>
        <v>35856</v>
      </c>
      <c r="F149" s="164">
        <f>Rates!V106</f>
        <v>257.74340999999998</v>
      </c>
      <c r="G149" s="164">
        <f>Rates!AR106</f>
        <v>153.67605</v>
      </c>
      <c r="H149" s="164">
        <f>Rates!BN106</f>
        <v>196.90763999999999</v>
      </c>
    </row>
    <row r="150" spans="2:8">
      <c r="B150" s="143">
        <v>2000</v>
      </c>
      <c r="C150" s="163">
        <f>Deaths!V107</f>
        <v>20545</v>
      </c>
      <c r="D150" s="163">
        <f>Deaths!AR107</f>
        <v>15829</v>
      </c>
      <c r="E150" s="163">
        <f>Deaths!BN107</f>
        <v>36374</v>
      </c>
      <c r="F150" s="164">
        <f>Rates!V107</f>
        <v>253.45704000000001</v>
      </c>
      <c r="G150" s="164">
        <f>Rates!AR107</f>
        <v>152.01831999999999</v>
      </c>
      <c r="H150" s="164">
        <f>Rates!BN107</f>
        <v>194.38095000000001</v>
      </c>
    </row>
    <row r="151" spans="2:8">
      <c r="B151" s="143">
        <v>2001</v>
      </c>
      <c r="C151" s="163">
        <f>Deaths!V108</f>
        <v>21126</v>
      </c>
      <c r="D151" s="163">
        <f>Deaths!AR108</f>
        <v>16371</v>
      </c>
      <c r="E151" s="163">
        <f>Deaths!BN108</f>
        <v>37497</v>
      </c>
      <c r="F151" s="164">
        <f>Rates!V108</f>
        <v>251.86837</v>
      </c>
      <c r="G151" s="164">
        <f>Rates!AR108</f>
        <v>152.90971999999999</v>
      </c>
      <c r="H151" s="164">
        <f>Rates!BN108</f>
        <v>194.45141000000001</v>
      </c>
    </row>
    <row r="152" spans="2:8">
      <c r="B152" s="143">
        <v>2002</v>
      </c>
      <c r="C152" s="163">
        <f>Deaths!V109</f>
        <v>21459</v>
      </c>
      <c r="D152" s="163">
        <f>Deaths!AR109</f>
        <v>16967</v>
      </c>
      <c r="E152" s="163">
        <f>Deaths!BN109</f>
        <v>38426</v>
      </c>
      <c r="F152" s="164">
        <f>Rates!V109</f>
        <v>249.26865000000001</v>
      </c>
      <c r="G152" s="164">
        <f>Rates!AR109</f>
        <v>154.98067</v>
      </c>
      <c r="H152" s="164">
        <f>Rates!BN109</f>
        <v>194.36485999999999</v>
      </c>
    </row>
    <row r="153" spans="2:8">
      <c r="B153" s="143">
        <v>2003</v>
      </c>
      <c r="C153" s="163">
        <f>Deaths!V110</f>
        <v>21505</v>
      </c>
      <c r="D153" s="163">
        <f>Deaths!AR110</f>
        <v>16887</v>
      </c>
      <c r="E153" s="163">
        <f>Deaths!BN110</f>
        <v>38392</v>
      </c>
      <c r="F153" s="164">
        <f>Rates!V110</f>
        <v>243.12312</v>
      </c>
      <c r="G153" s="164">
        <f>Rates!AR110</f>
        <v>150.59370999999999</v>
      </c>
      <c r="H153" s="164">
        <f>Rates!BN110</f>
        <v>189.76891000000001</v>
      </c>
    </row>
    <row r="154" spans="2:8">
      <c r="B154" s="143">
        <v>2004</v>
      </c>
      <c r="C154" s="163">
        <f>Deaths!V111</f>
        <v>21831</v>
      </c>
      <c r="D154" s="163">
        <f>Deaths!AR111</f>
        <v>17022</v>
      </c>
      <c r="E154" s="163">
        <f>Deaths!BN111</f>
        <v>38853</v>
      </c>
      <c r="F154" s="164">
        <f>Rates!V111</f>
        <v>241.19726</v>
      </c>
      <c r="G154" s="164">
        <f>Rates!AR111</f>
        <v>148.53709000000001</v>
      </c>
      <c r="H154" s="164">
        <f>Rates!BN111</f>
        <v>187.84575000000001</v>
      </c>
    </row>
    <row r="155" spans="2:8">
      <c r="B155" s="143">
        <v>2005</v>
      </c>
      <c r="C155" s="163">
        <f>Deaths!V112</f>
        <v>22039</v>
      </c>
      <c r="D155" s="163">
        <f>Deaths!AR112</f>
        <v>17183</v>
      </c>
      <c r="E155" s="163">
        <f>Deaths!BN112</f>
        <v>39222</v>
      </c>
      <c r="F155" s="164">
        <f>Rates!V112</f>
        <v>236.52704</v>
      </c>
      <c r="G155" s="164">
        <f>Rates!AR112</f>
        <v>146.44073</v>
      </c>
      <c r="H155" s="164">
        <f>Rates!BN112</f>
        <v>184.86242999999999</v>
      </c>
    </row>
    <row r="156" spans="2:8">
      <c r="B156" s="143">
        <v>2006</v>
      </c>
      <c r="C156" s="163">
        <f>Deaths!V113</f>
        <v>22388</v>
      </c>
      <c r="D156" s="163">
        <f>Deaths!AR113</f>
        <v>17382</v>
      </c>
      <c r="E156" s="163">
        <f>Deaths!BN113</f>
        <v>39770</v>
      </c>
      <c r="F156" s="164">
        <f>Rates!V113</f>
        <v>233.93105</v>
      </c>
      <c r="G156" s="164">
        <f>Rates!AR113</f>
        <v>144.64856</v>
      </c>
      <c r="H156" s="164">
        <f>Rates!BN113</f>
        <v>182.68791999999999</v>
      </c>
    </row>
    <row r="157" spans="2:8">
      <c r="B157" s="143">
        <v>2007</v>
      </c>
      <c r="C157" s="163">
        <f>Deaths!V114</f>
        <v>22798</v>
      </c>
      <c r="D157" s="163">
        <f>Deaths!AR114</f>
        <v>17533</v>
      </c>
      <c r="E157" s="163">
        <f>Deaths!BN114</f>
        <v>40331</v>
      </c>
      <c r="F157" s="164">
        <f>Rates!V114</f>
        <v>229.90329</v>
      </c>
      <c r="G157" s="164">
        <f>Rates!AR114</f>
        <v>142.13427999999999</v>
      </c>
      <c r="H157" s="164">
        <f>Rates!BN114</f>
        <v>179.90128999999999</v>
      </c>
    </row>
    <row r="158" spans="2:8">
      <c r="B158" s="143">
        <v>2008</v>
      </c>
      <c r="C158" s="163">
        <f>Deaths!V115</f>
        <v>23913</v>
      </c>
      <c r="D158" s="163">
        <f>Deaths!AR115</f>
        <v>18510</v>
      </c>
      <c r="E158" s="163">
        <f>Deaths!BN115</f>
        <v>42423</v>
      </c>
      <c r="F158" s="164">
        <f>Rates!V115</f>
        <v>234.96871999999999</v>
      </c>
      <c r="G158" s="164">
        <f>Rates!AR115</f>
        <v>145.82850999999999</v>
      </c>
      <c r="H158" s="164">
        <f>Rates!BN115</f>
        <v>184.20671999999999</v>
      </c>
    </row>
    <row r="159" spans="2:8">
      <c r="B159" s="143">
        <v>2009</v>
      </c>
      <c r="C159" s="163">
        <f>Deaths!V116</f>
        <v>23693</v>
      </c>
      <c r="D159" s="163">
        <f>Deaths!AR116</f>
        <v>18272</v>
      </c>
      <c r="E159" s="163">
        <f>Deaths!BN116</f>
        <v>41965</v>
      </c>
      <c r="F159" s="164">
        <f>Rates!V116</f>
        <v>225.68602000000001</v>
      </c>
      <c r="G159" s="164">
        <f>Rates!AR116</f>
        <v>140.72994</v>
      </c>
      <c r="H159" s="164">
        <f>Rates!BN116</f>
        <v>177.39428000000001</v>
      </c>
    </row>
    <row r="160" spans="2:8">
      <c r="B160" s="143">
        <v>2010</v>
      </c>
      <c r="C160" s="163">
        <f>Deaths!V117</f>
        <v>24557</v>
      </c>
      <c r="D160" s="163">
        <f>Deaths!AR117</f>
        <v>18753</v>
      </c>
      <c r="E160" s="163">
        <f>Deaths!BN117</f>
        <v>43310</v>
      </c>
      <c r="F160" s="164">
        <f>Rates!V117</f>
        <v>226.66421</v>
      </c>
      <c r="G160" s="164">
        <f>Rates!AR117</f>
        <v>140.50050999999999</v>
      </c>
      <c r="H160" s="164">
        <f>Rates!BN117</f>
        <v>177.89353</v>
      </c>
    </row>
    <row r="161" spans="2:8">
      <c r="B161" s="143">
        <v>2011</v>
      </c>
      <c r="C161" s="163">
        <f>Deaths!V118</f>
        <v>24749</v>
      </c>
      <c r="D161" s="163">
        <f>Deaths!AR118</f>
        <v>18983</v>
      </c>
      <c r="E161" s="163">
        <f>Deaths!BN118</f>
        <v>43732</v>
      </c>
      <c r="F161" s="164">
        <f>Rates!V118</f>
        <v>221.15248</v>
      </c>
      <c r="G161" s="164">
        <f>Rates!AR118</f>
        <v>138.61351999999999</v>
      </c>
      <c r="H161" s="164">
        <f>Rates!BN118</f>
        <v>174.50523000000001</v>
      </c>
    </row>
    <row r="162" spans="2:8">
      <c r="B162" s="154">
        <f>IF($D$8&gt;=2012,2012,"")</f>
        <v>2012</v>
      </c>
      <c r="C162" s="163">
        <f>Deaths!V119</f>
        <v>24563</v>
      </c>
      <c r="D162" s="163">
        <f>Deaths!AR119</f>
        <v>18943</v>
      </c>
      <c r="E162" s="163">
        <f>Deaths!BN119</f>
        <v>43506</v>
      </c>
      <c r="F162" s="164">
        <f>Rates!V119</f>
        <v>212.67413999999999</v>
      </c>
      <c r="G162" s="164">
        <f>Rates!AR119</f>
        <v>134.6448</v>
      </c>
      <c r="H162" s="164">
        <f>Rates!BN119</f>
        <v>168.71455</v>
      </c>
    </row>
    <row r="163" spans="2:8">
      <c r="B163" s="154">
        <f>IF($D$8&gt;=2013,2013,"")</f>
        <v>2013</v>
      </c>
      <c r="C163" s="165">
        <f>Deaths!V120</f>
        <v>25239</v>
      </c>
      <c r="D163" s="163">
        <f>Deaths!AR120</f>
        <v>19437</v>
      </c>
      <c r="E163" s="163">
        <f>Deaths!BN120</f>
        <v>44676</v>
      </c>
      <c r="F163" s="164">
        <f>Rates!V120</f>
        <v>211.54687999999999</v>
      </c>
      <c r="G163" s="164">
        <f>Rates!AR120</f>
        <v>134.61489</v>
      </c>
      <c r="H163" s="164">
        <f>Rates!BN120</f>
        <v>168.46682999999999</v>
      </c>
    </row>
    <row r="164" spans="2:8">
      <c r="B164" s="154">
        <f>IF($D$8&gt;=2014,2014,"")</f>
        <v>2014</v>
      </c>
      <c r="C164" s="165">
        <f>Deaths!V121</f>
        <v>24995</v>
      </c>
      <c r="D164" s="163">
        <f>Deaths!AR121</f>
        <v>19742</v>
      </c>
      <c r="E164" s="163">
        <f>Deaths!BN121</f>
        <v>44737</v>
      </c>
      <c r="F164" s="164">
        <f>Rates!V121</f>
        <v>203.27956</v>
      </c>
      <c r="G164" s="164">
        <f>Rates!AR121</f>
        <v>133.69559000000001</v>
      </c>
      <c r="H164" s="164">
        <f>Rates!BN121</f>
        <v>164.35549</v>
      </c>
    </row>
    <row r="165" spans="2:8">
      <c r="B165" s="154">
        <f>IF($D$8&gt;=2015,2015,"")</f>
        <v>2015</v>
      </c>
      <c r="C165" s="165">
        <f>Deaths!V122</f>
        <v>26123</v>
      </c>
      <c r="D165" s="163">
        <f>Deaths!AR122</f>
        <v>20428</v>
      </c>
      <c r="E165" s="163">
        <f>Deaths!BN122</f>
        <v>46551</v>
      </c>
      <c r="F165" s="164">
        <f>Rates!V122</f>
        <v>206.42261999999999</v>
      </c>
      <c r="G165" s="164">
        <f>Rates!AR122</f>
        <v>135.31008</v>
      </c>
      <c r="H165" s="164">
        <f>Rates!BN122</f>
        <v>166.75362999999999</v>
      </c>
    </row>
    <row r="166" spans="2:8">
      <c r="B166" s="154">
        <f>IF($D$8&gt;=2016,2016,"")</f>
        <v>2016</v>
      </c>
      <c r="C166" s="165">
        <f>Deaths!V123</f>
        <v>26149</v>
      </c>
      <c r="D166" s="163">
        <f>Deaths!AR123</f>
        <v>20158</v>
      </c>
      <c r="E166" s="163">
        <f>Deaths!BN123</f>
        <v>46307</v>
      </c>
      <c r="F166" s="164">
        <f>Rates!V123</f>
        <v>200.71238</v>
      </c>
      <c r="G166" s="164">
        <f>Rates!AR123</f>
        <v>130.43844999999999</v>
      </c>
      <c r="H166" s="164">
        <f>Rates!BN123</f>
        <v>161.75313</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167.97386</v>
      </c>
      <c r="G184" s="174">
        <f>INDEX($B$57:$H$175,MATCH($C$184,$B$57:$B$175,0),6)</f>
        <v>159.67729</v>
      </c>
      <c r="H184" s="174">
        <f>INDEX($B$57:$H$175,MATCH($C$184,$B$57:$B$175,0),7)</f>
        <v>163.80931000000001</v>
      </c>
    </row>
    <row r="185" spans="2:8">
      <c r="B185" s="172" t="s">
        <v>67</v>
      </c>
      <c r="C185" s="173">
        <f>'Interactive summary tables'!$G$10</f>
        <v>2016</v>
      </c>
      <c r="D185" s="170"/>
      <c r="E185" s="172" t="s">
        <v>72</v>
      </c>
      <c r="F185" s="174">
        <f>INDEX($B$57:$H$175,MATCH($C$185,$B$57:$B$175,0),5)</f>
        <v>200.71238</v>
      </c>
      <c r="G185" s="174">
        <f>INDEX($B$57:$H$175,MATCH($C$185,$B$57:$B$175,0),6)</f>
        <v>130.43844999999999</v>
      </c>
      <c r="H185" s="174">
        <f>INDEX($B$57:$H$175,MATCH($C$185,$B$57:$B$175,0),7)</f>
        <v>161.75313</v>
      </c>
    </row>
    <row r="186" spans="2:8">
      <c r="B186" s="175"/>
      <c r="C186" s="173"/>
      <c r="D186" s="170"/>
      <c r="E186" s="172" t="s">
        <v>74</v>
      </c>
      <c r="F186" s="176">
        <f>IF($C$185&lt;=$C$184,"-",(F$185-F$184)/F$184)</f>
        <v>0.19490246875317382</v>
      </c>
      <c r="G186" s="176">
        <f t="shared" ref="G186:H186" si="2">IF($C$185&lt;=$C$184,"-",(G$185-G$184)/G$184)</f>
        <v>-0.18311207561200477</v>
      </c>
      <c r="H186" s="176">
        <f t="shared" si="2"/>
        <v>-1.2552278011548988E-2</v>
      </c>
    </row>
    <row r="187" spans="2:8">
      <c r="B187" s="172" t="s">
        <v>77</v>
      </c>
      <c r="C187" s="173">
        <f>$C$185-$C$184</f>
        <v>109</v>
      </c>
      <c r="D187" s="170"/>
      <c r="E187" s="172" t="s">
        <v>73</v>
      </c>
      <c r="F187" s="176">
        <f>IF($C$185&lt;=$C$184,"-",((F$185/F$184)^(1/($C$185-$C$184))-1))</f>
        <v>1.6349549549186104E-3</v>
      </c>
      <c r="G187" s="176">
        <f t="shared" ref="G187:H187" si="3">IF($C$185&lt;=$C$184,"-",((G$185/G$184)^(1/($C$185-$C$184))-1))</f>
        <v>-1.8538150901840078E-3</v>
      </c>
      <c r="H187" s="176">
        <f t="shared" si="3"/>
        <v>-1.1588065565526495E-4</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neoplasms (ICD-10 C00–D48)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neoplasms (ICD-10 C00–D48)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'[grim-all-neoplasms-2017.xlsx]Deaths'!$C$14</v>
      </c>
      <c r="G207" s="189" t="str">
        <f ca="1">CELL("address",INDEX(Deaths!$Y$7:$AP$132,MATCH($C$207,Deaths!$B$7:$B$132,0),MATCH($C$210,Deaths!$Y$6:$AP$6,0)))</f>
        <v>'[grim-all-neoplasms-2017.xlsx]Deaths'!$Y$14</v>
      </c>
      <c r="H207" s="189" t="str">
        <f ca="1">CELL("address",INDEX(Deaths!$AU$7:$BL$132,MATCH($C$207,Deaths!$B$7:$B$132,0),MATCH($C$210,Deaths!$AU$6:$BL$6,0)))</f>
        <v>'[grim-all-neoplasms-2017.xlsx]Deaths'!$AU$14</v>
      </c>
    </row>
    <row r="208" spans="2:8">
      <c r="B208" s="187" t="s">
        <v>67</v>
      </c>
      <c r="C208" s="188">
        <f>'Interactive summary tables'!$E$34</f>
        <v>2016</v>
      </c>
      <c r="D208" s="185"/>
      <c r="E208" s="185" t="s">
        <v>89</v>
      </c>
      <c r="F208" s="189" t="str">
        <f ca="1">CELL("address",INDEX(Deaths!$C$7:$T$132,MATCH($C$208,Deaths!$B$7:$B$132,0),MATCH($C$211,Deaths!$C$6:$T$6,0)))</f>
        <v>'[grim-all-neoplasms-2017.xlsx]Deaths'!$T$123</v>
      </c>
      <c r="G208" s="189" t="str">
        <f ca="1">CELL("address",INDEX(Deaths!$Y$7:$AP$132,MATCH($C$208,Deaths!$B$7:$B$132,0),MATCH($C$211,Deaths!$Y$6:$AP$6,0)))</f>
        <v>'[grim-all-neoplasms-2017.xlsx]Deaths'!$AP$123</v>
      </c>
      <c r="H208" s="189" t="str">
        <f ca="1">CELL("address",INDEX(Deaths!$AU$7:$BL$132,MATCH($C$208,Deaths!$B$7:$B$132,0),MATCH($C$211,Deaths!$AU$6:$BL$6,0)))</f>
        <v>'[grim-all-neoplasms-2017.xlsx]Deaths'!$BL$123</v>
      </c>
    </row>
    <row r="209" spans="2:8">
      <c r="B209" s="187"/>
      <c r="C209" s="188"/>
      <c r="D209" s="185"/>
      <c r="E209" s="185" t="s">
        <v>95</v>
      </c>
      <c r="F209" s="190">
        <f ca="1">SUM(INDIRECT(F$207,1):INDIRECT(F$208,1))</f>
        <v>1148711</v>
      </c>
      <c r="G209" s="191">
        <f ca="1">SUM(INDIRECT(G$207,1):INDIRECT(G$208,1))</f>
        <v>925834</v>
      </c>
      <c r="H209" s="191">
        <f ca="1">SUM(INDIRECT(H$207,1):INDIRECT(H$208,1))</f>
        <v>2074545</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'[grim-all-neoplasms-2017.xlsx]Populations'!$D$23</v>
      </c>
      <c r="G211" s="189" t="str">
        <f ca="1">CELL("address",INDEX(Populations!$Y$16:$AP$141,MATCH($C$207,Populations!$C$16:$C$141,0),MATCH($C$210,Populations!$Y$15:$AP$15,0)))</f>
        <v>'[grim-all-neoplasms-2017.xlsx]Populations'!$Y$23</v>
      </c>
      <c r="H211" s="189" t="str">
        <f ca="1">CELL("address",INDEX(Populations!$AT$16:$BK$141,MATCH($C$207,Populations!$C$16:$C$141,0),MATCH($C$210,Populations!$AT$15:$BK$15,0)))</f>
        <v>'[grim-all-neoplasms-2017.xlsx]Populations'!$AT$23</v>
      </c>
    </row>
    <row r="212" spans="2:8">
      <c r="B212" s="187"/>
      <c r="C212" s="185"/>
      <c r="D212" s="185"/>
      <c r="E212" s="185" t="s">
        <v>89</v>
      </c>
      <c r="F212" s="189" t="str">
        <f ca="1">CELL("address",INDEX(Populations!$D$16:$U$141,MATCH($C$208,Populations!$C$16:$C$141,0),MATCH($C$211,Populations!$D$15:$U$15,0)))</f>
        <v>'[grim-all-neoplasms-2017.xlsx]Populations'!$U$132</v>
      </c>
      <c r="G212" s="189" t="str">
        <f ca="1">CELL("address",INDEX(Populations!$Y$16:$AP$141,MATCH($C$208,Populations!$C$16:$C$141,0),MATCH($C$211,Populations!$Y$15:$AP$15,0)))</f>
        <v>'[grim-all-neoplasms-2017.xlsx]Populations'!$AP$132</v>
      </c>
      <c r="H212" s="189" t="str">
        <f ca="1">CELL("address",INDEX(Populations!$AT$16:$BK$141,MATCH($C$208,Populations!$C$16:$C$141,0),MATCH($C$211,Populations!$AT$15:$BK$15,0)))</f>
        <v>'[grim-all-neoplasms-2017.xlsx]Populations'!$BK$132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176.0355484869709</v>
      </c>
      <c r="G215" s="193">
        <f t="shared" ref="G215:H215" ca="1" si="4">IF($C$208&lt;$C$207,"-",IF($C$214&lt;$C$213,"-",G$209/G$213*100000))</f>
        <v>142.63606661359469</v>
      </c>
      <c r="H215" s="193">
        <f t="shared" ca="1" si="4"/>
        <v>159.3801553874714</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neoplasms (ICD-10 C00–D48)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neoplasms (ICD-10 C00–D48)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neoplasms (ICD-10 C00–D48)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neoplasms (ICD-10 C00–D48)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neoplasms (ICD-10 C00–D48)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33B4FC9C-A92C-4A57-AFCE-9207A686A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neoplasms (ICD-10 C00–D48), 1907–2016 (GRIM Books 2016; 6 June 2016 edition) AIHW</dc:title>
  <dc:creator>AIHW</dc:creator>
  <cp:lastModifiedBy>James</cp:lastModifiedBy>
  <cp:lastPrinted>2014-12-22T03:15:21Z</cp:lastPrinted>
  <dcterms:created xsi:type="dcterms:W3CDTF">2013-06-20T00:40:38Z</dcterms:created>
  <dcterms:modified xsi:type="dcterms:W3CDTF">2018-08-10T03:30:15Z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